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PRÍJMY, organiz." sheetId="1" r:id="rId1"/>
    <sheet name="VÝDAJE tab. 2" sheetId="2" r:id="rId2"/>
    <sheet name="Tab.6 školstvo" sheetId="3" r:id="rId3"/>
    <sheet name="Bilancia" sheetId="4" r:id="rId4"/>
  </sheets>
  <definedNames/>
  <calcPr fullCalcOnLoad="1"/>
</workbook>
</file>

<file path=xl/comments3.xml><?xml version="1.0" encoding="utf-8"?>
<comments xmlns="http://schemas.openxmlformats.org/spreadsheetml/2006/main">
  <authors>
    <author>Zatkova</author>
  </authors>
  <commentList>
    <comment ref="E48" authorId="0">
      <text>
        <r>
          <rPr>
            <b/>
            <sz val="8"/>
            <rFont val="Tahoma"/>
            <family val="0"/>
          </rPr>
          <t>Zatkova:</t>
        </r>
        <r>
          <rPr>
            <sz val="8"/>
            <rFont val="Tahoma"/>
            <family val="0"/>
          </rPr>
          <t xml:space="preserve">
ŠKD    7 620,-€
ŠSZČ  3 240,-€
</t>
        </r>
      </text>
    </comment>
    <comment ref="E63" authorId="0">
      <text>
        <r>
          <rPr>
            <b/>
            <sz val="8"/>
            <rFont val="Tahoma"/>
            <family val="0"/>
          </rPr>
          <t>Zatkova:</t>
        </r>
        <r>
          <rPr>
            <sz val="8"/>
            <rFont val="Tahoma"/>
            <family val="0"/>
          </rPr>
          <t xml:space="preserve">
jazyková škola 2 500,-
Stredisko záuj.č. 6500,-
Iné príjmy 6,-
</t>
        </r>
      </text>
    </comment>
    <comment ref="E74" authorId="0">
      <text>
        <r>
          <rPr>
            <b/>
            <sz val="8"/>
            <rFont val="Tahoma"/>
            <family val="0"/>
          </rPr>
          <t>Zatkova:</t>
        </r>
        <r>
          <rPr>
            <sz val="8"/>
            <rFont val="Tahoma"/>
            <family val="0"/>
          </rPr>
          <t xml:space="preserve">
prev.ŠKD 13 970,-€
ŠSZČ  4 230,-€
Jazyková škola  2 500,-€</t>
        </r>
      </text>
    </comment>
    <comment ref="C125" authorId="0">
      <text>
        <r>
          <rPr>
            <b/>
            <sz val="8"/>
            <rFont val="Tahoma"/>
            <family val="0"/>
          </rPr>
          <t>Zatkova:</t>
        </r>
        <r>
          <rPr>
            <sz val="8"/>
            <rFont val="Tahoma"/>
            <family val="0"/>
          </rPr>
          <t xml:space="preserve">
15 730,-ucelovo viazať odchodné</t>
        </r>
      </text>
    </comment>
  </commentList>
</comments>
</file>

<file path=xl/sharedStrings.xml><?xml version="1.0" encoding="utf-8"?>
<sst xmlns="http://schemas.openxmlformats.org/spreadsheetml/2006/main" count="612" uniqueCount="323">
  <si>
    <t>Spoločný stavebný úrad</t>
  </si>
  <si>
    <t>Číslo programu</t>
  </si>
  <si>
    <t xml:space="preserve">Názov </t>
  </si>
  <si>
    <t>Bežné výdavky</t>
  </si>
  <si>
    <t>Kapitál. výdavky</t>
  </si>
  <si>
    <t>1</t>
  </si>
  <si>
    <t>2</t>
  </si>
  <si>
    <t>3</t>
  </si>
  <si>
    <t>Výkon funkcie starostu</t>
  </si>
  <si>
    <t>Výkon funkcie zástupcov starostu</t>
  </si>
  <si>
    <t>Výkon funkcie prednostu</t>
  </si>
  <si>
    <t>4</t>
  </si>
  <si>
    <t>Výkon funkcie miestneho kontrolóra</t>
  </si>
  <si>
    <t>Program č. 1 spolu</t>
  </si>
  <si>
    <t>5</t>
  </si>
  <si>
    <t>6</t>
  </si>
  <si>
    <t>7</t>
  </si>
  <si>
    <t>Program č. 2 spolu</t>
  </si>
  <si>
    <t xml:space="preserve">Matrika </t>
  </si>
  <si>
    <t>Ohlasovňa pobytu</t>
  </si>
  <si>
    <t>Sobáše a občianske obrady</t>
  </si>
  <si>
    <t>Program č. 3 spolu</t>
  </si>
  <si>
    <t>Zabezpečovanie vyhradeného parkovania</t>
  </si>
  <si>
    <t>Projekt zjednosmernenia ulíc</t>
  </si>
  <si>
    <t>Program č. 4 spolu</t>
  </si>
  <si>
    <t>Materské školy</t>
  </si>
  <si>
    <t>Stredisko služieb školám a ŠZ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</si>
  <si>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</si>
  <si>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</si>
  <si>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</si>
  <si>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</si>
  <si>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</si>
  <si>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 xml:space="preserve">ZŠ Lachova 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</si>
  <si>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</si>
  <si>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</si>
  <si>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</si>
  <si>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</si>
  <si>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</si>
  <si>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</si>
  <si>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</si>
  <si>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</si>
  <si>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</si>
  <si>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>Proj.ESF Inovácia a nové metódy vyuč. AJ</t>
  </si>
  <si>
    <t>Podpora voľnočasových aktivít v ZŠ</t>
  </si>
  <si>
    <t>Školské stravovanie v ZŠ</t>
  </si>
  <si>
    <t xml:space="preserve">Školský úrad </t>
  </si>
  <si>
    <t>Program č. 5 spolu</t>
  </si>
  <si>
    <t xml:space="preserve">Miestna knižnica Petržalka </t>
  </si>
  <si>
    <t xml:space="preserve">Kultúrne zariadenia Petržalky </t>
  </si>
  <si>
    <t>Športové podujatia</t>
  </si>
  <si>
    <t>Program č. 6 spolu</t>
  </si>
  <si>
    <t xml:space="preserve">Projekt Petržalská okrášľovacia iniciatíva </t>
  </si>
  <si>
    <t>Vysádzanie odrastených stromov</t>
  </si>
  <si>
    <t>Program č. 7 spolu</t>
  </si>
  <si>
    <t>Špeciálny stavebný úrad</t>
  </si>
  <si>
    <t>Štátny fond rozvoja bývania</t>
  </si>
  <si>
    <t>Program č. 8 spolu</t>
  </si>
  <si>
    <t>Správa a údržba obecných bytov</t>
  </si>
  <si>
    <t xml:space="preserve">Projekt Byty mladej rodiny </t>
  </si>
  <si>
    <t>Program č. 9 spolu</t>
  </si>
  <si>
    <t>Poskytovanie dávok sociálnej pomoci</t>
  </si>
  <si>
    <t>Pochovávanie občanov</t>
  </si>
  <si>
    <t>Prenes. výkon štátnej správy v sociálnej oblasti</t>
  </si>
  <si>
    <t>Správa Strediska sociálnych služieb</t>
  </si>
  <si>
    <t xml:space="preserve">Sociálne služby </t>
  </si>
  <si>
    <t>Program č. 10 spolu</t>
  </si>
  <si>
    <t>Podpora mestskej polície</t>
  </si>
  <si>
    <t>Ochrana obecného majetku</t>
  </si>
  <si>
    <t>Program č. 11 spolu</t>
  </si>
  <si>
    <t>Spolu</t>
  </si>
  <si>
    <t>Splátka úveru</t>
  </si>
  <si>
    <t>Výdavkové finančné operácie</t>
  </si>
  <si>
    <t xml:space="preserve">Odbor.rast zam.školstva, oceňov.učiteľov a žiakov </t>
  </si>
  <si>
    <t>Rozhodovanie, manažment a kontrola</t>
  </si>
  <si>
    <t>Manažment</t>
  </si>
  <si>
    <t>Stratégia a riadenie projektov</t>
  </si>
  <si>
    <t>Podpora neziskových organizácií</t>
  </si>
  <si>
    <t>Moderný miestny úrad</t>
  </si>
  <si>
    <t>Zabezpečenie chodu informačného systému</t>
  </si>
  <si>
    <t>Úrad ako podpora</t>
  </si>
  <si>
    <t>Služby občanom</t>
  </si>
  <si>
    <t>Propagácia mestskej časti</t>
  </si>
  <si>
    <t>Doprava a komunikácie</t>
  </si>
  <si>
    <t>Miestne komunikácie a chodníky</t>
  </si>
  <si>
    <t>Projekt obstar.akt. pasportu odst. parkovania</t>
  </si>
  <si>
    <t>Vzdelávanie</t>
  </si>
  <si>
    <t>Predškolské vzdelávanie</t>
  </si>
  <si>
    <t>Vzdelávanie v základných školách</t>
  </si>
  <si>
    <t>Riadenie kvality vzdelávania</t>
  </si>
  <si>
    <t>Kultúrne podujatia</t>
  </si>
  <si>
    <t>Podpora športu</t>
  </si>
  <si>
    <t>Životné prostredie</t>
  </si>
  <si>
    <t>Starostlivosť o zeleň</t>
  </si>
  <si>
    <t>Tvorba parkov a zelených plôch</t>
  </si>
  <si>
    <t>Verejné priestranstvá</t>
  </si>
  <si>
    <t>Starostlivosť o psov</t>
  </si>
  <si>
    <t>Dotváranie a budovanie kontajnerových stanovíšť</t>
  </si>
  <si>
    <t>Podpora vodnej záchrannej služby</t>
  </si>
  <si>
    <t>Ostatná činnosť MP VPS</t>
  </si>
  <si>
    <t>Územný rozvoj</t>
  </si>
  <si>
    <t>Urbanistické štúdie a územné plány zón</t>
  </si>
  <si>
    <t>Kvalitné a včasné stavebné konanie</t>
  </si>
  <si>
    <t>Nakladanie s majetkom a bývanie</t>
  </si>
  <si>
    <t>Obecné byty</t>
  </si>
  <si>
    <t>Nebytové priestory</t>
  </si>
  <si>
    <t>Sociálna pomoc a sociálne služby</t>
  </si>
  <si>
    <t>Starostlivosť o seniorov</t>
  </si>
  <si>
    <t>Starostlivosť o rodinu a deti</t>
  </si>
  <si>
    <t>Stredisko sociálnych služieb</t>
  </si>
  <si>
    <t>Zariadenia sociálnych služieb</t>
  </si>
  <si>
    <t>Bezpečnosť a poriadok</t>
  </si>
  <si>
    <t>Kultúra a šport</t>
  </si>
  <si>
    <t>Údržba a čistota verejných priestranstiev</t>
  </si>
  <si>
    <t>Oprava a údržba komunikácií</t>
  </si>
  <si>
    <t>Podujatia žiakov ZŠ a MŠ</t>
  </si>
  <si>
    <t>U k a z o v a t e ľ</t>
  </si>
  <si>
    <t>BEŽNÉ  PRÍJMY:</t>
  </si>
  <si>
    <t>Daňové príjmy</t>
  </si>
  <si>
    <t>Dane za špecifické služby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</si>
  <si>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</si>
  <si>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</si>
  <si>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</si>
  <si>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</si>
  <si>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</si>
  <si>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dani z nehnuteľností</t>
  </si>
  <si>
    <t>Podiel na poplatku za komunálny odpad</t>
  </si>
  <si>
    <t xml:space="preserve">Nedaňové príjmy </t>
  </si>
  <si>
    <t>Správne poplatky</t>
  </si>
  <si>
    <t>Príjmy z prenájmu majetku - pozemky</t>
  </si>
  <si>
    <t>Príjmy z prenájmu majetku - Dalkia</t>
  </si>
  <si>
    <t>Príjmy z prenájmu majetku - budovy MČ</t>
  </si>
  <si>
    <t>Príjmy z prenájmu majetku - admin. budova MČ</t>
  </si>
  <si>
    <t>Príjmy z prenájmu - byty</t>
  </si>
  <si>
    <t>Úroky</t>
  </si>
  <si>
    <t xml:space="preserve">Ostatné nedaňové príjmy </t>
  </si>
  <si>
    <t xml:space="preserve">Granty a transfery </t>
  </si>
  <si>
    <t xml:space="preserve"> v tom:    školstvo</t>
  </si>
  <si>
    <t xml:space="preserve">              sociálna starostlivosť - činnosť ZOS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</si>
  <si>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</si>
  <si>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</si>
  <si>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</si>
  <si>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</si>
  <si>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</si>
  <si>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ohlasovňa pobytu</t>
  </si>
  <si>
    <t xml:space="preserve">              ochrana prírody a krajiny</t>
  </si>
  <si>
    <t>Granty, sponzorské dary</t>
  </si>
  <si>
    <t>Príjmy rozpočtových organizácií</t>
  </si>
  <si>
    <t>Príjmy ostatných rozpočtových organizácií</t>
  </si>
  <si>
    <t>KAPITÁLOVÉ  PRÍJMY:</t>
  </si>
  <si>
    <t>Príjmy z  predaja majetku</t>
  </si>
  <si>
    <t xml:space="preserve"> - z predaja pozemkov</t>
  </si>
  <si>
    <t xml:space="preserve"> - z predaja bytov a nebytových priestorov</t>
  </si>
  <si>
    <t xml:space="preserve"> - z predaja nehnuteľného majetku hl. mesta</t>
  </si>
  <si>
    <t>FINANČNÉ OPERÁCIE:</t>
  </si>
  <si>
    <t>Prostriedky prevedené</t>
  </si>
  <si>
    <t xml:space="preserve"> - z Fondu rozvoja bývania</t>
  </si>
  <si>
    <t xml:space="preserve"> - z Konta zelene</t>
  </si>
  <si>
    <t xml:space="preserve"> - z Fondu statickej dopravy</t>
  </si>
  <si>
    <t xml:space="preserve"> - z Rezervného fondu</t>
  </si>
  <si>
    <t>PRÍJMY  SPOLU</t>
  </si>
  <si>
    <t>príspevkovej organizácie mestskej časti -</t>
  </si>
  <si>
    <t>Miestneho podniku verejnoprospešných služieb Petržalka</t>
  </si>
  <si>
    <t xml:space="preserve">Transf. z rozpočtu MČ na kapitálové výdavky        </t>
  </si>
  <si>
    <t xml:space="preserve">Mzdové prostriedky                                           </t>
  </si>
  <si>
    <t xml:space="preserve">Investície                                                           </t>
  </si>
  <si>
    <t xml:space="preserve">Výsledok hospodárenia                                     </t>
  </si>
  <si>
    <t>"O"  =  orientačný ukazovateľ</t>
  </si>
  <si>
    <t xml:space="preserve"> mestskej časti Bratislava-Petržalka na úseku kultúry</t>
  </si>
  <si>
    <t>Kultúrne zariadenia Petržalky</t>
  </si>
  <si>
    <t xml:space="preserve">Transfer z rozpočtu MČ na prevádzku       </t>
  </si>
  <si>
    <t xml:space="preserve">                     6.2 - činnosť KZP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</si>
  <si>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</si>
  <si>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</si>
  <si>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</si>
  <si>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</si>
  <si>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 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</si>
  <si>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</si>
  <si>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</si>
  <si>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</si>
  <si>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>Strediska sociálnych služieb Petržalka</t>
  </si>
  <si>
    <t xml:space="preserve">Transfer z rozpočtu MČ na prevádzku    </t>
  </si>
  <si>
    <t xml:space="preserve">Transfer zo ŠR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</si>
  <si>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</si>
  <si>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</si>
  <si>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</si>
  <si>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Príjmy                                                          </t>
  </si>
  <si>
    <t>v tom:</t>
  </si>
  <si>
    <t xml:space="preserve"> bežné výdavky spolu</t>
  </si>
  <si>
    <t>kapitálové výdavky</t>
  </si>
  <si>
    <t xml:space="preserve"> príjmy</t>
  </si>
  <si>
    <t>Zariadenie opatrovateľskej starostlivosti</t>
  </si>
  <si>
    <t>Opatrovateľská služba</t>
  </si>
  <si>
    <t>bežné výdavky spolu</t>
  </si>
  <si>
    <t>Domov pre rodičov a deti</t>
  </si>
  <si>
    <t>PRÍJMY</t>
  </si>
  <si>
    <t xml:space="preserve">                     4.1.1 - oprava a údržba komunikácií</t>
  </si>
  <si>
    <t xml:space="preserve">                     7.4 - ostatná činnosť MP VPS</t>
  </si>
  <si>
    <t xml:space="preserve">                      7.4 - ostatná činnosť MP VPS</t>
  </si>
  <si>
    <t>Správa organizácie - progr. 10.6.2</t>
  </si>
  <si>
    <t>Progr. 10.6.1</t>
  </si>
  <si>
    <t xml:space="preserve"> - z toho zo ŠR</t>
  </si>
  <si>
    <t>Tab. č. 1/2             v EUR</t>
  </si>
  <si>
    <t>Tab. č. 3                 v EUR</t>
  </si>
  <si>
    <t>Tab. č. 4                v EUR</t>
  </si>
  <si>
    <t>Tab. č. 5                 v EUR</t>
  </si>
  <si>
    <t>Tab. č. 2        v  EUR</t>
  </si>
  <si>
    <t>Výstavba nových chodníkov, komunikácií a cyklotrás</t>
  </si>
  <si>
    <t xml:space="preserve">v tom progr.  </t>
  </si>
  <si>
    <t xml:space="preserve">v tom program : </t>
  </si>
  <si>
    <t xml:space="preserve">                     6.3 - Kultúrne podujatia - Dni Petržalky</t>
  </si>
  <si>
    <t xml:space="preserve">Transfer z rozpočtu MČ na bežné výdavky                   </t>
  </si>
  <si>
    <t xml:space="preserve">Príjmy                                                                         </t>
  </si>
  <si>
    <t>Dotácie - prostriedky EU a ŠR na projekty</t>
  </si>
  <si>
    <t xml:space="preserve">              štátne sociálne dávky</t>
  </si>
  <si>
    <t xml:space="preserve">                     6.3 - Kultúrne podujatia - Seniorfest</t>
  </si>
  <si>
    <t>mestskej časti Bratislava-Petržalka</t>
  </si>
  <si>
    <t>v  EUR</t>
  </si>
  <si>
    <t>Bežné príjmy</t>
  </si>
  <si>
    <t>Kapitálové príjmy</t>
  </si>
  <si>
    <t>Finančné operácie príjmové</t>
  </si>
  <si>
    <t>ROZPOČTOVÉ ZDROJE SPOLU</t>
  </si>
  <si>
    <t>VÝDAVKY</t>
  </si>
  <si>
    <t>Kapitálové výdavky</t>
  </si>
  <si>
    <t>Finančné operácie výdavkové</t>
  </si>
  <si>
    <t>ROZPOČTOVÉ VÝDAVKY SPOLU</t>
  </si>
  <si>
    <t>ROZDIEL</t>
  </si>
  <si>
    <t>Návrh úpravy</t>
  </si>
  <si>
    <t>Návrh + / -</t>
  </si>
  <si>
    <t>Návrh úpravy rozpočtu príjmov</t>
  </si>
  <si>
    <t>Návrh úpravy záväzných ukazovateľov</t>
  </si>
  <si>
    <t>Návrh úpravy záväzných ukazovateľov rozpočtových organizácií</t>
  </si>
  <si>
    <t xml:space="preserve">mestskej časti Bratislava-Petržalka na rok 2012 </t>
  </si>
  <si>
    <t>Rozpočet 2012</t>
  </si>
  <si>
    <t>Príjmy z prenájmu - nebytové priestory, garáže, objekty</t>
  </si>
  <si>
    <t>Dotácie zo štátneho rozpočtu</t>
  </si>
  <si>
    <t xml:space="preserve">              sociálne služby - posudková činnosť</t>
  </si>
  <si>
    <t>mestskej časti Bratislava-Petržalka na rok 2012</t>
  </si>
  <si>
    <t xml:space="preserve">v tom progr.                  </t>
  </si>
  <si>
    <t xml:space="preserve">                      7.1 - starostlivosť o zeleň                  </t>
  </si>
  <si>
    <t xml:space="preserve">                    7.3.1. - poplatky OLO</t>
  </si>
  <si>
    <t xml:space="preserve">                    7.3.1. - likvidácia čiernej skládky Klokočova</t>
  </si>
  <si>
    <t>Náklady                                                                     "O"</t>
  </si>
  <si>
    <t>Vlastné výnosy spolu                                             "O"</t>
  </si>
  <si>
    <t xml:space="preserve">na rok 2012         </t>
  </si>
  <si>
    <t xml:space="preserve">                     6.3 - Kultúrne podujatia - Petrž. Ples</t>
  </si>
  <si>
    <t xml:space="preserve">na rok 2012        </t>
  </si>
  <si>
    <t xml:space="preserve">Rozpočet 2012            </t>
  </si>
  <si>
    <t>Výkon funkcie poslancov</t>
  </si>
  <si>
    <t>Daň z príjmov</t>
  </si>
  <si>
    <t>Projekt Zlepšenie technic. stavu budov - úroky</t>
  </si>
  <si>
    <t>Rozvoj športu</t>
  </si>
  <si>
    <t>Obnova a údržba majetku</t>
  </si>
  <si>
    <t>Plnenie k 30.6.2012</t>
  </si>
  <si>
    <r>
      <t xml:space="preserve">na rok 2012   </t>
    </r>
    <r>
      <rPr>
        <sz val="10"/>
        <rFont val="Arial CE"/>
        <family val="0"/>
      </rPr>
      <t xml:space="preserve">                                 </t>
    </r>
  </si>
  <si>
    <t xml:space="preserve"> Návrh úpravy rozpočtu výdavkov mestskej časti Bratislava-Petržalka na rok 2012 </t>
  </si>
  <si>
    <t xml:space="preserve">Plnenie k 30.6.2012        </t>
  </si>
  <si>
    <t>Návrh úpravy 2012</t>
  </si>
  <si>
    <t>Rozpočt. org. - stravovanie</t>
  </si>
  <si>
    <t>Dotácia zo ŠR na voľby do NR SR</t>
  </si>
  <si>
    <t xml:space="preserve"> - zo zostatku dotácií zo ŠR a EÚ z predchádzajúcich rokov</t>
  </si>
  <si>
    <t>Príjmy rozpočtových organizácií - stravné</t>
  </si>
  <si>
    <t xml:space="preserve"> - z predaja majetku rozpočtových organizácií</t>
  </si>
  <si>
    <t xml:space="preserve">              zariad. núdzového bývania, dočasná star. o deti </t>
  </si>
  <si>
    <t xml:space="preserve">Príjmy organizácií školstva </t>
  </si>
  <si>
    <t>v EUR</t>
  </si>
  <si>
    <t>ZŠ Budatínska (bazén)</t>
  </si>
  <si>
    <t>ZŠ Černyševského</t>
  </si>
  <si>
    <t>ZŠ Dudova</t>
  </si>
  <si>
    <t>Príjmy spolu</t>
  </si>
  <si>
    <t>ZŠ mzdy a odvody ŠR</t>
  </si>
  <si>
    <t>ZŠ tovary a služby ŠR</t>
  </si>
  <si>
    <t>ZŠ tovary a služby z RMČ</t>
  </si>
  <si>
    <t>ZŠ Holíčska</t>
  </si>
  <si>
    <t>ZŠ Lachova</t>
  </si>
  <si>
    <t>ZŠ Pankúchova (bazén )</t>
  </si>
  <si>
    <t>ZŠ Prokofievova</t>
  </si>
  <si>
    <t>ZŠ Tupolevova</t>
  </si>
  <si>
    <t>ZŠ Turnianska (bazén)</t>
  </si>
  <si>
    <t>Základné školy  - spolu</t>
  </si>
  <si>
    <t xml:space="preserve">                          SSŠaŠZ</t>
  </si>
  <si>
    <t xml:space="preserve">        ŠKOLSTVO SPOLU</t>
  </si>
  <si>
    <t xml:space="preserve">Granty a transfery z iných zdrojov </t>
  </si>
  <si>
    <t>na rok 2012</t>
  </si>
  <si>
    <t>Tab. č. 6/1</t>
  </si>
  <si>
    <t>Záväzné ukazovatele</t>
  </si>
  <si>
    <t xml:space="preserve"> + / -</t>
  </si>
  <si>
    <t>v tom príjmy za školský klub detí</t>
  </si>
  <si>
    <t>v tom príjmy za stravné</t>
  </si>
  <si>
    <t>v tom z prenajatých priestorov</t>
  </si>
  <si>
    <t>príjmy z dobropisov</t>
  </si>
  <si>
    <t>iné príjmy</t>
  </si>
  <si>
    <t>Bežné výdavky spolu ŠR + RMČ</t>
  </si>
  <si>
    <t>Bežné výdavky na PK zo ŠR spolu</t>
  </si>
  <si>
    <t>ZŠ mzdy a odvody z RMČ</t>
  </si>
  <si>
    <t>Bežné výdavky na PK z RMČ spolu</t>
  </si>
  <si>
    <t xml:space="preserve">Školské jedálne - mzdy a odvody </t>
  </si>
  <si>
    <t>Školské jedálne- tovary a služby</t>
  </si>
  <si>
    <t>Školské kluby detí - mzdy a odvody</t>
  </si>
  <si>
    <t>Školské kluby detí - tovary a služby</t>
  </si>
  <si>
    <t>Bežné výdavky na OK z RMČ spolu</t>
  </si>
  <si>
    <t>Bežné výdavky z iných zdrojov sponzorské</t>
  </si>
  <si>
    <t>Nenormatívne výdavky zo ŠR spolu</t>
  </si>
  <si>
    <t xml:space="preserve">                  Tab. č. 6/2 </t>
  </si>
  <si>
    <t>iné príjmy,ŠSZČ</t>
  </si>
  <si>
    <t>Výdavky SPOLU ŠR + RMČ</t>
  </si>
  <si>
    <t xml:space="preserve">                                  Tab. č. 6/3</t>
  </si>
  <si>
    <t>iné príjmy,jazyková škola,ŠSZČ</t>
  </si>
  <si>
    <t xml:space="preserve">                   Tab. č. 6/4</t>
  </si>
  <si>
    <t>v tom príjmy z dobropisov</t>
  </si>
  <si>
    <t xml:space="preserve">                               Tab. č. 6/5</t>
  </si>
  <si>
    <t>Výdavky na PK zo ŠR</t>
  </si>
  <si>
    <t>z toho tov. a služby pre ZŠ z RMČ</t>
  </si>
  <si>
    <t>z toho os.výdavky pre ZŠ z RMČ</t>
  </si>
  <si>
    <t>Aparát SSŠ a ŠZ - mzdy a odvody</t>
  </si>
  <si>
    <t>Aparát SSŠ a ŠZ - tovary a služby</t>
  </si>
  <si>
    <t xml:space="preserve">Kapitálové výdavky spolu </t>
  </si>
  <si>
    <t>Podiel na výnose dane z príjmov fyzických osôb</t>
  </si>
  <si>
    <t>Rozpočet</t>
  </si>
  <si>
    <t xml:space="preserve"> Návrh    </t>
  </si>
  <si>
    <t>Návrh úpravy rozpočtu príjmov a výdavkov organizácií na úseku školstva na rok 2012</t>
  </si>
  <si>
    <t>Celková bilancia návrhu úpravy rozpočtu príjmov a výdavkov</t>
  </si>
  <si>
    <t xml:space="preserve">Tab. č. 7                 </t>
  </si>
  <si>
    <t>Tab. č. 1/1             v EUR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</si>
</sst>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_ ;\-#,##0\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;[Red]#,##0"/>
    <numFmt numFmtId="175" formatCode="#,##0_ ;[Red]\-#,##0\ "/>
    <numFmt numFmtId="176" formatCode="0.00_ ;[Red]\-0.00\ "/>
    <numFmt numFmtId="177" formatCode="0.0%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[$-41B]d\.\ mmmm\ yyyy"/>
    <numFmt numFmtId="191" formatCode="#,##0.00\ [$€-1]"/>
    <numFmt numFmtId="192" formatCode="0.0000"/>
    <numFmt numFmtId="193" formatCode="#,##0\ &quot;Kč&quot;;\-#,##0\ &quot;Kč&quot;"/>
    <numFmt numFmtId="194" formatCode="#,##0\ &quot;Kč&quot;;[Red]\-#,##0\ &quot;Kč&quot;"/>
    <numFmt numFmtId="195" formatCode="#,##0.00\ &quot;Kč&quot;;\-#,##0.00\ &quot;Kč&quot;"/>
    <numFmt numFmtId="196" formatCode="#,##0.00\ &quot;Kč&quot;;[Red]\-#,##0.00\ &quot;Kč&quot;"/>
    <numFmt numFmtId="197" formatCode="_-* #,##0\ &quot;Kč&quot;_-;\-* #,##0\ &quot;Kč&quot;_-;_-* &quot;-&quot;\ &quot;Kč&quot;_-;_-@_-"/>
    <numFmt numFmtId="198" formatCode="_-* #,##0\ _K_č_-;\-* #,##0\ _K_č_-;_-* &quot;-&quot;\ _K_č_-;_-@_-"/>
    <numFmt numFmtId="199" formatCode="_-* #,##0.00\ &quot;Kč&quot;_-;\-* #,##0.00\ &quot;Kč&quot;_-;_-* &quot;-&quot;??\ &quot;Kč&quot;_-;_-@_-"/>
    <numFmt numFmtId="200" formatCode="_-* #,##0.00\ _K_č_-;\-* #,##0.00\ _K_č_-;_-* &quot;-&quot;??\ _K_č_-;_-@_-"/>
    <numFmt numFmtId="201" formatCode="0.00000"/>
    <numFmt numFmtId="202" formatCode="#,##0.00000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[$€-2]\ #\ ##,000_);[Red]\([$€-2]\ #\ ##,000\)"/>
    <numFmt numFmtId="207" formatCode="\P\r\a\vd\a;&quot;Pravda&quot;;&quot;Nepravda&quot;"/>
    <numFmt numFmtId="208" formatCode="[$€-2]\ #\ ##,000_);[Red]\([$¥€-2]\ #\ ##,000\)"/>
  </numFmts>
  <fonts count="60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11.5"/>
      <name val="Arial CE"/>
      <family val="2"/>
    </font>
    <font>
      <b/>
      <u val="single"/>
      <sz val="16"/>
      <name val="Arial CE"/>
      <family val="2"/>
    </font>
    <font>
      <sz val="10"/>
      <name val="Arial CE"/>
      <family val="0"/>
    </font>
    <font>
      <b/>
      <i/>
      <u val="single"/>
      <sz val="16"/>
      <name val="Arial CE"/>
      <family val="2"/>
    </font>
    <font>
      <b/>
      <i/>
      <sz val="12"/>
      <name val="Arial CE"/>
      <family val="2"/>
    </font>
    <font>
      <b/>
      <i/>
      <sz val="13"/>
      <name val="Arial C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2"/>
      <name val="Arial"/>
      <family val="2"/>
    </font>
    <font>
      <b/>
      <sz val="18"/>
      <name val="Arial CE"/>
      <family val="0"/>
    </font>
    <font>
      <b/>
      <sz val="10"/>
      <name val="Arial CE"/>
      <family val="0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3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rgb="FF7030A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48">
      <alignment/>
      <protection/>
    </xf>
    <xf numFmtId="0" fontId="2" fillId="0" borderId="0" xfId="48" applyFont="1">
      <alignment/>
      <protection/>
    </xf>
    <xf numFmtId="0" fontId="7" fillId="0" borderId="0" xfId="48" applyFont="1">
      <alignment/>
      <protection/>
    </xf>
    <xf numFmtId="0" fontId="7" fillId="0" borderId="0" xfId="48" applyFont="1" applyFill="1">
      <alignment/>
      <protection/>
    </xf>
    <xf numFmtId="0" fontId="12" fillId="0" borderId="0" xfId="48" applyFont="1">
      <alignment/>
      <protection/>
    </xf>
    <xf numFmtId="0" fontId="12" fillId="0" borderId="0" xfId="48" applyFont="1">
      <alignment/>
      <protection/>
    </xf>
    <xf numFmtId="49" fontId="12" fillId="17" borderId="10" xfId="48" applyNumberFormat="1" applyFont="1" applyFill="1" applyBorder="1" applyAlignment="1">
      <alignment horizontal="center"/>
      <protection/>
    </xf>
    <xf numFmtId="0" fontId="12" fillId="17" borderId="11" xfId="48" applyFont="1" applyFill="1" applyBorder="1" applyAlignment="1">
      <alignment horizontal="center"/>
      <protection/>
    </xf>
    <xf numFmtId="49" fontId="12" fillId="17" borderId="12" xfId="48" applyNumberFormat="1" applyFont="1" applyFill="1" applyBorder="1" applyAlignment="1">
      <alignment horizontal="center"/>
      <protection/>
    </xf>
    <xf numFmtId="49" fontId="12" fillId="17" borderId="13" xfId="48" applyNumberFormat="1" applyFont="1" applyFill="1" applyBorder="1" applyAlignment="1">
      <alignment horizontal="left"/>
      <protection/>
    </xf>
    <xf numFmtId="49" fontId="12" fillId="17" borderId="10" xfId="48" applyNumberFormat="1" applyFont="1" applyFill="1" applyBorder="1" applyAlignment="1">
      <alignment horizontal="center"/>
      <protection/>
    </xf>
    <xf numFmtId="0" fontId="12" fillId="17" borderId="11" xfId="48" applyFont="1" applyFill="1" applyBorder="1" applyAlignment="1">
      <alignment horizontal="center"/>
      <protection/>
    </xf>
    <xf numFmtId="49" fontId="12" fillId="17" borderId="12" xfId="48" applyNumberFormat="1" applyFont="1" applyFill="1" applyBorder="1" applyAlignment="1">
      <alignment horizontal="center"/>
      <protection/>
    </xf>
    <xf numFmtId="49" fontId="12" fillId="17" borderId="13" xfId="48" applyNumberFormat="1" applyFont="1" applyFill="1" applyBorder="1" applyAlignment="1">
      <alignment horizontal="left"/>
      <protection/>
    </xf>
    <xf numFmtId="3" fontId="12" fillId="17" borderId="10" xfId="48" applyNumberFormat="1" applyFont="1" applyFill="1" applyBorder="1" applyAlignment="1">
      <alignment horizontal="right"/>
      <protection/>
    </xf>
    <xf numFmtId="3" fontId="12" fillId="17" borderId="12" xfId="48" applyNumberFormat="1" applyFont="1" applyFill="1" applyBorder="1" applyAlignment="1">
      <alignment horizontal="right"/>
      <protection/>
    </xf>
    <xf numFmtId="0" fontId="2" fillId="0" borderId="0" xfId="48" applyFill="1">
      <alignment/>
      <protection/>
    </xf>
    <xf numFmtId="0" fontId="12" fillId="0" borderId="0" xfId="48" applyFont="1" applyFill="1">
      <alignment/>
      <protection/>
    </xf>
    <xf numFmtId="0" fontId="0" fillId="0" borderId="0" xfId="0" applyAlignment="1">
      <alignment/>
    </xf>
    <xf numFmtId="49" fontId="12" fillId="0" borderId="14" xfId="48" applyNumberFormat="1" applyFont="1" applyFill="1" applyBorder="1" applyAlignment="1">
      <alignment horizontal="center"/>
      <protection/>
    </xf>
    <xf numFmtId="0" fontId="12" fillId="0" borderId="14" xfId="48" applyFont="1" applyFill="1" applyBorder="1" applyAlignment="1">
      <alignment horizontal="center"/>
      <protection/>
    </xf>
    <xf numFmtId="49" fontId="12" fillId="0" borderId="14" xfId="48" applyNumberFormat="1" applyFont="1" applyFill="1" applyBorder="1" applyAlignment="1">
      <alignment horizontal="left"/>
      <protection/>
    </xf>
    <xf numFmtId="3" fontId="2" fillId="0" borderId="14" xfId="48" applyNumberFormat="1" applyBorder="1">
      <alignment/>
      <protection/>
    </xf>
    <xf numFmtId="0" fontId="14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4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7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6" fillId="4" borderId="13" xfId="0" applyFont="1" applyFill="1" applyBorder="1" applyAlignment="1">
      <alignment vertical="center"/>
    </xf>
    <xf numFmtId="3" fontId="3" fillId="4" borderId="13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18" fillId="4" borderId="20" xfId="0" applyFont="1" applyFill="1" applyBorder="1" applyAlignment="1">
      <alignment vertical="center"/>
    </xf>
    <xf numFmtId="3" fontId="4" fillId="4" borderId="20" xfId="0" applyNumberFormat="1" applyFont="1" applyFill="1" applyBorder="1" applyAlignment="1">
      <alignment vertical="center"/>
    </xf>
    <xf numFmtId="0" fontId="2" fillId="0" borderId="0" xfId="48" applyFont="1" applyFill="1" applyBorder="1" applyAlignment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vertical="center"/>
    </xf>
    <xf numFmtId="3" fontId="3" fillId="4" borderId="2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0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vertical="center"/>
    </xf>
    <xf numFmtId="14" fontId="21" fillId="0" borderId="13" xfId="0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top"/>
    </xf>
    <xf numFmtId="0" fontId="3" fillId="0" borderId="15" xfId="0" applyFont="1" applyFill="1" applyBorder="1" applyAlignment="1">
      <alignment horizontal="right" wrapText="1"/>
    </xf>
    <xf numFmtId="49" fontId="12" fillId="17" borderId="20" xfId="48" applyNumberFormat="1" applyFont="1" applyFill="1" applyBorder="1" applyAlignment="1">
      <alignment horizontal="left"/>
      <protection/>
    </xf>
    <xf numFmtId="49" fontId="12" fillId="17" borderId="22" xfId="48" applyNumberFormat="1" applyFont="1" applyFill="1" applyBorder="1" applyAlignment="1">
      <alignment horizontal="center"/>
      <protection/>
    </xf>
    <xf numFmtId="0" fontId="12" fillId="17" borderId="23" xfId="48" applyFont="1" applyFill="1" applyBorder="1" applyAlignment="1">
      <alignment horizontal="center"/>
      <protection/>
    </xf>
    <xf numFmtId="49" fontId="12" fillId="17" borderId="24" xfId="48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7" fillId="7" borderId="25" xfId="48" applyFont="1" applyFill="1" applyBorder="1" applyAlignment="1">
      <alignment horizontal="center" vertical="center" wrapText="1"/>
      <protection/>
    </xf>
    <xf numFmtId="0" fontId="7" fillId="7" borderId="26" xfId="48" applyFont="1" applyFill="1" applyBorder="1" applyAlignment="1">
      <alignment horizontal="center" vertical="center" wrapText="1"/>
      <protection/>
    </xf>
    <xf numFmtId="0" fontId="23" fillId="19" borderId="2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19" borderId="13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3" fontId="6" fillId="19" borderId="27" xfId="48" applyNumberFormat="1" applyFont="1" applyFill="1" applyBorder="1">
      <alignment/>
      <protection/>
    </xf>
    <xf numFmtId="3" fontId="6" fillId="19" borderId="28" xfId="48" applyNumberFormat="1" applyFont="1" applyFill="1" applyBorder="1">
      <alignment/>
      <protection/>
    </xf>
    <xf numFmtId="49" fontId="6" fillId="19" borderId="27" xfId="48" applyNumberFormat="1" applyFont="1" applyFill="1" applyBorder="1" applyAlignment="1">
      <alignment horizontal="center"/>
      <protection/>
    </xf>
    <xf numFmtId="0" fontId="6" fillId="19" borderId="29" xfId="48" applyFont="1" applyFill="1" applyBorder="1" applyAlignment="1">
      <alignment horizontal="center"/>
      <protection/>
    </xf>
    <xf numFmtId="49" fontId="6" fillId="19" borderId="28" xfId="48" applyNumberFormat="1" applyFont="1" applyFill="1" applyBorder="1" applyAlignment="1">
      <alignment horizontal="center"/>
      <protection/>
    </xf>
    <xf numFmtId="49" fontId="6" fillId="0" borderId="10" xfId="48" applyNumberFormat="1" applyFont="1" applyFill="1" applyBorder="1" applyAlignment="1">
      <alignment horizontal="center"/>
      <protection/>
    </xf>
    <xf numFmtId="0" fontId="6" fillId="0" borderId="11" xfId="48" applyFont="1" applyFill="1" applyBorder="1" applyAlignment="1">
      <alignment horizontal="center"/>
      <protection/>
    </xf>
    <xf numFmtId="49" fontId="6" fillId="0" borderId="12" xfId="48" applyNumberFormat="1" applyFont="1" applyFill="1" applyBorder="1" applyAlignment="1">
      <alignment horizontal="center"/>
      <protection/>
    </xf>
    <xf numFmtId="49" fontId="6" fillId="19" borderId="10" xfId="48" applyNumberFormat="1" applyFont="1" applyFill="1" applyBorder="1" applyAlignment="1">
      <alignment horizontal="center"/>
      <protection/>
    </xf>
    <xf numFmtId="0" fontId="6" fillId="19" borderId="11" xfId="48" applyFont="1" applyFill="1" applyBorder="1" applyAlignment="1">
      <alignment horizontal="center"/>
      <protection/>
    </xf>
    <xf numFmtId="49" fontId="6" fillId="19" borderId="12" xfId="48" applyNumberFormat="1" applyFont="1" applyFill="1" applyBorder="1" applyAlignment="1">
      <alignment horizontal="center"/>
      <protection/>
    </xf>
    <xf numFmtId="49" fontId="6" fillId="0" borderId="10" xfId="48" applyNumberFormat="1" applyFont="1" applyFill="1" applyBorder="1" applyAlignment="1">
      <alignment horizontal="center"/>
      <protection/>
    </xf>
    <xf numFmtId="0" fontId="6" fillId="0" borderId="11" xfId="48" applyFont="1" applyFill="1" applyBorder="1" applyAlignment="1">
      <alignment horizontal="center"/>
      <protection/>
    </xf>
    <xf numFmtId="49" fontId="6" fillId="0" borderId="12" xfId="48" applyNumberFormat="1" applyFont="1" applyFill="1" applyBorder="1" applyAlignment="1">
      <alignment horizontal="center"/>
      <protection/>
    </xf>
    <xf numFmtId="49" fontId="6" fillId="19" borderId="10" xfId="48" applyNumberFormat="1" applyFont="1" applyFill="1" applyBorder="1" applyAlignment="1">
      <alignment horizontal="center"/>
      <protection/>
    </xf>
    <xf numFmtId="0" fontId="6" fillId="19" borderId="11" xfId="48" applyFont="1" applyFill="1" applyBorder="1" applyAlignment="1">
      <alignment horizontal="center"/>
      <protection/>
    </xf>
    <xf numFmtId="49" fontId="6" fillId="19" borderId="12" xfId="48" applyNumberFormat="1" applyFont="1" applyFill="1" applyBorder="1" applyAlignment="1">
      <alignment horizontal="center"/>
      <protection/>
    </xf>
    <xf numFmtId="49" fontId="6" fillId="0" borderId="27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center"/>
      <protection/>
    </xf>
    <xf numFmtId="49" fontId="6" fillId="0" borderId="28" xfId="48" applyNumberFormat="1" applyFont="1" applyFill="1" applyBorder="1" applyAlignment="1">
      <alignment horizontal="center"/>
      <protection/>
    </xf>
    <xf numFmtId="3" fontId="2" fillId="0" borderId="0" xfId="48" applyNumberFormat="1">
      <alignment/>
      <protection/>
    </xf>
    <xf numFmtId="49" fontId="23" fillId="0" borderId="13" xfId="48" applyNumberFormat="1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 vertical="center"/>
    </xf>
    <xf numFmtId="3" fontId="2" fillId="0" borderId="0" xfId="48" applyNumberFormat="1" applyFill="1">
      <alignment/>
      <protection/>
    </xf>
    <xf numFmtId="3" fontId="4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49" fontId="0" fillId="0" borderId="30" xfId="0" applyNumberForma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 vertical="center"/>
    </xf>
    <xf numFmtId="3" fontId="2" fillId="0" borderId="0" xfId="48" applyNumberFormat="1" applyBorder="1">
      <alignment/>
      <protection/>
    </xf>
    <xf numFmtId="3" fontId="6" fillId="0" borderId="10" xfId="48" applyNumberFormat="1" applyFont="1" applyFill="1" applyBorder="1" applyAlignment="1">
      <alignment horizontal="right"/>
      <protection/>
    </xf>
    <xf numFmtId="3" fontId="6" fillId="0" borderId="12" xfId="48" applyNumberFormat="1" applyFont="1" applyFill="1" applyBorder="1" applyAlignment="1">
      <alignment horizontal="right"/>
      <protection/>
    </xf>
    <xf numFmtId="0" fontId="3" fillId="0" borderId="13" xfId="49" applyFont="1" applyFill="1" applyBorder="1" applyAlignment="1">
      <alignment vertical="center"/>
      <protection/>
    </xf>
    <xf numFmtId="3" fontId="3" fillId="0" borderId="19" xfId="0" applyNumberFormat="1" applyFont="1" applyFill="1" applyBorder="1" applyAlignment="1">
      <alignment horizontal="right"/>
    </xf>
    <xf numFmtId="0" fontId="3" fillId="0" borderId="19" xfId="49" applyFont="1" applyFill="1" applyBorder="1" applyAlignment="1">
      <alignment vertical="center"/>
      <protection/>
    </xf>
    <xf numFmtId="3" fontId="43" fillId="0" borderId="0" xfId="48" applyNumberFormat="1" applyFont="1">
      <alignment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3" fontId="4" fillId="17" borderId="16" xfId="0" applyNumberFormat="1" applyFont="1" applyFill="1" applyBorder="1" applyAlignment="1">
      <alignment horizontal="center" vertical="center" wrapText="1"/>
    </xf>
    <xf numFmtId="3" fontId="4" fillId="17" borderId="3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33" xfId="0" applyBorder="1" applyAlignment="1">
      <alignment/>
    </xf>
    <xf numFmtId="0" fontId="46" fillId="0" borderId="34" xfId="0" applyFont="1" applyFill="1" applyBorder="1" applyAlignment="1">
      <alignment horizontal="left" vertical="center"/>
    </xf>
    <xf numFmtId="3" fontId="46" fillId="0" borderId="21" xfId="0" applyNumberFormat="1" applyFont="1" applyFill="1" applyBorder="1" applyAlignment="1">
      <alignment horizontal="left" vertical="center"/>
    </xf>
    <xf numFmtId="3" fontId="3" fillId="4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3" fillId="0" borderId="13" xfId="0" applyNumberFormat="1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4" borderId="32" xfId="0" applyFill="1" applyBorder="1" applyAlignment="1">
      <alignment/>
    </xf>
    <xf numFmtId="0" fontId="12" fillId="4" borderId="37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0" fillId="0" borderId="32" xfId="0" applyBorder="1" applyAlignment="1">
      <alignment/>
    </xf>
    <xf numFmtId="0" fontId="5" fillId="0" borderId="37" xfId="0" applyFont="1" applyBorder="1" applyAlignment="1">
      <alignment/>
    </xf>
    <xf numFmtId="0" fontId="0" fillId="7" borderId="32" xfId="0" applyFill="1" applyBorder="1" applyAlignment="1">
      <alignment vertical="center"/>
    </xf>
    <xf numFmtId="0" fontId="12" fillId="7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3" fontId="46" fillId="4" borderId="33" xfId="0" applyNumberFormat="1" applyFont="1" applyFill="1" applyBorder="1" applyAlignment="1">
      <alignment horizontal="left" vertical="center"/>
    </xf>
    <xf numFmtId="3" fontId="3" fillId="4" borderId="35" xfId="0" applyNumberFormat="1" applyFont="1" applyFill="1" applyBorder="1" applyAlignment="1">
      <alignment/>
    </xf>
    <xf numFmtId="3" fontId="6" fillId="19" borderId="27" xfId="48" applyNumberFormat="1" applyFont="1" applyFill="1" applyBorder="1">
      <alignment/>
      <protection/>
    </xf>
    <xf numFmtId="3" fontId="6" fillId="19" borderId="28" xfId="48" applyNumberFormat="1" applyFont="1" applyFill="1" applyBorder="1">
      <alignment/>
      <protection/>
    </xf>
    <xf numFmtId="3" fontId="6" fillId="19" borderId="10" xfId="48" applyNumberFormat="1" applyFont="1" applyFill="1" applyBorder="1">
      <alignment/>
      <protection/>
    </xf>
    <xf numFmtId="3" fontId="6" fillId="19" borderId="12" xfId="48" applyNumberFormat="1" applyFont="1" applyFill="1" applyBorder="1">
      <alignment/>
      <protection/>
    </xf>
    <xf numFmtId="3" fontId="12" fillId="17" borderId="22" xfId="0" applyNumberFormat="1" applyFont="1" applyFill="1" applyBorder="1" applyAlignment="1">
      <alignment horizontal="right"/>
    </xf>
    <xf numFmtId="3" fontId="12" fillId="17" borderId="24" xfId="0" applyNumberFormat="1" applyFont="1" applyFill="1" applyBorder="1" applyAlignment="1">
      <alignment horizontal="right"/>
    </xf>
    <xf numFmtId="0" fontId="6" fillId="19" borderId="10" xfId="48" applyFont="1" applyFill="1" applyBorder="1">
      <alignment/>
      <protection/>
    </xf>
    <xf numFmtId="0" fontId="6" fillId="19" borderId="12" xfId="48" applyFont="1" applyFill="1" applyBorder="1">
      <alignment/>
      <protection/>
    </xf>
    <xf numFmtId="3" fontId="12" fillId="17" borderId="10" xfId="0" applyNumberFormat="1" applyFont="1" applyFill="1" applyBorder="1" applyAlignment="1">
      <alignment horizontal="right"/>
    </xf>
    <xf numFmtId="3" fontId="12" fillId="17" borderId="12" xfId="0" applyNumberFormat="1" applyFont="1" applyFill="1" applyBorder="1" applyAlignment="1">
      <alignment horizontal="right"/>
    </xf>
    <xf numFmtId="3" fontId="4" fillId="24" borderId="18" xfId="0" applyNumberFormat="1" applyFont="1" applyFill="1" applyBorder="1" applyAlignment="1">
      <alignment horizontal="right"/>
    </xf>
    <xf numFmtId="3" fontId="6" fillId="19" borderId="27" xfId="48" applyNumberFormat="1" applyFont="1" applyFill="1" applyBorder="1" applyAlignment="1">
      <alignment horizontal="right"/>
      <protection/>
    </xf>
    <xf numFmtId="3" fontId="6" fillId="19" borderId="28" xfId="48" applyNumberFormat="1" applyFont="1" applyFill="1" applyBorder="1" applyAlignment="1">
      <alignment horizontal="right"/>
      <protection/>
    </xf>
    <xf numFmtId="3" fontId="6" fillId="19" borderId="10" xfId="48" applyNumberFormat="1" applyFont="1" applyFill="1" applyBorder="1" applyAlignment="1">
      <alignment horizontal="right"/>
      <protection/>
    </xf>
    <xf numFmtId="3" fontId="6" fillId="19" borderId="12" xfId="48" applyNumberFormat="1" applyFont="1" applyFill="1" applyBorder="1" applyAlignment="1">
      <alignment horizontal="right"/>
      <protection/>
    </xf>
    <xf numFmtId="0" fontId="6" fillId="0" borderId="27" xfId="48" applyFont="1" applyFill="1" applyBorder="1" applyAlignment="1">
      <alignment/>
      <protection/>
    </xf>
    <xf numFmtId="0" fontId="3" fillId="0" borderId="29" xfId="0" applyFont="1" applyFill="1" applyBorder="1" applyAlignment="1">
      <alignment/>
    </xf>
    <xf numFmtId="0" fontId="6" fillId="0" borderId="22" xfId="48" applyFont="1" applyFill="1" applyBorder="1" applyAlignment="1">
      <alignment/>
      <protection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3" fontId="4" fillId="24" borderId="21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3" fontId="3" fillId="24" borderId="13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vertical="center"/>
    </xf>
    <xf numFmtId="3" fontId="3" fillId="24" borderId="20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 horizontal="right" vertical="center"/>
    </xf>
    <xf numFmtId="3" fontId="3" fillId="24" borderId="19" xfId="0" applyNumberFormat="1" applyFont="1" applyFill="1" applyBorder="1" applyAlignment="1">
      <alignment horizontal="right"/>
    </xf>
    <xf numFmtId="3" fontId="4" fillId="24" borderId="20" xfId="0" applyNumberFormat="1" applyFont="1" applyFill="1" applyBorder="1" applyAlignment="1">
      <alignment vertical="center"/>
    </xf>
    <xf numFmtId="49" fontId="0" fillId="24" borderId="30" xfId="0" applyNumberFormat="1" applyFill="1" applyBorder="1" applyAlignment="1">
      <alignment horizontal="center" vertical="center"/>
    </xf>
    <xf numFmtId="3" fontId="4" fillId="24" borderId="17" xfId="0" applyNumberFormat="1" applyFont="1" applyFill="1" applyBorder="1" applyAlignment="1">
      <alignment horizontal="right"/>
    </xf>
    <xf numFmtId="3" fontId="4" fillId="24" borderId="18" xfId="0" applyNumberFormat="1" applyFont="1" applyFill="1" applyBorder="1" applyAlignment="1">
      <alignment horizontal="right"/>
    </xf>
    <xf numFmtId="3" fontId="3" fillId="24" borderId="17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4" fillId="24" borderId="21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22" fillId="24" borderId="13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24" borderId="18" xfId="0" applyNumberFormat="1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 horizontal="right"/>
    </xf>
    <xf numFmtId="3" fontId="3" fillId="24" borderId="20" xfId="0" applyNumberFormat="1" applyFont="1" applyFill="1" applyBorder="1" applyAlignment="1">
      <alignment horizontal="right"/>
    </xf>
    <xf numFmtId="3" fontId="6" fillId="25" borderId="10" xfId="48" applyNumberFormat="1" applyFont="1" applyFill="1" applyBorder="1" applyAlignment="1">
      <alignment horizontal="right"/>
      <protection/>
    </xf>
    <xf numFmtId="3" fontId="6" fillId="25" borderId="12" xfId="48" applyNumberFormat="1" applyFont="1" applyFill="1" applyBorder="1" applyAlignment="1">
      <alignment horizontal="right"/>
      <protection/>
    </xf>
    <xf numFmtId="3" fontId="6" fillId="25" borderId="11" xfId="48" applyNumberFormat="1" applyFont="1" applyFill="1" applyBorder="1">
      <alignment/>
      <protection/>
    </xf>
    <xf numFmtId="3" fontId="6" fillId="25" borderId="10" xfId="0" applyNumberFormat="1" applyFont="1" applyFill="1" applyBorder="1" applyAlignment="1">
      <alignment horizontal="right"/>
    </xf>
    <xf numFmtId="3" fontId="6" fillId="25" borderId="12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164" fontId="47" fillId="0" borderId="0" xfId="48" applyNumberFormat="1" applyFont="1">
      <alignment/>
      <protection/>
    </xf>
    <xf numFmtId="0" fontId="23" fillId="0" borderId="24" xfId="0" applyFont="1" applyFill="1" applyBorder="1" applyAlignment="1">
      <alignment/>
    </xf>
    <xf numFmtId="0" fontId="6" fillId="0" borderId="10" xfId="48" applyFont="1" applyFill="1" applyBorder="1" applyAlignment="1">
      <alignment/>
      <protection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4" fontId="0" fillId="0" borderId="0" xfId="0" applyNumberFormat="1" applyAlignment="1">
      <alignment/>
    </xf>
    <xf numFmtId="3" fontId="3" fillId="26" borderId="13" xfId="0" applyNumberFormat="1" applyFont="1" applyFill="1" applyBorder="1" applyAlignment="1">
      <alignment horizontal="right"/>
    </xf>
    <xf numFmtId="3" fontId="3" fillId="26" borderId="20" xfId="0" applyNumberFormat="1" applyFont="1" applyFill="1" applyBorder="1" applyAlignment="1">
      <alignment horizontal="right"/>
    </xf>
    <xf numFmtId="3" fontId="4" fillId="26" borderId="13" xfId="0" applyNumberFormat="1" applyFont="1" applyFill="1" applyBorder="1" applyAlignment="1">
      <alignment horizontal="right" vertical="center"/>
    </xf>
    <xf numFmtId="3" fontId="4" fillId="26" borderId="13" xfId="0" applyNumberFormat="1" applyFont="1" applyFill="1" applyBorder="1" applyAlignment="1">
      <alignment vertical="center"/>
    </xf>
    <xf numFmtId="3" fontId="3" fillId="26" borderId="13" xfId="0" applyNumberFormat="1" applyFont="1" applyFill="1" applyBorder="1" applyAlignment="1">
      <alignment horizontal="right" vertical="center"/>
    </xf>
    <xf numFmtId="3" fontId="3" fillId="26" borderId="19" xfId="0" applyNumberFormat="1" applyFont="1" applyFill="1" applyBorder="1" applyAlignment="1">
      <alignment horizontal="right"/>
    </xf>
    <xf numFmtId="3" fontId="4" fillId="26" borderId="13" xfId="0" applyNumberFormat="1" applyFont="1" applyFill="1" applyBorder="1" applyAlignment="1">
      <alignment horizontal="right"/>
    </xf>
    <xf numFmtId="0" fontId="6" fillId="19" borderId="27" xfId="48" applyFont="1" applyFill="1" applyBorder="1">
      <alignment/>
      <protection/>
    </xf>
    <xf numFmtId="0" fontId="6" fillId="19" borderId="28" xfId="48" applyFont="1" applyFill="1" applyBorder="1">
      <alignment/>
      <protection/>
    </xf>
    <xf numFmtId="3" fontId="6" fillId="0" borderId="27" xfId="48" applyNumberFormat="1" applyFont="1" applyFill="1" applyBorder="1" applyAlignment="1">
      <alignment horizontal="right"/>
      <protection/>
    </xf>
    <xf numFmtId="3" fontId="6" fillId="0" borderId="28" xfId="48" applyNumberFormat="1" applyFont="1" applyFill="1" applyBorder="1" applyAlignment="1">
      <alignment horizontal="right"/>
      <protection/>
    </xf>
    <xf numFmtId="3" fontId="6" fillId="25" borderId="27" xfId="48" applyNumberFormat="1" applyFont="1" applyFill="1" applyBorder="1" applyAlignment="1">
      <alignment horizontal="right"/>
      <protection/>
    </xf>
    <xf numFmtId="3" fontId="6" fillId="25" borderId="28" xfId="48" applyNumberFormat="1" applyFont="1" applyFill="1" applyBorder="1" applyAlignment="1">
      <alignment horizontal="right"/>
      <protection/>
    </xf>
    <xf numFmtId="3" fontId="56" fillId="25" borderId="10" xfId="48" applyNumberFormat="1" applyFont="1" applyFill="1" applyBorder="1" applyAlignment="1">
      <alignment horizontal="right"/>
      <protection/>
    </xf>
    <xf numFmtId="3" fontId="56" fillId="25" borderId="12" xfId="48" applyNumberFormat="1" applyFont="1" applyFill="1" applyBorder="1" applyAlignment="1">
      <alignment horizontal="right"/>
      <protection/>
    </xf>
    <xf numFmtId="0" fontId="48" fillId="0" borderId="32" xfId="47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3" fontId="45" fillId="0" borderId="29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20" xfId="0" applyBorder="1" applyAlignment="1">
      <alignment/>
    </xf>
    <xf numFmtId="3" fontId="0" fillId="0" borderId="23" xfId="0" applyNumberForma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45" fillId="0" borderId="42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5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29" xfId="0" applyNumberFormat="1" applyFill="1" applyBorder="1" applyAlignment="1">
      <alignment/>
    </xf>
    <xf numFmtId="0" fontId="50" fillId="0" borderId="32" xfId="0" applyFont="1" applyBorder="1" applyAlignment="1">
      <alignment/>
    </xf>
    <xf numFmtId="0" fontId="0" fillId="0" borderId="0" xfId="0" applyFont="1" applyFill="1" applyAlignment="1">
      <alignment/>
    </xf>
    <xf numFmtId="0" fontId="48" fillId="0" borderId="16" xfId="0" applyFont="1" applyBorder="1" applyAlignment="1">
      <alignment/>
    </xf>
    <xf numFmtId="3" fontId="0" fillId="0" borderId="42" xfId="0" applyNumberFormat="1" applyFill="1" applyBorder="1" applyAlignment="1">
      <alignment/>
    </xf>
    <xf numFmtId="0" fontId="45" fillId="0" borderId="17" xfId="0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3" fontId="45" fillId="0" borderId="44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3" fontId="45" fillId="0" borderId="42" xfId="0" applyNumberFormat="1" applyFont="1" applyFill="1" applyBorder="1" applyAlignment="1">
      <alignment/>
    </xf>
    <xf numFmtId="0" fontId="45" fillId="0" borderId="31" xfId="0" applyFon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45" fillId="0" borderId="44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3" fontId="0" fillId="0" borderId="43" xfId="0" applyNumberForma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29" xfId="0" applyNumberFormat="1" applyFont="1" applyFill="1" applyBorder="1" applyAlignment="1">
      <alignment/>
    </xf>
    <xf numFmtId="3" fontId="19" fillId="0" borderId="4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/>
    </xf>
    <xf numFmtId="3" fontId="45" fillId="0" borderId="43" xfId="0" applyNumberFormat="1" applyFont="1" applyFill="1" applyBorder="1" applyAlignment="1">
      <alignment/>
    </xf>
    <xf numFmtId="3" fontId="45" fillId="0" borderId="48" xfId="0" applyNumberFormat="1" applyFont="1" applyFill="1" applyBorder="1" applyAlignment="1">
      <alignment/>
    </xf>
    <xf numFmtId="3" fontId="6" fillId="27" borderId="10" xfId="0" applyNumberFormat="1" applyFont="1" applyFill="1" applyBorder="1" applyAlignment="1">
      <alignment horizontal="right"/>
    </xf>
    <xf numFmtId="3" fontId="6" fillId="27" borderId="10" xfId="48" applyNumberFormat="1" applyFont="1" applyFill="1" applyBorder="1" applyAlignment="1">
      <alignment horizontal="right"/>
      <protection/>
    </xf>
    <xf numFmtId="3" fontId="6" fillId="27" borderId="12" xfId="48" applyNumberFormat="1" applyFont="1" applyFill="1" applyBorder="1" applyAlignment="1">
      <alignment horizontal="right"/>
      <protection/>
    </xf>
    <xf numFmtId="3" fontId="4" fillId="26" borderId="18" xfId="0" applyNumberFormat="1" applyFont="1" applyFill="1" applyBorder="1" applyAlignment="1">
      <alignment horizontal="right"/>
    </xf>
    <xf numFmtId="3" fontId="4" fillId="26" borderId="13" xfId="0" applyNumberFormat="1" applyFont="1" applyFill="1" applyBorder="1" applyAlignment="1">
      <alignment horizontal="right"/>
    </xf>
    <xf numFmtId="3" fontId="3" fillId="26" borderId="13" xfId="0" applyNumberFormat="1" applyFont="1" applyFill="1" applyBorder="1" applyAlignment="1">
      <alignment horizontal="right"/>
    </xf>
    <xf numFmtId="3" fontId="3" fillId="26" borderId="20" xfId="0" applyNumberFormat="1" applyFont="1" applyFill="1" applyBorder="1" applyAlignment="1">
      <alignment horizontal="right"/>
    </xf>
    <xf numFmtId="49" fontId="0" fillId="26" borderId="30" xfId="0" applyNumberFormat="1" applyFill="1" applyBorder="1" applyAlignment="1">
      <alignment horizontal="center" vertical="center"/>
    </xf>
    <xf numFmtId="3" fontId="4" fillId="26" borderId="17" xfId="0" applyNumberFormat="1" applyFont="1" applyFill="1" applyBorder="1" applyAlignment="1">
      <alignment horizontal="right"/>
    </xf>
    <xf numFmtId="3" fontId="4" fillId="26" borderId="18" xfId="0" applyNumberFormat="1" applyFont="1" applyFill="1" applyBorder="1" applyAlignment="1">
      <alignment horizontal="right"/>
    </xf>
    <xf numFmtId="3" fontId="3" fillId="26" borderId="17" xfId="0" applyNumberFormat="1" applyFont="1" applyFill="1" applyBorder="1" applyAlignment="1">
      <alignment horizontal="right"/>
    </xf>
    <xf numFmtId="3" fontId="3" fillId="26" borderId="31" xfId="0" applyNumberFormat="1" applyFont="1" applyFill="1" applyBorder="1" applyAlignment="1">
      <alignment horizontal="right"/>
    </xf>
    <xf numFmtId="3" fontId="4" fillId="26" borderId="21" xfId="0" applyNumberFormat="1" applyFont="1" applyFill="1" applyBorder="1" applyAlignment="1">
      <alignment horizontal="right"/>
    </xf>
    <xf numFmtId="3" fontId="22" fillId="26" borderId="13" xfId="0" applyNumberFormat="1" applyFont="1" applyFill="1" applyBorder="1" applyAlignment="1">
      <alignment horizontal="right"/>
    </xf>
    <xf numFmtId="3" fontId="6" fillId="26" borderId="10" xfId="48" applyNumberFormat="1" applyFont="1" applyFill="1" applyBorder="1">
      <alignment/>
      <protection/>
    </xf>
    <xf numFmtId="3" fontId="6" fillId="26" borderId="12" xfId="48" applyNumberFormat="1" applyFont="1" applyFill="1" applyBorder="1">
      <alignment/>
      <protection/>
    </xf>
    <xf numFmtId="3" fontId="6" fillId="26" borderId="10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26" borderId="10" xfId="48" applyNumberFormat="1" applyFont="1" applyFill="1" applyBorder="1" applyAlignment="1">
      <alignment horizontal="right"/>
      <protection/>
    </xf>
    <xf numFmtId="3" fontId="6" fillId="26" borderId="12" xfId="48" applyNumberFormat="1" applyFont="1" applyFill="1" applyBorder="1" applyAlignment="1">
      <alignment horizontal="right"/>
      <protection/>
    </xf>
    <xf numFmtId="0" fontId="6" fillId="26" borderId="10" xfId="48" applyFont="1" applyFill="1" applyBorder="1">
      <alignment/>
      <protection/>
    </xf>
    <xf numFmtId="0" fontId="6" fillId="26" borderId="12" xfId="48" applyFont="1" applyFill="1" applyBorder="1">
      <alignment/>
      <protection/>
    </xf>
    <xf numFmtId="3" fontId="12" fillId="26" borderId="10" xfId="48" applyNumberFormat="1" applyFont="1" applyFill="1" applyBorder="1" applyAlignment="1">
      <alignment horizontal="right"/>
      <protection/>
    </xf>
    <xf numFmtId="3" fontId="12" fillId="26" borderId="12" xfId="48" applyNumberFormat="1" applyFont="1" applyFill="1" applyBorder="1" applyAlignment="1">
      <alignment horizontal="right"/>
      <protection/>
    </xf>
    <xf numFmtId="3" fontId="6" fillId="26" borderId="27" xfId="48" applyNumberFormat="1" applyFont="1" applyFill="1" applyBorder="1">
      <alignment/>
      <protection/>
    </xf>
    <xf numFmtId="3" fontId="6" fillId="26" borderId="28" xfId="48" applyNumberFormat="1" applyFont="1" applyFill="1" applyBorder="1">
      <alignment/>
      <protection/>
    </xf>
    <xf numFmtId="49" fontId="42" fillId="0" borderId="16" xfId="47" applyNumberFormat="1" applyFont="1" applyFill="1" applyBorder="1" applyAlignment="1">
      <alignment vertical="center"/>
      <protection/>
    </xf>
    <xf numFmtId="49" fontId="49" fillId="0" borderId="16" xfId="4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3" fontId="45" fillId="24" borderId="27" xfId="0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49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45" fillId="24" borderId="25" xfId="0" applyNumberFormat="1" applyFont="1" applyFill="1" applyBorder="1" applyAlignment="1">
      <alignment/>
    </xf>
    <xf numFmtId="3" fontId="0" fillId="24" borderId="27" xfId="0" applyNumberForma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22" xfId="0" applyNumberFormat="1" applyFon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8" fillId="24" borderId="25" xfId="0" applyNumberFormat="1" applyFont="1" applyFill="1" applyBorder="1" applyAlignment="1">
      <alignment/>
    </xf>
    <xf numFmtId="3" fontId="45" fillId="24" borderId="28" xfId="0" applyNumberFormat="1" applyFont="1" applyFill="1" applyBorder="1" applyAlignment="1">
      <alignment/>
    </xf>
    <xf numFmtId="3" fontId="19" fillId="24" borderId="12" xfId="0" applyNumberFormat="1" applyFont="1" applyFill="1" applyBorder="1" applyAlignment="1">
      <alignment/>
    </xf>
    <xf numFmtId="3" fontId="19" fillId="24" borderId="24" xfId="0" applyNumberFormat="1" applyFont="1" applyFill="1" applyBorder="1" applyAlignment="1">
      <alignment/>
    </xf>
    <xf numFmtId="3" fontId="45" fillId="24" borderId="43" xfId="0" applyNumberFormat="1" applyFont="1" applyFill="1" applyBorder="1" applyAlignment="1">
      <alignment/>
    </xf>
    <xf numFmtId="3" fontId="0" fillId="24" borderId="50" xfId="0" applyNumberFormat="1" applyFont="1" applyFill="1" applyBorder="1" applyAlignment="1">
      <alignment/>
    </xf>
    <xf numFmtId="3" fontId="0" fillId="24" borderId="51" xfId="0" applyNumberFormat="1" applyFont="1" applyFill="1" applyBorder="1" applyAlignment="1">
      <alignment/>
    </xf>
    <xf numFmtId="3" fontId="45" fillId="24" borderId="42" xfId="0" applyNumberFormat="1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45" fillId="24" borderId="26" xfId="0" applyNumberFormat="1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8" fillId="24" borderId="26" xfId="0" applyNumberFormat="1" applyFont="1" applyFill="1" applyBorder="1" applyAlignment="1">
      <alignment/>
    </xf>
    <xf numFmtId="3" fontId="19" fillId="24" borderId="41" xfId="0" applyNumberFormat="1" applyFont="1" applyFill="1" applyBorder="1" applyAlignment="1">
      <alignment/>
    </xf>
    <xf numFmtId="3" fontId="45" fillId="24" borderId="52" xfId="0" applyNumberFormat="1" applyFont="1" applyFill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4" fillId="24" borderId="21" xfId="0" applyFont="1" applyFill="1" applyBorder="1" applyAlignment="1">
      <alignment/>
    </xf>
    <xf numFmtId="3" fontId="45" fillId="24" borderId="29" xfId="0" applyNumberFormat="1" applyFont="1" applyFill="1" applyBorder="1" applyAlignment="1">
      <alignment/>
    </xf>
    <xf numFmtId="3" fontId="45" fillId="24" borderId="50" xfId="0" applyNumberFormat="1" applyFont="1" applyFill="1" applyBorder="1" applyAlignment="1">
      <alignment/>
    </xf>
    <xf numFmtId="3" fontId="45" fillId="24" borderId="29" xfId="0" applyNumberFormat="1" applyFont="1" applyFill="1" applyBorder="1" applyAlignment="1">
      <alignment/>
    </xf>
    <xf numFmtId="3" fontId="45" fillId="24" borderId="28" xfId="0" applyNumberFormat="1" applyFont="1" applyFill="1" applyBorder="1" applyAlignment="1">
      <alignment/>
    </xf>
    <xf numFmtId="0" fontId="50" fillId="24" borderId="31" xfId="0" applyFont="1" applyFill="1" applyBorder="1" applyAlignment="1">
      <alignment/>
    </xf>
    <xf numFmtId="3" fontId="45" fillId="24" borderId="32" xfId="0" applyNumberFormat="1" applyFont="1" applyFill="1" applyBorder="1" applyAlignment="1">
      <alignment/>
    </xf>
    <xf numFmtId="3" fontId="45" fillId="24" borderId="22" xfId="0" applyNumberFormat="1" applyFont="1" applyFill="1" applyBorder="1" applyAlignment="1">
      <alignment/>
    </xf>
    <xf numFmtId="3" fontId="45" fillId="24" borderId="23" xfId="0" applyNumberFormat="1" applyFont="1" applyFill="1" applyBorder="1" applyAlignment="1">
      <alignment/>
    </xf>
    <xf numFmtId="3" fontId="45" fillId="24" borderId="24" xfId="0" applyNumberFormat="1" applyFont="1" applyFill="1" applyBorder="1" applyAlignment="1">
      <alignment/>
    </xf>
    <xf numFmtId="0" fontId="4" fillId="24" borderId="31" xfId="0" applyFont="1" applyFill="1" applyBorder="1" applyAlignment="1">
      <alignment/>
    </xf>
    <xf numFmtId="3" fontId="45" fillId="24" borderId="55" xfId="0" applyNumberFormat="1" applyFont="1" applyFill="1" applyBorder="1" applyAlignment="1">
      <alignment/>
    </xf>
    <xf numFmtId="3" fontId="45" fillId="24" borderId="56" xfId="0" applyNumberFormat="1" applyFont="1" applyFill="1" applyBorder="1" applyAlignment="1">
      <alignment/>
    </xf>
    <xf numFmtId="3" fontId="45" fillId="24" borderId="25" xfId="0" applyNumberFormat="1" applyFont="1" applyFill="1" applyBorder="1" applyAlignment="1">
      <alignment/>
    </xf>
    <xf numFmtId="3" fontId="45" fillId="24" borderId="42" xfId="0" applyNumberFormat="1" applyFont="1" applyFill="1" applyBorder="1" applyAlignment="1">
      <alignment/>
    </xf>
    <xf numFmtId="3" fontId="45" fillId="24" borderId="26" xfId="0" applyNumberFormat="1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50" fillId="24" borderId="16" xfId="0" applyFont="1" applyFill="1" applyBorder="1" applyAlignment="1">
      <alignment/>
    </xf>
    <xf numFmtId="3" fontId="45" fillId="24" borderId="57" xfId="0" applyNumberFormat="1" applyFont="1" applyFill="1" applyBorder="1" applyAlignment="1">
      <alignment/>
    </xf>
    <xf numFmtId="0" fontId="50" fillId="24" borderId="17" xfId="0" applyFont="1" applyFill="1" applyBorder="1" applyAlignment="1">
      <alignment/>
    </xf>
    <xf numFmtId="3" fontId="45" fillId="24" borderId="58" xfId="0" applyNumberFormat="1" applyFont="1" applyFill="1" applyBorder="1" applyAlignment="1">
      <alignment/>
    </xf>
    <xf numFmtId="3" fontId="45" fillId="24" borderId="59" xfId="0" applyNumberFormat="1" applyFont="1" applyFill="1" applyBorder="1" applyAlignment="1">
      <alignment/>
    </xf>
    <xf numFmtId="3" fontId="45" fillId="24" borderId="33" xfId="0" applyNumberFormat="1" applyFont="1" applyFill="1" applyBorder="1" applyAlignment="1">
      <alignment/>
    </xf>
    <xf numFmtId="3" fontId="45" fillId="24" borderId="60" xfId="0" applyNumberFormat="1" applyFont="1" applyFill="1" applyBorder="1" applyAlignment="1">
      <alignment/>
    </xf>
    <xf numFmtId="3" fontId="45" fillId="24" borderId="44" xfId="0" applyNumberFormat="1" applyFont="1" applyFill="1" applyBorder="1" applyAlignment="1">
      <alignment/>
    </xf>
    <xf numFmtId="0" fontId="45" fillId="28" borderId="61" xfId="0" applyFont="1" applyFill="1" applyBorder="1" applyAlignment="1">
      <alignment horizontal="center"/>
    </xf>
    <xf numFmtId="0" fontId="45" fillId="28" borderId="57" xfId="0" applyFont="1" applyFill="1" applyBorder="1" applyAlignment="1">
      <alignment horizontal="center"/>
    </xf>
    <xf numFmtId="0" fontId="45" fillId="28" borderId="52" xfId="0" applyFont="1" applyFill="1" applyBorder="1" applyAlignment="1">
      <alignment horizontal="center"/>
    </xf>
    <xf numFmtId="0" fontId="45" fillId="28" borderId="62" xfId="0" applyFont="1" applyFill="1" applyBorder="1" applyAlignment="1">
      <alignment horizontal="center"/>
    </xf>
    <xf numFmtId="0" fontId="45" fillId="28" borderId="48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3" fontId="8" fillId="24" borderId="55" xfId="0" applyNumberFormat="1" applyFont="1" applyFill="1" applyBorder="1" applyAlignment="1">
      <alignment/>
    </xf>
    <xf numFmtId="3" fontId="19" fillId="24" borderId="63" xfId="0" applyNumberFormat="1" applyFont="1" applyFill="1" applyBorder="1" applyAlignment="1">
      <alignment/>
    </xf>
    <xf numFmtId="3" fontId="0" fillId="24" borderId="50" xfId="0" applyNumberFormat="1" applyFill="1" applyBorder="1" applyAlignment="1">
      <alignment/>
    </xf>
    <xf numFmtId="3" fontId="0" fillId="24" borderId="64" xfId="0" applyNumberFormat="1" applyFill="1" applyBorder="1" applyAlignment="1">
      <alignment/>
    </xf>
    <xf numFmtId="3" fontId="0" fillId="24" borderId="65" xfId="0" applyNumberFormat="1" applyFill="1" applyBorder="1" applyAlignment="1">
      <alignment/>
    </xf>
    <xf numFmtId="3" fontId="0" fillId="24" borderId="51" xfId="0" applyNumberFormat="1" applyFill="1" applyBorder="1" applyAlignment="1">
      <alignment/>
    </xf>
    <xf numFmtId="3" fontId="0" fillId="24" borderId="27" xfId="0" applyNumberFormat="1" applyFont="1" applyFill="1" applyBorder="1" applyAlignment="1">
      <alignment/>
    </xf>
    <xf numFmtId="3" fontId="0" fillId="24" borderId="22" xfId="0" applyNumberFormat="1" applyFont="1" applyFill="1" applyBorder="1" applyAlignment="1">
      <alignment/>
    </xf>
    <xf numFmtId="3" fontId="8" fillId="24" borderId="66" xfId="0" applyNumberFormat="1" applyFont="1" applyFill="1" applyBorder="1" applyAlignment="1">
      <alignment/>
    </xf>
    <xf numFmtId="3" fontId="0" fillId="24" borderId="35" xfId="0" applyNumberFormat="1" applyFill="1" applyBorder="1" applyAlignment="1">
      <alignment/>
    </xf>
    <xf numFmtId="3" fontId="0" fillId="24" borderId="67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3" fontId="0" fillId="24" borderId="68" xfId="0" applyNumberFormat="1" applyFill="1" applyBorder="1" applyAlignment="1">
      <alignment/>
    </xf>
    <xf numFmtId="3" fontId="45" fillId="24" borderId="12" xfId="0" applyNumberFormat="1" applyFont="1" applyFill="1" applyBorder="1" applyAlignment="1">
      <alignment/>
    </xf>
    <xf numFmtId="3" fontId="45" fillId="24" borderId="12" xfId="0" applyNumberFormat="1" applyFont="1" applyFill="1" applyBorder="1" applyAlignment="1">
      <alignment/>
    </xf>
    <xf numFmtId="3" fontId="45" fillId="24" borderId="69" xfId="0" applyNumberFormat="1" applyFont="1" applyFill="1" applyBorder="1" applyAlignment="1">
      <alignment/>
    </xf>
    <xf numFmtId="3" fontId="0" fillId="24" borderId="54" xfId="0" applyNumberFormat="1" applyFill="1" applyBorder="1" applyAlignment="1">
      <alignment/>
    </xf>
    <xf numFmtId="3" fontId="0" fillId="24" borderId="69" xfId="0" applyNumberFormat="1" applyFill="1" applyBorder="1" applyAlignment="1">
      <alignment/>
    </xf>
    <xf numFmtId="3" fontId="8" fillId="24" borderId="63" xfId="0" applyNumberFormat="1" applyFont="1" applyFill="1" applyBorder="1" applyAlignment="1">
      <alignment/>
    </xf>
    <xf numFmtId="3" fontId="0" fillId="24" borderId="55" xfId="0" applyNumberFormat="1" applyFill="1" applyBorder="1" applyAlignment="1">
      <alignment/>
    </xf>
    <xf numFmtId="3" fontId="19" fillId="24" borderId="48" xfId="0" applyNumberFormat="1" applyFont="1" applyFill="1" applyBorder="1" applyAlignment="1">
      <alignment/>
    </xf>
    <xf numFmtId="3" fontId="19" fillId="24" borderId="10" xfId="0" applyNumberFormat="1" applyFont="1" applyFill="1" applyBorder="1" applyAlignment="1">
      <alignment/>
    </xf>
    <xf numFmtId="3" fontId="19" fillId="24" borderId="22" xfId="0" applyNumberFormat="1" applyFont="1" applyFill="1" applyBorder="1" applyAlignment="1">
      <alignment/>
    </xf>
    <xf numFmtId="3" fontId="19" fillId="24" borderId="27" xfId="0" applyNumberFormat="1" applyFont="1" applyFill="1" applyBorder="1" applyAlignment="1">
      <alignment/>
    </xf>
    <xf numFmtId="3" fontId="19" fillId="24" borderId="68" xfId="0" applyNumberFormat="1" applyFont="1" applyFill="1" applyBorder="1" applyAlignment="1">
      <alignment/>
    </xf>
    <xf numFmtId="3" fontId="45" fillId="24" borderId="53" xfId="0" applyNumberFormat="1" applyFont="1" applyFill="1" applyBorder="1" applyAlignment="1">
      <alignment/>
    </xf>
    <xf numFmtId="3" fontId="19" fillId="24" borderId="49" xfId="0" applyNumberFormat="1" applyFont="1" applyFill="1" applyBorder="1" applyAlignment="1">
      <alignment/>
    </xf>
    <xf numFmtId="3" fontId="45" fillId="24" borderId="55" xfId="0" applyNumberFormat="1" applyFont="1" applyFill="1" applyBorder="1" applyAlignment="1">
      <alignment/>
    </xf>
    <xf numFmtId="3" fontId="45" fillId="24" borderId="54" xfId="0" applyNumberFormat="1" applyFont="1" applyFill="1" applyBorder="1" applyAlignment="1">
      <alignment/>
    </xf>
    <xf numFmtId="3" fontId="45" fillId="24" borderId="70" xfId="0" applyNumberFormat="1" applyFont="1" applyFill="1" applyBorder="1" applyAlignment="1">
      <alignment/>
    </xf>
    <xf numFmtId="3" fontId="19" fillId="24" borderId="45" xfId="0" applyNumberFormat="1" applyFont="1" applyFill="1" applyBorder="1" applyAlignment="1">
      <alignment/>
    </xf>
    <xf numFmtId="3" fontId="45" fillId="24" borderId="56" xfId="0" applyNumberFormat="1" applyFont="1" applyFill="1" applyBorder="1" applyAlignment="1">
      <alignment/>
    </xf>
    <xf numFmtId="3" fontId="45" fillId="24" borderId="22" xfId="0" applyNumberFormat="1" applyFont="1" applyFill="1" applyBorder="1" applyAlignment="1">
      <alignment/>
    </xf>
    <xf numFmtId="3" fontId="45" fillId="24" borderId="62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3" fontId="45" fillId="24" borderId="24" xfId="0" applyNumberFormat="1" applyFont="1" applyFill="1" applyBorder="1" applyAlignment="1">
      <alignment/>
    </xf>
    <xf numFmtId="3" fontId="45" fillId="24" borderId="53" xfId="0" applyNumberFormat="1" applyFont="1" applyFill="1" applyBorder="1" applyAlignment="1">
      <alignment/>
    </xf>
    <xf numFmtId="3" fontId="0" fillId="24" borderId="28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3" fontId="0" fillId="24" borderId="24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71" xfId="0" applyFont="1" applyBorder="1" applyAlignment="1">
      <alignment/>
    </xf>
    <xf numFmtId="0" fontId="12" fillId="0" borderId="34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3" fillId="0" borderId="51" xfId="0" applyFont="1" applyBorder="1" applyAlignment="1">
      <alignment/>
    </xf>
    <xf numFmtId="3" fontId="3" fillId="4" borderId="67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3" fillId="4" borderId="20" xfId="0" applyNumberFormat="1" applyFont="1" applyFill="1" applyBorder="1" applyAlignment="1">
      <alignment/>
    </xf>
    <xf numFmtId="3" fontId="12" fillId="4" borderId="16" xfId="0" applyNumberFormat="1" applyFont="1" applyFill="1" applyBorder="1" applyAlignment="1">
      <alignment/>
    </xf>
    <xf numFmtId="3" fontId="12" fillId="4" borderId="72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46" fillId="4" borderId="35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6" fillId="4" borderId="35" xfId="0" applyNumberFormat="1" applyFont="1" applyFill="1" applyBorder="1" applyAlignment="1">
      <alignment/>
    </xf>
    <xf numFmtId="3" fontId="3" fillId="4" borderId="36" xfId="0" applyNumberFormat="1" applyFont="1" applyFill="1" applyBorder="1" applyAlignment="1">
      <alignment/>
    </xf>
    <xf numFmtId="3" fontId="12" fillId="4" borderId="32" xfId="0" applyNumberFormat="1" applyFont="1" applyFill="1" applyBorder="1" applyAlignment="1">
      <alignment/>
    </xf>
    <xf numFmtId="3" fontId="3" fillId="4" borderId="58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3" fontId="3" fillId="4" borderId="30" xfId="0" applyNumberFormat="1" applyFont="1" applyFill="1" applyBorder="1" applyAlignment="1">
      <alignment/>
    </xf>
    <xf numFmtId="3" fontId="12" fillId="7" borderId="1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48" applyFont="1" applyBorder="1" applyAlignment="1">
      <alignment horizontal="center"/>
      <protection/>
    </xf>
    <xf numFmtId="0" fontId="13" fillId="0" borderId="0" xfId="0" applyFont="1" applyAlignment="1">
      <alignment/>
    </xf>
    <xf numFmtId="0" fontId="7" fillId="7" borderId="73" xfId="48" applyFont="1" applyFill="1" applyBorder="1" applyAlignment="1">
      <alignment horizontal="center" vertical="center" wrapText="1"/>
      <protection/>
    </xf>
    <xf numFmtId="0" fontId="7" fillId="7" borderId="39" xfId="48" applyFont="1" applyFill="1" applyBorder="1" applyAlignment="1">
      <alignment horizontal="center" vertical="center" wrapText="1"/>
      <protection/>
    </xf>
    <xf numFmtId="0" fontId="7" fillId="7" borderId="74" xfId="48" applyFont="1" applyFill="1" applyBorder="1" applyAlignment="1">
      <alignment horizontal="center" vertical="center" wrapText="1"/>
      <protection/>
    </xf>
    <xf numFmtId="0" fontId="7" fillId="7" borderId="75" xfId="48" applyFont="1" applyFill="1" applyBorder="1" applyAlignment="1">
      <alignment horizontal="center" vertical="center" wrapText="1"/>
      <protection/>
    </xf>
    <xf numFmtId="0" fontId="7" fillId="7" borderId="15" xfId="48" applyFont="1" applyFill="1" applyBorder="1" applyAlignment="1">
      <alignment horizontal="center" vertical="center" wrapText="1"/>
      <protection/>
    </xf>
    <xf numFmtId="0" fontId="7" fillId="7" borderId="76" xfId="48" applyFont="1" applyFill="1" applyBorder="1" applyAlignment="1">
      <alignment horizontal="center" vertical="center" wrapText="1"/>
      <protection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12" fillId="7" borderId="32" xfId="48" applyFont="1" applyFill="1" applyBorder="1" applyAlignment="1">
      <alignment horizontal="center" vertical="center" wrapText="1"/>
      <protection/>
    </xf>
    <xf numFmtId="0" fontId="12" fillId="7" borderId="59" xfId="48" applyFont="1" applyFill="1" applyBorder="1" applyAlignment="1">
      <alignment horizontal="center" vertical="center" wrapText="1"/>
      <protection/>
    </xf>
    <xf numFmtId="0" fontId="12" fillId="17" borderId="36" xfId="48" applyFont="1" applyFill="1" applyBorder="1" applyAlignment="1">
      <alignment horizontal="left" indent="1"/>
      <protection/>
    </xf>
    <xf numFmtId="0" fontId="4" fillId="17" borderId="71" xfId="0" applyFont="1" applyFill="1" applyBorder="1" applyAlignment="1">
      <alignment horizontal="left" indent="1"/>
    </xf>
    <xf numFmtId="0" fontId="6" fillId="0" borderId="77" xfId="0" applyFont="1" applyBorder="1" applyAlignment="1">
      <alignment horizontal="left" indent="1"/>
    </xf>
    <xf numFmtId="0" fontId="12" fillId="7" borderId="32" xfId="48" applyFont="1" applyFill="1" applyBorder="1" applyAlignment="1">
      <alignment horizontal="left" vertical="center" indent="1"/>
      <protection/>
    </xf>
    <xf numFmtId="0" fontId="6" fillId="7" borderId="37" xfId="0" applyFont="1" applyFill="1" applyBorder="1" applyAlignment="1">
      <alignment horizontal="left" vertical="center" indent="1"/>
    </xf>
    <xf numFmtId="0" fontId="6" fillId="7" borderId="59" xfId="0" applyFont="1" applyFill="1" applyBorder="1" applyAlignment="1">
      <alignment horizontal="left" vertical="center" indent="1"/>
    </xf>
    <xf numFmtId="3" fontId="56" fillId="27" borderId="33" xfId="0" applyNumberFormat="1" applyFont="1" applyFill="1" applyBorder="1" applyAlignment="1">
      <alignment horizontal="center"/>
    </xf>
    <xf numFmtId="3" fontId="56" fillId="27" borderId="78" xfId="0" applyNumberFormat="1" applyFont="1" applyFill="1" applyBorder="1" applyAlignment="1">
      <alignment horizontal="center"/>
    </xf>
    <xf numFmtId="3" fontId="6" fillId="26" borderId="33" xfId="0" applyNumberFormat="1" applyFont="1" applyFill="1" applyBorder="1" applyAlignment="1">
      <alignment horizontal="center"/>
    </xf>
    <xf numFmtId="3" fontId="6" fillId="26" borderId="78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78" xfId="0" applyNumberFormat="1" applyFont="1" applyFill="1" applyBorder="1" applyAlignment="1">
      <alignment horizontal="center"/>
    </xf>
    <xf numFmtId="3" fontId="6" fillId="27" borderId="33" xfId="0" applyNumberFormat="1" applyFont="1" applyFill="1" applyBorder="1" applyAlignment="1">
      <alignment horizontal="center"/>
    </xf>
    <xf numFmtId="3" fontId="6" fillId="27" borderId="78" xfId="0" applyNumberFormat="1" applyFont="1" applyFill="1" applyBorder="1" applyAlignment="1">
      <alignment horizontal="center"/>
    </xf>
    <xf numFmtId="3" fontId="6" fillId="27" borderId="36" xfId="0" applyNumberFormat="1" applyFont="1" applyFill="1" applyBorder="1" applyAlignment="1">
      <alignment horizontal="center"/>
    </xf>
    <xf numFmtId="3" fontId="6" fillId="27" borderId="77" xfId="0" applyNumberFormat="1" applyFont="1" applyFill="1" applyBorder="1" applyAlignment="1">
      <alignment horizontal="center"/>
    </xf>
    <xf numFmtId="3" fontId="6" fillId="26" borderId="36" xfId="48" applyNumberFormat="1" applyFont="1" applyFill="1" applyBorder="1" applyAlignment="1">
      <alignment horizontal="center"/>
      <protection/>
    </xf>
    <xf numFmtId="0" fontId="6" fillId="26" borderId="77" xfId="0" applyFont="1" applyFill="1" applyBorder="1" applyAlignment="1">
      <alignment horizontal="center"/>
    </xf>
    <xf numFmtId="3" fontId="6" fillId="0" borderId="36" xfId="48" applyNumberFormat="1" applyFont="1" applyFill="1" applyBorder="1" applyAlignment="1">
      <alignment horizontal="center"/>
      <protection/>
    </xf>
    <xf numFmtId="0" fontId="6" fillId="0" borderId="77" xfId="0" applyFont="1" applyFill="1" applyBorder="1" applyAlignment="1">
      <alignment horizontal="center"/>
    </xf>
    <xf numFmtId="3" fontId="6" fillId="27" borderId="35" xfId="0" applyNumberFormat="1" applyFont="1" applyFill="1" applyBorder="1" applyAlignment="1">
      <alignment horizontal="center"/>
    </xf>
    <xf numFmtId="3" fontId="6" fillId="27" borderId="79" xfId="0" applyNumberFormat="1" applyFont="1" applyFill="1" applyBorder="1" applyAlignment="1">
      <alignment horizontal="center"/>
    </xf>
    <xf numFmtId="3" fontId="6" fillId="26" borderId="35" xfId="48" applyNumberFormat="1" applyFont="1" applyFill="1" applyBorder="1" applyAlignment="1">
      <alignment horizontal="center"/>
      <protection/>
    </xf>
    <xf numFmtId="0" fontId="6" fillId="26" borderId="79" xfId="0" applyFont="1" applyFill="1" applyBorder="1" applyAlignment="1">
      <alignment horizontal="center"/>
    </xf>
    <xf numFmtId="3" fontId="6" fillId="0" borderId="35" xfId="48" applyNumberFormat="1" applyFont="1" applyFill="1" applyBorder="1" applyAlignment="1">
      <alignment horizontal="center"/>
      <protection/>
    </xf>
    <xf numFmtId="0" fontId="6" fillId="0" borderId="79" xfId="0" applyFont="1" applyFill="1" applyBorder="1" applyAlignment="1">
      <alignment horizontal="center"/>
    </xf>
    <xf numFmtId="3" fontId="12" fillId="29" borderId="36" xfId="0" applyNumberFormat="1" applyFont="1" applyFill="1" applyBorder="1" applyAlignment="1">
      <alignment horizontal="center"/>
    </xf>
    <xf numFmtId="3" fontId="12" fillId="29" borderId="77" xfId="0" applyNumberFormat="1" applyFont="1" applyFill="1" applyBorder="1" applyAlignment="1">
      <alignment horizontal="center"/>
    </xf>
    <xf numFmtId="4" fontId="57" fillId="0" borderId="39" xfId="48" applyNumberFormat="1" applyFont="1" applyBorder="1" applyAlignment="1">
      <alignment/>
      <protection/>
    </xf>
    <xf numFmtId="0" fontId="58" fillId="0" borderId="39" xfId="0" applyFont="1" applyBorder="1" applyAlignment="1">
      <alignment/>
    </xf>
    <xf numFmtId="0" fontId="12" fillId="29" borderId="32" xfId="48" applyFont="1" applyFill="1" applyBorder="1" applyAlignment="1">
      <alignment horizontal="left" indent="2"/>
      <protection/>
    </xf>
    <xf numFmtId="0" fontId="12" fillId="29" borderId="37" xfId="48" applyFont="1" applyFill="1" applyBorder="1" applyAlignment="1">
      <alignment horizontal="left" indent="2"/>
      <protection/>
    </xf>
    <xf numFmtId="0" fontId="12" fillId="29" borderId="59" xfId="48" applyFont="1" applyFill="1" applyBorder="1" applyAlignment="1">
      <alignment horizontal="left" indent="2"/>
      <protection/>
    </xf>
    <xf numFmtId="0" fontId="50" fillId="3" borderId="32" xfId="47" applyFont="1" applyFill="1" applyBorder="1" applyAlignment="1">
      <alignment horizontal="center" vertical="center"/>
      <protection/>
    </xf>
    <xf numFmtId="0" fontId="5" fillId="3" borderId="37" xfId="47" applyFont="1" applyFill="1" applyBorder="1" applyAlignment="1">
      <alignment horizontal="center" vertical="center"/>
      <protection/>
    </xf>
    <xf numFmtId="0" fontId="5" fillId="3" borderId="59" xfId="47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0" fontId="50" fillId="3" borderId="37" xfId="47" applyFont="1" applyFill="1" applyBorder="1" applyAlignment="1">
      <alignment horizontal="center" vertical="center"/>
      <protection/>
    </xf>
    <xf numFmtId="0" fontId="50" fillId="3" borderId="59" xfId="47" applyFont="1" applyFill="1" applyBorder="1" applyAlignment="1">
      <alignment horizontal="center" vertical="center"/>
      <protection/>
    </xf>
    <xf numFmtId="3" fontId="50" fillId="3" borderId="32" xfId="47" applyNumberFormat="1" applyFont="1" applyFill="1" applyBorder="1" applyAlignment="1">
      <alignment horizontal="center" vertical="center"/>
      <protection/>
    </xf>
    <xf numFmtId="3" fontId="50" fillId="3" borderId="37" xfId="47" applyNumberFormat="1" applyFont="1" applyFill="1" applyBorder="1" applyAlignment="1">
      <alignment horizontal="center" vertical="center"/>
      <protection/>
    </xf>
    <xf numFmtId="3" fontId="50" fillId="3" borderId="59" xfId="47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right"/>
    </xf>
    <xf numFmtId="0" fontId="50" fillId="30" borderId="32" xfId="47" applyFont="1" applyFill="1" applyBorder="1" applyAlignment="1">
      <alignment horizontal="center" vertical="center"/>
      <protection/>
    </xf>
    <xf numFmtId="0" fontId="50" fillId="30" borderId="37" xfId="47" applyFont="1" applyFill="1" applyBorder="1" applyAlignment="1">
      <alignment horizontal="center" vertical="center"/>
      <protection/>
    </xf>
    <xf numFmtId="0" fontId="50" fillId="30" borderId="59" xfId="47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50" fillId="19" borderId="32" xfId="47" applyFont="1" applyFill="1" applyBorder="1" applyAlignment="1">
      <alignment horizontal="left" vertical="center"/>
      <protection/>
    </xf>
    <xf numFmtId="0" fontId="50" fillId="19" borderId="37" xfId="47" applyFont="1" applyFill="1" applyBorder="1" applyAlignment="1">
      <alignment horizontal="left" vertical="center"/>
      <protection/>
    </xf>
    <xf numFmtId="0" fontId="50" fillId="19" borderId="59" xfId="47" applyFont="1" applyFill="1" applyBorder="1" applyAlignment="1">
      <alignment horizontal="left" vertical="center"/>
      <protection/>
    </xf>
    <xf numFmtId="0" fontId="50" fillId="31" borderId="32" xfId="47" applyFont="1" applyFill="1" applyBorder="1" applyAlignment="1">
      <alignment horizontal="center" vertical="center"/>
      <protection/>
    </xf>
    <xf numFmtId="0" fontId="50" fillId="31" borderId="37" xfId="47" applyFont="1" applyFill="1" applyBorder="1" applyAlignment="1">
      <alignment horizontal="center" vertical="center"/>
      <protection/>
    </xf>
    <xf numFmtId="0" fontId="50" fillId="31" borderId="59" xfId="47" applyFont="1" applyFill="1" applyBorder="1" applyAlignment="1">
      <alignment horizontal="center" vertical="center"/>
      <protection/>
    </xf>
    <xf numFmtId="0" fontId="4" fillId="28" borderId="30" xfId="0" applyFont="1" applyFill="1" applyBorder="1" applyAlignment="1">
      <alignment vertical="center"/>
    </xf>
    <xf numFmtId="0" fontId="4" fillId="28" borderId="31" xfId="0" applyFont="1" applyFill="1" applyBorder="1" applyAlignment="1">
      <alignment vertical="center"/>
    </xf>
    <xf numFmtId="0" fontId="15" fillId="17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" xfId="46"/>
    <cellStyle name="normální_Plnenie rozpočtu k 31 12 2008-ez" xfId="47"/>
    <cellStyle name="normální_Rozdel prvkov" xfId="48"/>
    <cellStyle name="normální_úprava sept2010MZz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2"/>
  <sheetViews>
    <sheetView zoomScale="75" zoomScaleNormal="75" zoomScalePageLayoutView="0" workbookViewId="0" topLeftCell="A10">
      <selection activeCell="I30" sqref="I30"/>
    </sheetView>
  </sheetViews>
  <sheetFormatPr defaultColWidth="9.140625" defaultRowHeight="12.75"/>
  <cols>
    <col min="1" max="1" width="1.8515625" style="0" customWidth="1"/>
    <col min="2" max="2" width="64.140625" style="0" customWidth="1"/>
    <col min="3" max="4" width="15.7109375" style="0" customWidth="1"/>
    <col min="5" max="5" width="13.421875" style="0" customWidth="1"/>
    <col min="6" max="6" width="15.7109375" style="0" customWidth="1"/>
  </cols>
  <sheetData>
    <row r="1" ht="19.5" customHeight="1"/>
    <row r="2" spans="2:6" ht="21.75" customHeight="1">
      <c r="B2" s="428" t="s">
        <v>228</v>
      </c>
      <c r="C2" s="428"/>
      <c r="D2" s="428"/>
      <c r="E2" s="428"/>
      <c r="F2" s="428"/>
    </row>
    <row r="3" spans="2:6" ht="21.75" customHeight="1">
      <c r="B3" s="428" t="s">
        <v>231</v>
      </c>
      <c r="C3" s="428"/>
      <c r="D3" s="428"/>
      <c r="E3" s="428"/>
      <c r="F3" s="428"/>
    </row>
    <row r="4" spans="2:6" ht="33" customHeight="1" thickBot="1">
      <c r="B4" s="24"/>
      <c r="C4" s="181"/>
      <c r="D4" s="24"/>
      <c r="E4" s="24"/>
      <c r="F4" s="25" t="s">
        <v>322</v>
      </c>
    </row>
    <row r="5" spans="2:6" ht="43.5" customHeight="1" thickBot="1">
      <c r="B5" s="26" t="s">
        <v>115</v>
      </c>
      <c r="C5" s="27" t="s">
        <v>232</v>
      </c>
      <c r="D5" s="27" t="s">
        <v>252</v>
      </c>
      <c r="E5" s="27" t="s">
        <v>227</v>
      </c>
      <c r="F5" s="27" t="s">
        <v>226</v>
      </c>
    </row>
    <row r="6" spans="2:6" ht="22.5" customHeight="1">
      <c r="B6" s="28" t="s">
        <v>116</v>
      </c>
      <c r="C6" s="182">
        <f>SUM(C7+C17+C27+C49)</f>
        <v>23707146</v>
      </c>
      <c r="D6" s="182">
        <f>SUM(D7+D17+D27+D49)</f>
        <v>11788583</v>
      </c>
      <c r="E6" s="182">
        <f>SUM(F6-C6)</f>
        <v>77842</v>
      </c>
      <c r="F6" s="182">
        <f>SUM(F7+F17+F27+F49)</f>
        <v>23784988</v>
      </c>
    </row>
    <row r="7" spans="2:6" ht="18.75" customHeight="1">
      <c r="B7" s="29" t="s">
        <v>117</v>
      </c>
      <c r="C7" s="183">
        <f>SUM(C9+C10+C12+C13+C14+C15+C16)</f>
        <v>14193790</v>
      </c>
      <c r="D7" s="222">
        <f>SUM(D9+D10+D12+D13+D14+D15+D16)</f>
        <v>6343543</v>
      </c>
      <c r="E7" s="111">
        <f>SUM(F7-C7)</f>
        <v>-214148</v>
      </c>
      <c r="F7" s="183">
        <f>SUM(F9+F10+F12+F13+F14+F15+F16)</f>
        <v>13979642</v>
      </c>
    </row>
    <row r="8" spans="2:6" ht="18" customHeight="1">
      <c r="B8" s="30" t="s">
        <v>118</v>
      </c>
      <c r="C8" s="184"/>
      <c r="D8" s="220"/>
      <c r="E8" s="112"/>
      <c r="F8" s="184"/>
    </row>
    <row r="9" spans="2:6" ht="18" customHeight="1">
      <c r="B9" s="30" t="s">
        <v>119</v>
      </c>
      <c r="C9" s="184">
        <v>175000</v>
      </c>
      <c r="D9" s="220">
        <v>173736</v>
      </c>
      <c r="E9" s="112">
        <f aca="true" t="shared" si="0" ref="E9:E31">SUM(F9-C9)</f>
        <v>7000</v>
      </c>
      <c r="F9" s="184">
        <v>182000</v>
      </c>
    </row>
    <row r="10" spans="2:6" ht="18" customHeight="1">
      <c r="B10" s="30" t="s">
        <v>120</v>
      </c>
      <c r="C10" s="184">
        <v>345000</v>
      </c>
      <c r="D10" s="220">
        <v>294160</v>
      </c>
      <c r="E10" s="112">
        <f t="shared" si="0"/>
        <v>21066</v>
      </c>
      <c r="F10" s="184">
        <v>366066</v>
      </c>
    </row>
    <row r="11" spans="2:6" ht="18" customHeight="1">
      <c r="B11" s="30" t="s">
        <v>121</v>
      </c>
      <c r="C11" s="184">
        <v>279000</v>
      </c>
      <c r="D11" s="220">
        <v>232000</v>
      </c>
      <c r="E11" s="112">
        <f t="shared" si="0"/>
        <v>13000</v>
      </c>
      <c r="F11" s="184">
        <v>292000</v>
      </c>
    </row>
    <row r="12" spans="2:6" ht="18" customHeight="1">
      <c r="B12" s="30" t="s">
        <v>122</v>
      </c>
      <c r="C12" s="184">
        <v>14590</v>
      </c>
      <c r="D12" s="220">
        <v>14406</v>
      </c>
      <c r="E12" s="112">
        <f t="shared" si="0"/>
        <v>0</v>
      </c>
      <c r="F12" s="184">
        <v>14590</v>
      </c>
    </row>
    <row r="13" spans="2:6" ht="18" customHeight="1">
      <c r="B13" s="30" t="s">
        <v>123</v>
      </c>
      <c r="C13" s="184">
        <v>6700</v>
      </c>
      <c r="D13" s="220">
        <v>4381</v>
      </c>
      <c r="E13" s="112">
        <f t="shared" si="0"/>
        <v>0</v>
      </c>
      <c r="F13" s="184">
        <v>6700</v>
      </c>
    </row>
    <row r="14" spans="2:6" ht="18" customHeight="1">
      <c r="B14" s="30" t="s">
        <v>316</v>
      </c>
      <c r="C14" s="184">
        <v>8249920</v>
      </c>
      <c r="D14" s="220">
        <v>3681481</v>
      </c>
      <c r="E14" s="112">
        <f t="shared" si="0"/>
        <v>-356003</v>
      </c>
      <c r="F14" s="184">
        <v>7893917</v>
      </c>
    </row>
    <row r="15" spans="2:6" ht="18" customHeight="1">
      <c r="B15" s="30" t="s">
        <v>124</v>
      </c>
      <c r="C15" s="184">
        <v>4774580</v>
      </c>
      <c r="D15" s="220">
        <v>1863106</v>
      </c>
      <c r="E15" s="112">
        <f t="shared" si="0"/>
        <v>113789</v>
      </c>
      <c r="F15" s="184">
        <v>4888369</v>
      </c>
    </row>
    <row r="16" spans="2:6" ht="18" customHeight="1">
      <c r="B16" s="30" t="s">
        <v>125</v>
      </c>
      <c r="C16" s="184">
        <v>628000</v>
      </c>
      <c r="D16" s="220">
        <v>312273</v>
      </c>
      <c r="E16" s="112">
        <f t="shared" si="0"/>
        <v>0</v>
      </c>
      <c r="F16" s="184">
        <v>628000</v>
      </c>
    </row>
    <row r="17" spans="2:6" ht="18.75" customHeight="1">
      <c r="B17" s="29" t="s">
        <v>126</v>
      </c>
      <c r="C17" s="183">
        <f>SUM(C18:C26)</f>
        <v>2926115</v>
      </c>
      <c r="D17" s="222">
        <f>SUM(D18:D26)</f>
        <v>1812058</v>
      </c>
      <c r="E17" s="111">
        <f t="shared" si="0"/>
        <v>229996</v>
      </c>
      <c r="F17" s="183">
        <f>SUM(F18:F26)</f>
        <v>3156111</v>
      </c>
    </row>
    <row r="18" spans="2:6" ht="18" customHeight="1">
      <c r="B18" s="30" t="s">
        <v>127</v>
      </c>
      <c r="C18" s="184">
        <v>82780</v>
      </c>
      <c r="D18" s="220">
        <v>49667</v>
      </c>
      <c r="E18" s="112">
        <f t="shared" si="0"/>
        <v>1260</v>
      </c>
      <c r="F18" s="184">
        <v>84040</v>
      </c>
    </row>
    <row r="19" spans="2:6" ht="18" customHeight="1">
      <c r="B19" s="32" t="s">
        <v>128</v>
      </c>
      <c r="C19" s="184">
        <v>142000</v>
      </c>
      <c r="D19" s="220">
        <v>92238</v>
      </c>
      <c r="E19" s="112">
        <f t="shared" si="0"/>
        <v>17333</v>
      </c>
      <c r="F19" s="184">
        <v>159333</v>
      </c>
    </row>
    <row r="20" spans="2:6" ht="18" customHeight="1">
      <c r="B20" s="32" t="s">
        <v>129</v>
      </c>
      <c r="C20" s="184">
        <v>1078960</v>
      </c>
      <c r="D20" s="220">
        <v>578964</v>
      </c>
      <c r="E20" s="112">
        <f t="shared" si="0"/>
        <v>0</v>
      </c>
      <c r="F20" s="184">
        <v>1078960</v>
      </c>
    </row>
    <row r="21" spans="2:6" ht="18" customHeight="1">
      <c r="B21" s="32" t="s">
        <v>130</v>
      </c>
      <c r="C21" s="184">
        <v>92300</v>
      </c>
      <c r="D21" s="220">
        <v>33085</v>
      </c>
      <c r="E21" s="112">
        <f t="shared" si="0"/>
        <v>0</v>
      </c>
      <c r="F21" s="184">
        <v>92300</v>
      </c>
    </row>
    <row r="22" spans="2:6" ht="18" customHeight="1">
      <c r="B22" s="32" t="s">
        <v>131</v>
      </c>
      <c r="C22" s="184">
        <v>109725</v>
      </c>
      <c r="D22" s="220">
        <v>54217</v>
      </c>
      <c r="E22" s="112">
        <f t="shared" si="0"/>
        <v>0</v>
      </c>
      <c r="F22" s="184">
        <v>109725</v>
      </c>
    </row>
    <row r="23" spans="2:6" ht="18" customHeight="1">
      <c r="B23" s="32" t="s">
        <v>132</v>
      </c>
      <c r="C23" s="184">
        <v>535000</v>
      </c>
      <c r="D23" s="220">
        <v>299099</v>
      </c>
      <c r="E23" s="112">
        <f t="shared" si="0"/>
        <v>40000</v>
      </c>
      <c r="F23" s="184">
        <v>575000</v>
      </c>
    </row>
    <row r="24" spans="2:6" ht="18" customHeight="1">
      <c r="B24" s="32" t="s">
        <v>233</v>
      </c>
      <c r="C24" s="184">
        <v>522200</v>
      </c>
      <c r="D24" s="220">
        <v>268132</v>
      </c>
      <c r="E24" s="112">
        <f t="shared" si="0"/>
        <v>6000</v>
      </c>
      <c r="F24" s="184">
        <v>528200</v>
      </c>
    </row>
    <row r="25" spans="2:6" ht="18" customHeight="1">
      <c r="B25" s="32" t="s">
        <v>133</v>
      </c>
      <c r="C25" s="184">
        <v>9000</v>
      </c>
      <c r="D25" s="220">
        <v>14327</v>
      </c>
      <c r="E25" s="112">
        <f t="shared" si="0"/>
        <v>11000</v>
      </c>
      <c r="F25" s="184">
        <v>20000</v>
      </c>
    </row>
    <row r="26" spans="2:6" ht="18" customHeight="1">
      <c r="B26" s="32" t="s">
        <v>134</v>
      </c>
      <c r="C26" s="184">
        <v>354150</v>
      </c>
      <c r="D26" s="220">
        <v>422329</v>
      </c>
      <c r="E26" s="112">
        <f t="shared" si="0"/>
        <v>154403</v>
      </c>
      <c r="F26" s="184">
        <v>508553</v>
      </c>
    </row>
    <row r="27" spans="2:6" ht="18.75" customHeight="1">
      <c r="B27" s="33" t="s">
        <v>135</v>
      </c>
      <c r="C27" s="185">
        <f>SUM(C28+C46+C47)</f>
        <v>5468134</v>
      </c>
      <c r="D27" s="223">
        <f>SUM(D28+D46+D47+D48)</f>
        <v>3007105</v>
      </c>
      <c r="E27" s="113">
        <f t="shared" si="0"/>
        <v>33619</v>
      </c>
      <c r="F27" s="185">
        <f>SUM(F28+F46+F47+F48)</f>
        <v>5501753</v>
      </c>
    </row>
    <row r="28" spans="2:6" ht="18" customHeight="1">
      <c r="B28" s="32" t="s">
        <v>234</v>
      </c>
      <c r="C28" s="184">
        <f>SUM(C29+C30+C31+C37+C39+C40+C41+C42+C43+C44+C45)</f>
        <v>5468134</v>
      </c>
      <c r="D28" s="220">
        <f>SUM(D29+D30+D31+D37+D38+D39+D40+D41+D42+D43+D44+D45)</f>
        <v>2896667</v>
      </c>
      <c r="E28" s="112">
        <f t="shared" si="0"/>
        <v>15282</v>
      </c>
      <c r="F28" s="184">
        <f>SUM(F29+F30+F31+F37+F38+F39+F40+F41+F42+F43+F44+F45)</f>
        <v>5483416</v>
      </c>
    </row>
    <row r="29" spans="2:6" ht="18" customHeight="1">
      <c r="B29" s="32" t="s">
        <v>136</v>
      </c>
      <c r="C29" s="184">
        <v>4927990</v>
      </c>
      <c r="D29" s="220">
        <v>2475954</v>
      </c>
      <c r="E29" s="112">
        <f t="shared" si="0"/>
        <v>0</v>
      </c>
      <c r="F29" s="184">
        <v>4927990</v>
      </c>
    </row>
    <row r="30" spans="2:6" s="37" customFormat="1" ht="18" customHeight="1">
      <c r="B30" s="30" t="s">
        <v>137</v>
      </c>
      <c r="C30" s="184">
        <v>180600</v>
      </c>
      <c r="D30" s="220">
        <v>227850</v>
      </c>
      <c r="E30" s="112">
        <f t="shared" si="0"/>
        <v>47250</v>
      </c>
      <c r="F30" s="184">
        <v>227850</v>
      </c>
    </row>
    <row r="31" spans="2:6" s="37" customFormat="1" ht="18" customHeight="1" thickBot="1">
      <c r="B31" s="55" t="s">
        <v>235</v>
      </c>
      <c r="C31" s="186">
        <v>15060</v>
      </c>
      <c r="D31" s="221">
        <v>0</v>
      </c>
      <c r="E31" s="114">
        <f t="shared" si="0"/>
        <v>-15060</v>
      </c>
      <c r="F31" s="186">
        <v>0</v>
      </c>
    </row>
    <row r="32" spans="2:6" s="37" customFormat="1" ht="18" customHeight="1">
      <c r="B32" s="35"/>
      <c r="C32" s="36"/>
      <c r="D32" s="36"/>
      <c r="E32" s="36"/>
      <c r="F32" s="36"/>
    </row>
    <row r="33" spans="2:6" s="38" customFormat="1" ht="19.5" customHeight="1">
      <c r="B33" s="428" t="s">
        <v>228</v>
      </c>
      <c r="C33" s="428"/>
      <c r="D33" s="428"/>
      <c r="E33" s="428"/>
      <c r="F33" s="428"/>
    </row>
    <row r="34" spans="2:6" ht="19.5" customHeight="1">
      <c r="B34" s="428" t="s">
        <v>236</v>
      </c>
      <c r="C34" s="428"/>
      <c r="D34" s="428"/>
      <c r="E34" s="428"/>
      <c r="F34" s="428"/>
    </row>
    <row r="35" spans="2:6" ht="27.75" customHeight="1" thickBot="1">
      <c r="B35" s="39"/>
      <c r="F35" s="25" t="s">
        <v>201</v>
      </c>
    </row>
    <row r="36" spans="2:6" ht="50.25" customHeight="1" thickBot="1">
      <c r="B36" s="26" t="s">
        <v>115</v>
      </c>
      <c r="C36" s="27" t="s">
        <v>232</v>
      </c>
      <c r="D36" s="27" t="s">
        <v>252</v>
      </c>
      <c r="E36" s="27" t="s">
        <v>227</v>
      </c>
      <c r="F36" s="27" t="s">
        <v>226</v>
      </c>
    </row>
    <row r="37" spans="2:6" ht="15.75" customHeight="1">
      <c r="B37" s="40" t="s">
        <v>262</v>
      </c>
      <c r="C37" s="31">
        <v>33739</v>
      </c>
      <c r="D37" s="220">
        <v>30900</v>
      </c>
      <c r="E37" s="112">
        <f aca="true" t="shared" si="1" ref="E37:E66">SUM(F37-C37)</f>
        <v>-8239</v>
      </c>
      <c r="F37" s="184">
        <v>25500</v>
      </c>
    </row>
    <row r="38" spans="2:6" ht="15.75" customHeight="1">
      <c r="B38" s="40" t="s">
        <v>213</v>
      </c>
      <c r="C38" s="31">
        <v>0</v>
      </c>
      <c r="D38" s="220">
        <v>8491</v>
      </c>
      <c r="E38" s="112">
        <f t="shared" si="1"/>
        <v>0</v>
      </c>
      <c r="F38" s="184">
        <v>0</v>
      </c>
    </row>
    <row r="39" spans="2:6" ht="15.75" customHeight="1">
      <c r="B39" s="40" t="s">
        <v>138</v>
      </c>
      <c r="C39" s="31">
        <v>109342</v>
      </c>
      <c r="D39" s="220">
        <v>51977</v>
      </c>
      <c r="E39" s="112">
        <f t="shared" si="1"/>
        <v>-5389</v>
      </c>
      <c r="F39" s="184">
        <v>103953</v>
      </c>
    </row>
    <row r="40" spans="2:6" ht="15.75" customHeight="1">
      <c r="B40" s="30" t="s">
        <v>139</v>
      </c>
      <c r="C40" s="31">
        <v>4237</v>
      </c>
      <c r="D40" s="220">
        <v>0</v>
      </c>
      <c r="E40" s="112">
        <f t="shared" si="1"/>
        <v>-38</v>
      </c>
      <c r="F40" s="184">
        <v>4199</v>
      </c>
    </row>
    <row r="41" spans="2:6" ht="15.75" customHeight="1">
      <c r="B41" s="30" t="s">
        <v>140</v>
      </c>
      <c r="C41" s="31">
        <v>88100</v>
      </c>
      <c r="D41" s="220">
        <v>42480</v>
      </c>
      <c r="E41" s="112">
        <f t="shared" si="1"/>
        <v>-3140</v>
      </c>
      <c r="F41" s="184">
        <v>84960</v>
      </c>
    </row>
    <row r="42" spans="2:6" ht="15.75" customHeight="1">
      <c r="B42" s="30" t="s">
        <v>141</v>
      </c>
      <c r="C42" s="31">
        <v>25160</v>
      </c>
      <c r="D42" s="220">
        <v>12518</v>
      </c>
      <c r="E42" s="112">
        <f t="shared" si="1"/>
        <v>-124</v>
      </c>
      <c r="F42" s="184">
        <v>25036</v>
      </c>
    </row>
    <row r="43" spans="2:6" ht="15.75" customHeight="1">
      <c r="B43" s="30" t="s">
        <v>142</v>
      </c>
      <c r="C43" s="31">
        <v>37142</v>
      </c>
      <c r="D43" s="220">
        <v>18989</v>
      </c>
      <c r="E43" s="112">
        <f t="shared" si="1"/>
        <v>836</v>
      </c>
      <c r="F43" s="184">
        <v>37978</v>
      </c>
    </row>
    <row r="44" spans="2:6" ht="15.75" customHeight="1">
      <c r="B44" s="30" t="s">
        <v>143</v>
      </c>
      <c r="C44" s="31">
        <v>37140</v>
      </c>
      <c r="D44" s="220">
        <v>18444</v>
      </c>
      <c r="E44" s="112">
        <f t="shared" si="1"/>
        <v>-253</v>
      </c>
      <c r="F44" s="184">
        <v>36887</v>
      </c>
    </row>
    <row r="45" spans="2:6" ht="15.75" customHeight="1">
      <c r="B45" s="30" t="s">
        <v>144</v>
      </c>
      <c r="C45" s="31">
        <v>9624</v>
      </c>
      <c r="D45" s="220">
        <v>9064</v>
      </c>
      <c r="E45" s="112">
        <f t="shared" si="1"/>
        <v>-561</v>
      </c>
      <c r="F45" s="184">
        <v>9063</v>
      </c>
    </row>
    <row r="46" spans="2:6" ht="15.75" customHeight="1">
      <c r="B46" s="30" t="s">
        <v>145</v>
      </c>
      <c r="C46" s="31">
        <v>0</v>
      </c>
      <c r="D46" s="220">
        <v>15000</v>
      </c>
      <c r="E46" s="112">
        <f t="shared" si="1"/>
        <v>0</v>
      </c>
      <c r="F46" s="184">
        <v>0</v>
      </c>
    </row>
    <row r="47" spans="2:6" ht="15.75" customHeight="1">
      <c r="B47" s="132" t="s">
        <v>212</v>
      </c>
      <c r="C47" s="184">
        <v>0</v>
      </c>
      <c r="D47" s="220">
        <v>18337</v>
      </c>
      <c r="E47" s="112">
        <f t="shared" si="1"/>
        <v>18337</v>
      </c>
      <c r="F47" s="184">
        <v>18337</v>
      </c>
    </row>
    <row r="48" spans="2:6" ht="15.75" customHeight="1">
      <c r="B48" s="30" t="s">
        <v>258</v>
      </c>
      <c r="C48" s="184">
        <v>0</v>
      </c>
      <c r="D48" s="220">
        <v>77101</v>
      </c>
      <c r="E48" s="112">
        <f t="shared" si="1"/>
        <v>0</v>
      </c>
      <c r="F48" s="184">
        <v>0</v>
      </c>
    </row>
    <row r="49" spans="2:6" s="43" customFormat="1" ht="16.5" customHeight="1">
      <c r="B49" s="29" t="s">
        <v>146</v>
      </c>
      <c r="C49" s="42">
        <f>SUM(C50:C51)</f>
        <v>1119107</v>
      </c>
      <c r="D49" s="226">
        <f>SUM(D50:D51)</f>
        <v>625877</v>
      </c>
      <c r="E49" s="117">
        <f t="shared" si="1"/>
        <v>28375</v>
      </c>
      <c r="F49" s="187">
        <f>SUM(F50:F51)</f>
        <v>1147482</v>
      </c>
    </row>
    <row r="50" spans="2:6" ht="16.5" customHeight="1">
      <c r="B50" s="30" t="s">
        <v>263</v>
      </c>
      <c r="C50" s="31">
        <v>564116</v>
      </c>
      <c r="D50" s="220">
        <v>371504</v>
      </c>
      <c r="E50" s="112">
        <f t="shared" si="1"/>
        <v>68295</v>
      </c>
      <c r="F50" s="184">
        <v>632411</v>
      </c>
    </row>
    <row r="51" spans="2:6" ht="16.5" customHeight="1">
      <c r="B51" s="30" t="s">
        <v>147</v>
      </c>
      <c r="C51" s="31">
        <f>SUM(C117+C126+C138)</f>
        <v>554991</v>
      </c>
      <c r="D51" s="220">
        <v>254373</v>
      </c>
      <c r="E51" s="112">
        <f t="shared" si="1"/>
        <v>-39920</v>
      </c>
      <c r="F51" s="184">
        <f>SUM(F117+F126+F138)</f>
        <v>515071</v>
      </c>
    </row>
    <row r="52" spans="2:6" ht="21" customHeight="1">
      <c r="B52" s="44" t="s">
        <v>148</v>
      </c>
      <c r="C52" s="34">
        <f>SUM(C54:C56)</f>
        <v>427435</v>
      </c>
      <c r="D52" s="34">
        <f>SUM(D54:D57)</f>
        <v>76907</v>
      </c>
      <c r="E52" s="185">
        <f t="shared" si="1"/>
        <v>-138590</v>
      </c>
      <c r="F52" s="185">
        <f>SUM(F54:F57)</f>
        <v>288845</v>
      </c>
    </row>
    <row r="53" spans="2:6" ht="16.5" customHeight="1">
      <c r="B53" s="32" t="s">
        <v>149</v>
      </c>
      <c r="C53" s="45"/>
      <c r="D53" s="224"/>
      <c r="E53" s="128">
        <f t="shared" si="1"/>
        <v>0</v>
      </c>
      <c r="F53" s="188"/>
    </row>
    <row r="54" spans="2:6" ht="16.5" customHeight="1">
      <c r="B54" s="32" t="s">
        <v>150</v>
      </c>
      <c r="C54" s="31">
        <v>261000</v>
      </c>
      <c r="D54" s="220">
        <v>43492</v>
      </c>
      <c r="E54" s="112">
        <f t="shared" si="1"/>
        <v>-138690</v>
      </c>
      <c r="F54" s="184">
        <v>122310</v>
      </c>
    </row>
    <row r="55" spans="2:6" ht="16.5" customHeight="1">
      <c r="B55" s="32" t="s">
        <v>151</v>
      </c>
      <c r="C55" s="31">
        <v>40000</v>
      </c>
      <c r="D55" s="220">
        <v>13645</v>
      </c>
      <c r="E55" s="112">
        <f t="shared" si="1"/>
        <v>0</v>
      </c>
      <c r="F55" s="184">
        <v>40000</v>
      </c>
    </row>
    <row r="56" spans="2:6" ht="16.5" customHeight="1">
      <c r="B56" s="32" t="s">
        <v>152</v>
      </c>
      <c r="C56" s="31">
        <v>126435</v>
      </c>
      <c r="D56" s="220">
        <v>19720</v>
      </c>
      <c r="E56" s="112">
        <f t="shared" si="1"/>
        <v>0</v>
      </c>
      <c r="F56" s="184">
        <v>126435</v>
      </c>
    </row>
    <row r="57" spans="2:6" ht="16.5" customHeight="1">
      <c r="B57" s="32" t="s">
        <v>261</v>
      </c>
      <c r="C57" s="31">
        <v>0</v>
      </c>
      <c r="D57" s="220">
        <v>50</v>
      </c>
      <c r="E57" s="112">
        <f t="shared" si="1"/>
        <v>100</v>
      </c>
      <c r="F57" s="184">
        <v>100</v>
      </c>
    </row>
    <row r="58" spans="2:6" ht="21" customHeight="1">
      <c r="B58" s="44" t="s">
        <v>153</v>
      </c>
      <c r="C58" s="34">
        <f>SUM(C60:C64)</f>
        <v>451208</v>
      </c>
      <c r="D58" s="34">
        <f>SUM(D60:D65)</f>
        <v>796629</v>
      </c>
      <c r="E58" s="185">
        <f t="shared" si="1"/>
        <v>-5040</v>
      </c>
      <c r="F58" s="185">
        <f>SUM(F60:F65)</f>
        <v>446168</v>
      </c>
    </row>
    <row r="59" spans="2:6" ht="15.75" customHeight="1">
      <c r="B59" s="32" t="s">
        <v>154</v>
      </c>
      <c r="C59" s="45"/>
      <c r="D59" s="224"/>
      <c r="E59" s="128">
        <f t="shared" si="1"/>
        <v>0</v>
      </c>
      <c r="F59" s="188"/>
    </row>
    <row r="60" spans="2:6" ht="15.75" customHeight="1">
      <c r="B60" s="32" t="s">
        <v>155</v>
      </c>
      <c r="C60" s="31">
        <v>20000</v>
      </c>
      <c r="D60" s="220">
        <v>0</v>
      </c>
      <c r="E60" s="112">
        <f t="shared" si="1"/>
        <v>0</v>
      </c>
      <c r="F60" s="184">
        <v>20000</v>
      </c>
    </row>
    <row r="61" spans="2:6" ht="15.75" customHeight="1">
      <c r="B61" s="32" t="s">
        <v>156</v>
      </c>
      <c r="C61" s="31">
        <v>35000</v>
      </c>
      <c r="D61" s="220">
        <v>0</v>
      </c>
      <c r="E61" s="112">
        <f t="shared" si="1"/>
        <v>14960</v>
      </c>
      <c r="F61" s="184">
        <v>49960</v>
      </c>
    </row>
    <row r="62" spans="2:6" ht="15.75" customHeight="1">
      <c r="B62" s="32" t="s">
        <v>157</v>
      </c>
      <c r="C62" s="31">
        <v>20000</v>
      </c>
      <c r="D62" s="220">
        <v>0</v>
      </c>
      <c r="E62" s="112">
        <f t="shared" si="1"/>
        <v>-20000</v>
      </c>
      <c r="F62" s="184">
        <v>0</v>
      </c>
    </row>
    <row r="63" spans="2:6" ht="15.75" customHeight="1">
      <c r="B63" s="32" t="s">
        <v>158</v>
      </c>
      <c r="C63" s="31">
        <v>376208</v>
      </c>
      <c r="D63" s="220">
        <v>182276</v>
      </c>
      <c r="E63" s="112">
        <f t="shared" si="1"/>
        <v>0</v>
      </c>
      <c r="F63" s="184">
        <v>376208</v>
      </c>
    </row>
    <row r="64" spans="2:6" ht="15.75" customHeight="1">
      <c r="B64" s="134" t="s">
        <v>259</v>
      </c>
      <c r="C64" s="184">
        <v>0</v>
      </c>
      <c r="D64" s="220">
        <v>38765</v>
      </c>
      <c r="E64" s="112">
        <f t="shared" si="1"/>
        <v>0</v>
      </c>
      <c r="F64" s="184"/>
    </row>
    <row r="65" spans="2:6" ht="15.75" customHeight="1">
      <c r="B65" s="46" t="s">
        <v>260</v>
      </c>
      <c r="C65" s="189">
        <v>0</v>
      </c>
      <c r="D65" s="225">
        <v>575588</v>
      </c>
      <c r="E65" s="133">
        <f t="shared" si="1"/>
        <v>0</v>
      </c>
      <c r="F65" s="189"/>
    </row>
    <row r="66" spans="2:6" ht="22.5" customHeight="1" thickBot="1">
      <c r="B66" s="47" t="s">
        <v>159</v>
      </c>
      <c r="C66" s="48">
        <f>SUM(C6+C52+C58)</f>
        <v>24585789</v>
      </c>
      <c r="D66" s="48">
        <f>SUM(D6+D52+D58)</f>
        <v>12662119</v>
      </c>
      <c r="E66" s="190">
        <f t="shared" si="1"/>
        <v>-65788</v>
      </c>
      <c r="F66" s="190">
        <f>SUM(F6+F52+F58)</f>
        <v>24520001</v>
      </c>
    </row>
    <row r="67" spans="2:6" ht="16.5" customHeight="1">
      <c r="B67" s="49"/>
      <c r="D67" s="219"/>
      <c r="F67" s="58"/>
    </row>
    <row r="68" spans="2:6" ht="16.5" customHeight="1">
      <c r="B68" s="49"/>
      <c r="D68" s="219"/>
      <c r="F68" s="58"/>
    </row>
    <row r="69" spans="2:6" ht="16.5" customHeight="1">
      <c r="B69" s="49"/>
      <c r="D69" s="219"/>
      <c r="F69" s="58"/>
    </row>
    <row r="70" spans="2:6" ht="23.25">
      <c r="B70" s="429" t="s">
        <v>229</v>
      </c>
      <c r="C70" s="430"/>
      <c r="D70" s="430"/>
      <c r="E70" s="430"/>
      <c r="F70" s="430"/>
    </row>
    <row r="71" spans="2:6" ht="23.25" customHeight="1">
      <c r="B71" s="429" t="s">
        <v>160</v>
      </c>
      <c r="C71" s="430"/>
      <c r="D71" s="430"/>
      <c r="E71" s="430"/>
      <c r="F71" s="430"/>
    </row>
    <row r="72" spans="2:6" ht="23.25">
      <c r="B72" s="429" t="s">
        <v>161</v>
      </c>
      <c r="C72" s="430"/>
      <c r="D72" s="430"/>
      <c r="E72" s="430"/>
      <c r="F72" s="430"/>
    </row>
    <row r="73" spans="2:6" ht="23.25">
      <c r="B73" s="429" t="s">
        <v>253</v>
      </c>
      <c r="C73" s="430"/>
      <c r="D73" s="430"/>
      <c r="E73" s="430"/>
      <c r="F73" s="430"/>
    </row>
    <row r="74" ht="23.25">
      <c r="B74" s="24"/>
    </row>
    <row r="75" spans="2:6" ht="30.75" thickBot="1">
      <c r="B75" s="51"/>
      <c r="F75" s="25" t="s">
        <v>202</v>
      </c>
    </row>
    <row r="76" spans="2:6" ht="46.5" customHeight="1" thickBot="1">
      <c r="B76" s="26" t="s">
        <v>115</v>
      </c>
      <c r="C76" s="27" t="s">
        <v>232</v>
      </c>
      <c r="D76" s="27" t="s">
        <v>252</v>
      </c>
      <c r="E76" s="27" t="s">
        <v>227</v>
      </c>
      <c r="F76" s="27" t="s">
        <v>226</v>
      </c>
    </row>
    <row r="77" spans="2:6" ht="18.75" customHeight="1">
      <c r="B77" s="52" t="s">
        <v>210</v>
      </c>
      <c r="C77" s="172">
        <f>SUM(C79:C83)</f>
        <v>1923366</v>
      </c>
      <c r="D77" s="284">
        <f>SUM(D79:D83)</f>
        <v>903682</v>
      </c>
      <c r="E77" s="125">
        <f aca="true" t="shared" si="2" ref="E77:E83">SUM(F77-C77)</f>
        <v>9730</v>
      </c>
      <c r="F77" s="53">
        <f>SUM(F79:F83)</f>
        <v>1933096</v>
      </c>
    </row>
    <row r="78" spans="2:6" ht="18.75" customHeight="1">
      <c r="B78" s="52" t="s">
        <v>237</v>
      </c>
      <c r="C78" s="172"/>
      <c r="D78" s="284"/>
      <c r="E78" s="125">
        <f t="shared" si="2"/>
        <v>0</v>
      </c>
      <c r="F78" s="53"/>
    </row>
    <row r="79" spans="2:6" ht="18.75" customHeight="1">
      <c r="B79" s="52" t="s">
        <v>238</v>
      </c>
      <c r="C79" s="172">
        <v>1177133</v>
      </c>
      <c r="D79" s="284">
        <v>556568</v>
      </c>
      <c r="E79" s="125">
        <f t="shared" si="2"/>
        <v>9730</v>
      </c>
      <c r="F79" s="172">
        <v>1186863</v>
      </c>
    </row>
    <row r="80" spans="2:6" ht="18.75" customHeight="1">
      <c r="B80" s="52" t="s">
        <v>195</v>
      </c>
      <c r="C80" s="172">
        <v>289648</v>
      </c>
      <c r="D80" s="284">
        <v>132800</v>
      </c>
      <c r="E80" s="125">
        <f t="shared" si="2"/>
        <v>0</v>
      </c>
      <c r="F80" s="172">
        <v>289648</v>
      </c>
    </row>
    <row r="81" spans="2:6" ht="18.75" customHeight="1">
      <c r="B81" s="52" t="s">
        <v>196</v>
      </c>
      <c r="C81" s="172">
        <v>405229</v>
      </c>
      <c r="D81" s="284">
        <v>202614</v>
      </c>
      <c r="E81" s="125">
        <f t="shared" si="2"/>
        <v>0</v>
      </c>
      <c r="F81" s="172">
        <v>405229</v>
      </c>
    </row>
    <row r="82" spans="2:6" ht="18.75" customHeight="1">
      <c r="B82" s="52" t="s">
        <v>239</v>
      </c>
      <c r="C82" s="200">
        <v>48156</v>
      </c>
      <c r="D82" s="284">
        <v>8500</v>
      </c>
      <c r="E82" s="125">
        <f t="shared" si="2"/>
        <v>0</v>
      </c>
      <c r="F82" s="200">
        <v>48156</v>
      </c>
    </row>
    <row r="83" spans="2:6" ht="18.75" customHeight="1">
      <c r="B83" s="52" t="s">
        <v>240</v>
      </c>
      <c r="C83" s="172">
        <v>3200</v>
      </c>
      <c r="D83" s="284">
        <v>3200</v>
      </c>
      <c r="E83" s="125">
        <f t="shared" si="2"/>
        <v>0</v>
      </c>
      <c r="F83" s="172">
        <v>3200</v>
      </c>
    </row>
    <row r="84" spans="2:6" ht="18.75" customHeight="1">
      <c r="B84" s="52"/>
      <c r="C84" s="172"/>
      <c r="D84" s="284"/>
      <c r="E84" s="125"/>
      <c r="F84" s="53"/>
    </row>
    <row r="85" spans="2:6" ht="18.75" customHeight="1">
      <c r="B85" s="52" t="s">
        <v>162</v>
      </c>
      <c r="C85" s="172">
        <f>SUM(C87:C88)</f>
        <v>60000</v>
      </c>
      <c r="D85" s="284">
        <f>SUM(D87:D88)</f>
        <v>0</v>
      </c>
      <c r="E85" s="125">
        <f>SUM(F85-C85)</f>
        <v>0</v>
      </c>
      <c r="F85" s="53">
        <v>60000</v>
      </c>
    </row>
    <row r="86" spans="2:6" ht="18.75" customHeight="1">
      <c r="B86" s="52" t="s">
        <v>207</v>
      </c>
      <c r="C86" s="197"/>
      <c r="D86" s="285"/>
      <c r="E86" s="118"/>
      <c r="F86" s="41"/>
    </row>
    <row r="87" spans="2:6" ht="18.75" customHeight="1">
      <c r="B87" s="52" t="s">
        <v>197</v>
      </c>
      <c r="C87" s="197">
        <v>60000</v>
      </c>
      <c r="D87" s="285">
        <v>0</v>
      </c>
      <c r="E87" s="125">
        <f>SUM(F87-C87)</f>
        <v>0</v>
      </c>
      <c r="F87" s="41">
        <v>60000</v>
      </c>
    </row>
    <row r="88" spans="2:6" ht="18.75" customHeight="1">
      <c r="B88" s="52"/>
      <c r="C88" s="197"/>
      <c r="D88" s="285"/>
      <c r="E88" s="118"/>
      <c r="F88" s="41"/>
    </row>
    <row r="89" spans="2:6" ht="18.75" customHeight="1">
      <c r="B89" s="52"/>
      <c r="C89" s="197"/>
      <c r="D89" s="285"/>
      <c r="E89" s="118"/>
      <c r="F89" s="41"/>
    </row>
    <row r="90" spans="2:6" ht="18.75" customHeight="1">
      <c r="B90" s="30" t="s">
        <v>163</v>
      </c>
      <c r="C90" s="201">
        <v>577952</v>
      </c>
      <c r="D90" s="286">
        <v>260581</v>
      </c>
      <c r="E90" s="126">
        <f>SUM(F90-C90)</f>
        <v>0</v>
      </c>
      <c r="F90" s="54">
        <v>577952</v>
      </c>
    </row>
    <row r="91" spans="2:6" ht="18.75" customHeight="1">
      <c r="B91" s="30" t="s">
        <v>164</v>
      </c>
      <c r="C91" s="201">
        <v>159000</v>
      </c>
      <c r="D91" s="286">
        <v>18717</v>
      </c>
      <c r="E91" s="126">
        <f>SUM(F91-C91)</f>
        <v>0</v>
      </c>
      <c r="F91" s="54">
        <v>159000</v>
      </c>
    </row>
    <row r="92" spans="2:6" ht="18.75" customHeight="1">
      <c r="B92" s="30" t="s">
        <v>165</v>
      </c>
      <c r="C92" s="201">
        <v>0</v>
      </c>
      <c r="D92" s="286">
        <v>21887</v>
      </c>
      <c r="E92" s="126">
        <f>SUM(F92-C92)</f>
        <v>0</v>
      </c>
      <c r="F92" s="54">
        <v>0</v>
      </c>
    </row>
    <row r="93" spans="2:6" ht="18.75" customHeight="1">
      <c r="B93" s="30" t="s">
        <v>241</v>
      </c>
      <c r="C93" s="201">
        <v>2216936</v>
      </c>
      <c r="D93" s="286">
        <v>1043997</v>
      </c>
      <c r="E93" s="126">
        <f>SUM(F93-C93)</f>
        <v>9730</v>
      </c>
      <c r="F93" s="54">
        <v>2226666</v>
      </c>
    </row>
    <row r="94" spans="2:6" ht="18.75" customHeight="1" thickBot="1">
      <c r="B94" s="55" t="s">
        <v>242</v>
      </c>
      <c r="C94" s="202">
        <v>293570</v>
      </c>
      <c r="D94" s="287">
        <v>165806</v>
      </c>
      <c r="E94" s="127">
        <f>SUM(F94-C94)</f>
        <v>0</v>
      </c>
      <c r="F94" s="56">
        <v>293570</v>
      </c>
    </row>
    <row r="95" spans="2:6" ht="19.5" customHeight="1">
      <c r="B95" s="57" t="s">
        <v>166</v>
      </c>
      <c r="C95" s="59"/>
      <c r="D95" s="59"/>
      <c r="E95" s="59"/>
      <c r="F95" s="59"/>
    </row>
    <row r="96" spans="2:6" ht="16.5" customHeight="1">
      <c r="B96" s="79"/>
      <c r="C96" s="73"/>
      <c r="D96" s="73"/>
      <c r="E96" s="73"/>
      <c r="F96" s="73"/>
    </row>
    <row r="97" spans="2:6" ht="16.5" customHeight="1">
      <c r="B97" s="60"/>
      <c r="C97" s="58"/>
      <c r="D97" s="58"/>
      <c r="E97" s="58"/>
      <c r="F97" s="58"/>
    </row>
    <row r="98" spans="2:6" ht="16.5" customHeight="1">
      <c r="B98" s="60"/>
      <c r="C98" s="58"/>
      <c r="D98" s="58"/>
      <c r="E98" s="58"/>
      <c r="F98" s="58"/>
    </row>
    <row r="99" spans="2:6" ht="23.25" customHeight="1">
      <c r="B99" s="429" t="s">
        <v>230</v>
      </c>
      <c r="C99" s="430"/>
      <c r="D99" s="430"/>
      <c r="E99" s="430"/>
      <c r="F99" s="430"/>
    </row>
    <row r="100" spans="2:6" ht="23.25" customHeight="1">
      <c r="B100" s="429" t="s">
        <v>167</v>
      </c>
      <c r="C100" s="430"/>
      <c r="D100" s="430"/>
      <c r="E100" s="430"/>
      <c r="F100" s="430"/>
    </row>
    <row r="101" spans="2:6" ht="23.25" customHeight="1">
      <c r="B101" s="429" t="s">
        <v>243</v>
      </c>
      <c r="C101" s="430"/>
      <c r="D101" s="430"/>
      <c r="E101" s="430"/>
      <c r="F101" s="430"/>
    </row>
    <row r="102" spans="2:6" ht="23.25" customHeight="1">
      <c r="B102" s="50"/>
      <c r="C102" s="19"/>
      <c r="D102" s="19"/>
      <c r="E102" s="19"/>
      <c r="F102" s="19"/>
    </row>
    <row r="103" spans="2:6" ht="30.75" thickBot="1">
      <c r="B103" s="137"/>
      <c r="F103" s="25" t="s">
        <v>203</v>
      </c>
    </row>
    <row r="104" spans="2:6" ht="45" customHeight="1" thickBot="1">
      <c r="B104" s="26" t="s">
        <v>115</v>
      </c>
      <c r="C104" s="27" t="s">
        <v>232</v>
      </c>
      <c r="D104" s="27" t="s">
        <v>252</v>
      </c>
      <c r="E104" s="27" t="s">
        <v>227</v>
      </c>
      <c r="F104" s="27" t="s">
        <v>226</v>
      </c>
    </row>
    <row r="105" spans="2:6" ht="24.75" customHeight="1">
      <c r="B105" s="61" t="s">
        <v>168</v>
      </c>
      <c r="C105" s="191"/>
      <c r="D105" s="288"/>
      <c r="E105" s="120"/>
      <c r="F105" s="191"/>
    </row>
    <row r="106" spans="2:6" ht="19.5" customHeight="1">
      <c r="B106" s="62" t="s">
        <v>169</v>
      </c>
      <c r="C106" s="192">
        <f>SUM(C108:C111)</f>
        <v>1285048</v>
      </c>
      <c r="D106" s="289">
        <f>SUM(D108:D111)</f>
        <v>619048</v>
      </c>
      <c r="E106" s="121">
        <f>SUM(F106-C106)</f>
        <v>0</v>
      </c>
      <c r="F106" s="192">
        <f>SUM(F108:F111)</f>
        <v>1285048</v>
      </c>
    </row>
    <row r="107" spans="2:6" ht="19.5" customHeight="1">
      <c r="B107" s="62" t="s">
        <v>208</v>
      </c>
      <c r="C107" s="187"/>
      <c r="D107" s="226"/>
      <c r="E107" s="117"/>
      <c r="F107" s="187"/>
    </row>
    <row r="108" spans="2:6" ht="19.5" customHeight="1">
      <c r="B108" s="62" t="s">
        <v>170</v>
      </c>
      <c r="C108" s="193">
        <v>1214307</v>
      </c>
      <c r="D108" s="290">
        <v>551617</v>
      </c>
      <c r="E108" s="122">
        <f aca="true" t="shared" si="3" ref="E108:E117">SUM(F108-C108)</f>
        <v>0</v>
      </c>
      <c r="F108" s="193">
        <v>1214307</v>
      </c>
    </row>
    <row r="109" spans="2:6" ht="19.5" customHeight="1">
      <c r="B109" s="62" t="s">
        <v>209</v>
      </c>
      <c r="C109" s="193">
        <v>62231</v>
      </c>
      <c r="D109" s="290">
        <v>62231</v>
      </c>
      <c r="E109" s="122">
        <f t="shared" si="3"/>
        <v>0</v>
      </c>
      <c r="F109" s="193">
        <v>62231</v>
      </c>
    </row>
    <row r="110" spans="2:6" ht="19.5" customHeight="1">
      <c r="B110" s="62" t="s">
        <v>214</v>
      </c>
      <c r="C110" s="193">
        <v>3310</v>
      </c>
      <c r="D110" s="290">
        <v>0</v>
      </c>
      <c r="E110" s="122">
        <f t="shared" si="3"/>
        <v>0</v>
      </c>
      <c r="F110" s="193">
        <v>3310</v>
      </c>
    </row>
    <row r="111" spans="2:6" ht="19.5" customHeight="1">
      <c r="B111" s="62" t="s">
        <v>244</v>
      </c>
      <c r="C111" s="193">
        <v>5200</v>
      </c>
      <c r="D111" s="290">
        <v>5200</v>
      </c>
      <c r="E111" s="122">
        <f t="shared" si="3"/>
        <v>0</v>
      </c>
      <c r="F111" s="193">
        <v>5200</v>
      </c>
    </row>
    <row r="112" spans="2:6" ht="19.5" customHeight="1">
      <c r="B112" s="62" t="s">
        <v>171</v>
      </c>
      <c r="C112" s="187">
        <v>0</v>
      </c>
      <c r="D112" s="226">
        <v>0</v>
      </c>
      <c r="E112" s="117">
        <f t="shared" si="3"/>
        <v>0</v>
      </c>
      <c r="F112" s="187">
        <v>0</v>
      </c>
    </row>
    <row r="113" spans="2:6" ht="19.5" customHeight="1">
      <c r="B113" s="236" t="s">
        <v>281</v>
      </c>
      <c r="C113" s="187">
        <v>0</v>
      </c>
      <c r="D113" s="226">
        <v>40400</v>
      </c>
      <c r="E113" s="117">
        <f t="shared" si="3"/>
        <v>52400</v>
      </c>
      <c r="F113" s="187">
        <v>52400</v>
      </c>
    </row>
    <row r="114" spans="2:6" ht="19.5" customHeight="1">
      <c r="B114" s="46" t="s">
        <v>172</v>
      </c>
      <c r="C114" s="184">
        <v>1285048</v>
      </c>
      <c r="D114" s="220">
        <v>619333</v>
      </c>
      <c r="E114" s="112">
        <f t="shared" si="3"/>
        <v>52400</v>
      </c>
      <c r="F114" s="184">
        <f>SUM(F106+F113)</f>
        <v>1337448</v>
      </c>
    </row>
    <row r="115" spans="2:6" ht="19.5" customHeight="1">
      <c r="B115" s="63" t="s">
        <v>173</v>
      </c>
      <c r="C115" s="184">
        <v>580242</v>
      </c>
      <c r="D115" s="220">
        <v>230295</v>
      </c>
      <c r="E115" s="112">
        <f t="shared" si="3"/>
        <v>0</v>
      </c>
      <c r="F115" s="184">
        <v>580242</v>
      </c>
    </row>
    <row r="116" spans="2:6" ht="19.5" customHeight="1">
      <c r="B116" s="32" t="s">
        <v>174</v>
      </c>
      <c r="C116" s="184">
        <v>0</v>
      </c>
      <c r="D116" s="220">
        <v>0</v>
      </c>
      <c r="E116" s="112">
        <f t="shared" si="3"/>
        <v>0</v>
      </c>
      <c r="F116" s="184">
        <v>0</v>
      </c>
    </row>
    <row r="117" spans="2:6" ht="19.5" customHeight="1">
      <c r="B117" s="32" t="s">
        <v>175</v>
      </c>
      <c r="C117" s="184">
        <v>320020</v>
      </c>
      <c r="D117" s="220">
        <v>144251</v>
      </c>
      <c r="E117" s="112">
        <f t="shared" si="3"/>
        <v>-39920</v>
      </c>
      <c r="F117" s="184">
        <v>280100</v>
      </c>
    </row>
    <row r="118" spans="2:6" ht="19.5" customHeight="1">
      <c r="B118" s="64"/>
      <c r="C118" s="194"/>
      <c r="D118" s="291"/>
      <c r="E118" s="123"/>
      <c r="F118" s="194"/>
    </row>
    <row r="119" spans="2:6" ht="19.5" customHeight="1">
      <c r="B119" s="65"/>
      <c r="C119" s="194"/>
      <c r="D119" s="291"/>
      <c r="E119" s="123"/>
      <c r="F119" s="194"/>
    </row>
    <row r="120" spans="2:6" ht="24.75" customHeight="1">
      <c r="B120" s="61" t="s">
        <v>176</v>
      </c>
      <c r="C120" s="194"/>
      <c r="D120" s="291"/>
      <c r="E120" s="123"/>
      <c r="F120" s="194"/>
    </row>
    <row r="121" spans="2:6" ht="19.5" customHeight="1">
      <c r="B121" s="62" t="s">
        <v>177</v>
      </c>
      <c r="C121" s="193">
        <v>506942</v>
      </c>
      <c r="D121" s="290">
        <v>229800</v>
      </c>
      <c r="E121" s="122">
        <f aca="true" t="shared" si="4" ref="E121:E126">SUM(F121-C121)</f>
        <v>0</v>
      </c>
      <c r="F121" s="193">
        <v>506942</v>
      </c>
    </row>
    <row r="122" spans="2:6" ht="19.5" customHeight="1">
      <c r="B122" s="62" t="s">
        <v>178</v>
      </c>
      <c r="C122" s="193">
        <v>0</v>
      </c>
      <c r="D122" s="290">
        <v>0</v>
      </c>
      <c r="E122" s="122">
        <f t="shared" si="4"/>
        <v>0</v>
      </c>
      <c r="F122" s="193">
        <v>0</v>
      </c>
    </row>
    <row r="123" spans="2:6" ht="19.5" customHeight="1">
      <c r="B123" s="46" t="s">
        <v>172</v>
      </c>
      <c r="C123" s="184">
        <v>506942</v>
      </c>
      <c r="D123" s="220">
        <v>202892</v>
      </c>
      <c r="E123" s="112">
        <f t="shared" si="4"/>
        <v>0</v>
      </c>
      <c r="F123" s="184">
        <v>506942</v>
      </c>
    </row>
    <row r="124" spans="2:6" ht="19.5" customHeight="1">
      <c r="B124" s="63" t="s">
        <v>173</v>
      </c>
      <c r="C124" s="184">
        <v>236840</v>
      </c>
      <c r="D124" s="220">
        <v>90494</v>
      </c>
      <c r="E124" s="112">
        <f t="shared" si="4"/>
        <v>0</v>
      </c>
      <c r="F124" s="184">
        <v>236840</v>
      </c>
    </row>
    <row r="125" spans="2:6" ht="19.5" customHeight="1">
      <c r="B125" s="32" t="s">
        <v>174</v>
      </c>
      <c r="C125" s="184">
        <v>0</v>
      </c>
      <c r="D125" s="220">
        <v>0</v>
      </c>
      <c r="E125" s="112">
        <f t="shared" si="4"/>
        <v>0</v>
      </c>
      <c r="F125" s="184">
        <v>0</v>
      </c>
    </row>
    <row r="126" spans="2:6" ht="19.5" customHeight="1" thickBot="1">
      <c r="B126" s="66" t="s">
        <v>211</v>
      </c>
      <c r="C126" s="195">
        <v>20311</v>
      </c>
      <c r="D126" s="292">
        <v>14107</v>
      </c>
      <c r="E126" s="124">
        <f t="shared" si="4"/>
        <v>0</v>
      </c>
      <c r="F126" s="195">
        <v>20311</v>
      </c>
    </row>
    <row r="127" spans="2:6" ht="16.5" customHeight="1">
      <c r="B127" s="67"/>
      <c r="F127" s="199"/>
    </row>
    <row r="128" spans="2:6" ht="21" customHeight="1">
      <c r="B128" s="429" t="s">
        <v>229</v>
      </c>
      <c r="C128" s="430"/>
      <c r="D128" s="430"/>
      <c r="E128" s="430"/>
      <c r="F128" s="430"/>
    </row>
    <row r="129" spans="2:6" ht="21" customHeight="1">
      <c r="B129" s="429" t="s">
        <v>179</v>
      </c>
      <c r="C129" s="430"/>
      <c r="D129" s="430"/>
      <c r="E129" s="430"/>
      <c r="F129" s="430"/>
    </row>
    <row r="130" spans="2:6" ht="21" customHeight="1">
      <c r="B130" s="429" t="s">
        <v>245</v>
      </c>
      <c r="C130" s="430"/>
      <c r="D130" s="430"/>
      <c r="E130" s="430"/>
      <c r="F130" s="430"/>
    </row>
    <row r="131" spans="2:6" ht="29.25" customHeight="1" thickBot="1">
      <c r="B131" s="136"/>
      <c r="F131" s="25" t="s">
        <v>204</v>
      </c>
    </row>
    <row r="132" spans="2:6" ht="45.75" customHeight="1" thickBot="1">
      <c r="B132" s="26" t="s">
        <v>115</v>
      </c>
      <c r="C132" s="27" t="s">
        <v>232</v>
      </c>
      <c r="D132" s="27" t="s">
        <v>252</v>
      </c>
      <c r="E132" s="27" t="s">
        <v>227</v>
      </c>
      <c r="F132" s="27" t="s">
        <v>226</v>
      </c>
    </row>
    <row r="133" spans="2:6" ht="16.5" customHeight="1">
      <c r="B133" s="33" t="s">
        <v>180</v>
      </c>
      <c r="C133" s="68">
        <v>690078</v>
      </c>
      <c r="D133" s="293">
        <v>295238</v>
      </c>
      <c r="E133" s="116">
        <f aca="true" t="shared" si="5" ref="E133:E162">SUM(F133-C133)</f>
        <v>-29696</v>
      </c>
      <c r="F133" s="196">
        <v>660382</v>
      </c>
    </row>
    <row r="134" spans="2:6" ht="16.5" customHeight="1">
      <c r="B134" s="33" t="s">
        <v>181</v>
      </c>
      <c r="C134" s="42">
        <v>214339</v>
      </c>
      <c r="D134" s="226">
        <v>90850</v>
      </c>
      <c r="E134" s="117">
        <f t="shared" si="5"/>
        <v>39011</v>
      </c>
      <c r="F134" s="187">
        <v>253350</v>
      </c>
    </row>
    <row r="135" spans="2:6" ht="16.5" customHeight="1">
      <c r="B135" s="33" t="s">
        <v>182</v>
      </c>
      <c r="C135" s="42">
        <v>0</v>
      </c>
      <c r="D135" s="226">
        <v>0</v>
      </c>
      <c r="E135" s="117">
        <f t="shared" si="5"/>
        <v>5504</v>
      </c>
      <c r="F135" s="187">
        <v>5504</v>
      </c>
    </row>
    <row r="136" spans="2:6" ht="16.5" customHeight="1">
      <c r="B136" s="32" t="s">
        <v>183</v>
      </c>
      <c r="C136" s="31">
        <f>SUM(C142+C147)</f>
        <v>904417</v>
      </c>
      <c r="D136" s="220">
        <f>SUM(D142+D147)</f>
        <v>333300</v>
      </c>
      <c r="E136" s="112">
        <f t="shared" si="5"/>
        <v>9315</v>
      </c>
      <c r="F136" s="184">
        <v>913732</v>
      </c>
    </row>
    <row r="137" spans="2:6" ht="16.5" customHeight="1">
      <c r="B137" s="63" t="s">
        <v>184</v>
      </c>
      <c r="C137" s="31">
        <f>SUM(C143+C151+C156+C161)</f>
        <v>519795</v>
      </c>
      <c r="D137" s="220">
        <f>SUM(D143+D151+D156+D161)</f>
        <v>193160</v>
      </c>
      <c r="E137" s="112">
        <f t="shared" si="5"/>
        <v>6900</v>
      </c>
      <c r="F137" s="184">
        <f>SUM(F143+F151+F156+F161)</f>
        <v>526695</v>
      </c>
    </row>
    <row r="138" spans="2:6" ht="16.5" customHeight="1">
      <c r="B138" s="32" t="s">
        <v>185</v>
      </c>
      <c r="C138" s="31">
        <f>SUM(C145+C153+C157+C162)</f>
        <v>214660</v>
      </c>
      <c r="D138" s="220">
        <f>SUM(D145+D153+D157+D162)</f>
        <v>103065</v>
      </c>
      <c r="E138" s="112">
        <f t="shared" si="5"/>
        <v>0</v>
      </c>
      <c r="F138" s="184">
        <f>SUM(F145+F153+F157+F162)</f>
        <v>214660</v>
      </c>
    </row>
    <row r="139" spans="2:6" ht="16.5" customHeight="1">
      <c r="B139" s="32"/>
      <c r="C139" s="31"/>
      <c r="D139" s="220"/>
      <c r="E139" s="112">
        <f t="shared" si="5"/>
        <v>0</v>
      </c>
      <c r="F139" s="184"/>
    </row>
    <row r="140" spans="2:6" ht="16.5" customHeight="1">
      <c r="B140" s="33" t="s">
        <v>186</v>
      </c>
      <c r="C140" s="31"/>
      <c r="D140" s="220"/>
      <c r="E140" s="112">
        <f t="shared" si="5"/>
        <v>0</v>
      </c>
      <c r="F140" s="184"/>
    </row>
    <row r="141" spans="2:6" ht="16.5" customHeight="1">
      <c r="B141" s="69" t="s">
        <v>198</v>
      </c>
      <c r="C141" s="31"/>
      <c r="D141" s="220"/>
      <c r="E141" s="112">
        <f t="shared" si="5"/>
        <v>0</v>
      </c>
      <c r="F141" s="184"/>
    </row>
    <row r="142" spans="2:6" ht="16.5" customHeight="1">
      <c r="B142" s="32" t="s">
        <v>187</v>
      </c>
      <c r="C142" s="41">
        <v>156527</v>
      </c>
      <c r="D142" s="285">
        <v>62622</v>
      </c>
      <c r="E142" s="118">
        <f t="shared" si="5"/>
        <v>0</v>
      </c>
      <c r="F142" s="197">
        <v>156527</v>
      </c>
    </row>
    <row r="143" spans="2:6" ht="16.5" customHeight="1">
      <c r="B143" s="63" t="s">
        <v>173</v>
      </c>
      <c r="C143" s="31">
        <v>86795</v>
      </c>
      <c r="D143" s="220">
        <v>33067</v>
      </c>
      <c r="E143" s="112">
        <f t="shared" si="5"/>
        <v>0</v>
      </c>
      <c r="F143" s="184">
        <v>86795</v>
      </c>
    </row>
    <row r="144" spans="2:6" ht="16.5" customHeight="1">
      <c r="B144" s="32" t="s">
        <v>188</v>
      </c>
      <c r="C144" s="31">
        <v>0</v>
      </c>
      <c r="D144" s="220">
        <v>0</v>
      </c>
      <c r="E144" s="112">
        <f t="shared" si="5"/>
        <v>5504</v>
      </c>
      <c r="F144" s="184">
        <v>5504</v>
      </c>
    </row>
    <row r="145" spans="2:6" ht="16.5" customHeight="1">
      <c r="B145" s="32" t="s">
        <v>189</v>
      </c>
      <c r="C145" s="31">
        <v>9092</v>
      </c>
      <c r="D145" s="220">
        <v>4767</v>
      </c>
      <c r="E145" s="112">
        <f t="shared" si="5"/>
        <v>0</v>
      </c>
      <c r="F145" s="184">
        <v>9092</v>
      </c>
    </row>
    <row r="146" spans="2:6" ht="16.5" customHeight="1">
      <c r="B146" s="32"/>
      <c r="C146" s="31"/>
      <c r="D146" s="220"/>
      <c r="E146" s="112">
        <f t="shared" si="5"/>
        <v>0</v>
      </c>
      <c r="F146" s="184"/>
    </row>
    <row r="147" spans="2:6" ht="16.5" customHeight="1">
      <c r="B147" s="70" t="s">
        <v>199</v>
      </c>
      <c r="C147" s="71">
        <f>SUM(C149+C155+C159)</f>
        <v>747890</v>
      </c>
      <c r="D147" s="294">
        <f>SUM(D149+D155+D159)</f>
        <v>270678</v>
      </c>
      <c r="E147" s="119">
        <f t="shared" si="5"/>
        <v>4700</v>
      </c>
      <c r="F147" s="198">
        <f>SUM(F149+F155+F159)</f>
        <v>752590</v>
      </c>
    </row>
    <row r="148" spans="2:6" ht="16.5" customHeight="1">
      <c r="B148" s="69" t="s">
        <v>190</v>
      </c>
      <c r="C148" s="31"/>
      <c r="D148" s="220"/>
      <c r="E148" s="112">
        <f t="shared" si="5"/>
        <v>0</v>
      </c>
      <c r="F148" s="184"/>
    </row>
    <row r="149" spans="2:6" ht="16.5" customHeight="1">
      <c r="B149" s="32" t="s">
        <v>187</v>
      </c>
      <c r="C149" s="31">
        <v>370021</v>
      </c>
      <c r="D149" s="220">
        <v>145340</v>
      </c>
      <c r="E149" s="112">
        <f t="shared" si="5"/>
        <v>4700</v>
      </c>
      <c r="F149" s="184">
        <v>374721</v>
      </c>
    </row>
    <row r="150" spans="2:6" ht="16.5" customHeight="1">
      <c r="B150" s="32" t="s">
        <v>200</v>
      </c>
      <c r="C150" s="31">
        <v>180600</v>
      </c>
      <c r="D150" s="220">
        <v>79236</v>
      </c>
      <c r="E150" s="112">
        <f t="shared" si="5"/>
        <v>47250</v>
      </c>
      <c r="F150" s="184">
        <v>227850</v>
      </c>
    </row>
    <row r="151" spans="2:6" ht="16.5" customHeight="1">
      <c r="B151" s="63" t="s">
        <v>173</v>
      </c>
      <c r="C151" s="31">
        <v>178702</v>
      </c>
      <c r="D151" s="220">
        <v>73031</v>
      </c>
      <c r="E151" s="112">
        <f t="shared" si="5"/>
        <v>6900</v>
      </c>
      <c r="F151" s="184">
        <v>185602</v>
      </c>
    </row>
    <row r="152" spans="2:6" ht="16.5" customHeight="1">
      <c r="B152" s="32" t="s">
        <v>188</v>
      </c>
      <c r="C152" s="31">
        <v>0</v>
      </c>
      <c r="D152" s="220">
        <v>0</v>
      </c>
      <c r="E152" s="112">
        <f t="shared" si="5"/>
        <v>0</v>
      </c>
      <c r="F152" s="184">
        <v>0</v>
      </c>
    </row>
    <row r="153" spans="2:6" ht="16.5" customHeight="1">
      <c r="B153" s="32" t="s">
        <v>189</v>
      </c>
      <c r="C153" s="31">
        <v>171546</v>
      </c>
      <c r="D153" s="220">
        <v>80086</v>
      </c>
      <c r="E153" s="112">
        <f t="shared" si="5"/>
        <v>0</v>
      </c>
      <c r="F153" s="184">
        <v>171546</v>
      </c>
    </row>
    <row r="154" spans="2:6" ht="16.5" customHeight="1">
      <c r="B154" s="69" t="s">
        <v>191</v>
      </c>
      <c r="C154" s="31"/>
      <c r="D154" s="220"/>
      <c r="E154" s="112">
        <f t="shared" si="5"/>
        <v>0</v>
      </c>
      <c r="F154" s="184"/>
    </row>
    <row r="155" spans="2:6" ht="16.5" customHeight="1">
      <c r="B155" s="32" t="s">
        <v>192</v>
      </c>
      <c r="C155" s="31">
        <v>321331</v>
      </c>
      <c r="D155" s="220">
        <v>107948</v>
      </c>
      <c r="E155" s="112">
        <f t="shared" si="5"/>
        <v>0</v>
      </c>
      <c r="F155" s="184">
        <v>321331</v>
      </c>
    </row>
    <row r="156" spans="2:6" ht="16.5" customHeight="1">
      <c r="B156" s="63" t="s">
        <v>173</v>
      </c>
      <c r="C156" s="31">
        <v>223772</v>
      </c>
      <c r="D156" s="220">
        <v>75336</v>
      </c>
      <c r="E156" s="112">
        <f t="shared" si="5"/>
        <v>0</v>
      </c>
      <c r="F156" s="184">
        <v>223772</v>
      </c>
    </row>
    <row r="157" spans="2:6" ht="16.5" customHeight="1">
      <c r="B157" s="32" t="s">
        <v>189</v>
      </c>
      <c r="C157" s="31">
        <v>28680</v>
      </c>
      <c r="D157" s="220">
        <v>14877</v>
      </c>
      <c r="E157" s="112">
        <f t="shared" si="5"/>
        <v>0</v>
      </c>
      <c r="F157" s="184">
        <v>28680</v>
      </c>
    </row>
    <row r="158" spans="2:6" ht="16.5" customHeight="1">
      <c r="B158" s="33" t="s">
        <v>193</v>
      </c>
      <c r="C158" s="31"/>
      <c r="D158" s="220"/>
      <c r="E158" s="112">
        <f t="shared" si="5"/>
        <v>0</v>
      </c>
      <c r="F158" s="184"/>
    </row>
    <row r="159" spans="2:6" ht="16.5" customHeight="1">
      <c r="B159" s="32" t="s">
        <v>187</v>
      </c>
      <c r="C159" s="31">
        <v>56538</v>
      </c>
      <c r="D159" s="220">
        <v>17390</v>
      </c>
      <c r="E159" s="112">
        <f t="shared" si="5"/>
        <v>0</v>
      </c>
      <c r="F159" s="184">
        <v>56538</v>
      </c>
    </row>
    <row r="160" spans="2:6" ht="16.5" customHeight="1">
      <c r="B160" s="32" t="s">
        <v>200</v>
      </c>
      <c r="C160" s="31">
        <v>33739</v>
      </c>
      <c r="D160" s="220">
        <v>11600</v>
      </c>
      <c r="E160" s="112">
        <f t="shared" si="5"/>
        <v>-8239</v>
      </c>
      <c r="F160" s="184">
        <v>25500</v>
      </c>
    </row>
    <row r="161" spans="2:6" ht="16.5" customHeight="1">
      <c r="B161" s="63" t="s">
        <v>173</v>
      </c>
      <c r="C161" s="31">
        <v>30526</v>
      </c>
      <c r="D161" s="220">
        <v>11726</v>
      </c>
      <c r="E161" s="112">
        <f t="shared" si="5"/>
        <v>0</v>
      </c>
      <c r="F161" s="184">
        <v>30526</v>
      </c>
    </row>
    <row r="162" spans="2:6" ht="16.5" customHeight="1" thickBot="1">
      <c r="B162" s="66" t="s">
        <v>189</v>
      </c>
      <c r="C162" s="72">
        <v>5342</v>
      </c>
      <c r="D162" s="221">
        <v>3335</v>
      </c>
      <c r="E162" s="114">
        <f t="shared" si="5"/>
        <v>0</v>
      </c>
      <c r="F162" s="186">
        <v>5342</v>
      </c>
    </row>
  </sheetData>
  <sheetProtection/>
  <mergeCells count="14">
    <mergeCell ref="B129:F129"/>
    <mergeCell ref="B130:F130"/>
    <mergeCell ref="B72:F72"/>
    <mergeCell ref="B73:F73"/>
    <mergeCell ref="B99:F99"/>
    <mergeCell ref="B100:F100"/>
    <mergeCell ref="B101:F101"/>
    <mergeCell ref="B128:F128"/>
    <mergeCell ref="B2:F2"/>
    <mergeCell ref="B3:F3"/>
    <mergeCell ref="B33:F33"/>
    <mergeCell ref="B34:F34"/>
    <mergeCell ref="B70:F70"/>
    <mergeCell ref="B71:F71"/>
  </mergeCells>
  <printOptions/>
  <pageMargins left="0.98425196850393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75" zoomScaleNormal="75" zoomScalePageLayoutView="0" workbookViewId="0" topLeftCell="A64">
      <selection activeCell="P74" sqref="P74"/>
    </sheetView>
  </sheetViews>
  <sheetFormatPr defaultColWidth="10.28125" defaultRowHeight="12.75"/>
  <cols>
    <col min="1" max="3" width="3.7109375" style="1" customWidth="1"/>
    <col min="4" max="4" width="50.140625" style="1" customWidth="1"/>
    <col min="5" max="8" width="12.7109375" style="1" customWidth="1"/>
    <col min="9" max="10" width="10.7109375" style="1" customWidth="1"/>
    <col min="11" max="12" width="12.7109375" style="1" customWidth="1"/>
    <col min="13" max="16384" width="10.28125" style="1" customWidth="1"/>
  </cols>
  <sheetData>
    <row r="1" spans="1:12" ht="27.75" customHeight="1">
      <c r="A1" s="431" t="s">
        <v>254</v>
      </c>
      <c r="B1" s="431"/>
      <c r="C1" s="431"/>
      <c r="D1" s="431"/>
      <c r="E1" s="432"/>
      <c r="F1" s="432"/>
      <c r="G1" s="432"/>
      <c r="H1" s="432"/>
      <c r="I1" s="432"/>
      <c r="J1" s="432"/>
      <c r="K1" s="432"/>
      <c r="L1" s="432"/>
    </row>
    <row r="2" spans="1:12" ht="33" customHeight="1" thickBot="1">
      <c r="A2" s="10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74" t="s">
        <v>205</v>
      </c>
    </row>
    <row r="3" spans="1:12" ht="33" customHeight="1" thickBot="1">
      <c r="A3" s="433" t="s">
        <v>1</v>
      </c>
      <c r="B3" s="434"/>
      <c r="C3" s="435"/>
      <c r="D3" s="439" t="s">
        <v>2</v>
      </c>
      <c r="E3" s="441" t="s">
        <v>246</v>
      </c>
      <c r="F3" s="442"/>
      <c r="G3" s="441" t="s">
        <v>255</v>
      </c>
      <c r="H3" s="442"/>
      <c r="I3" s="441" t="s">
        <v>227</v>
      </c>
      <c r="J3" s="442"/>
      <c r="K3" s="441" t="s">
        <v>256</v>
      </c>
      <c r="L3" s="442"/>
    </row>
    <row r="4" spans="1:12" ht="33" customHeight="1" thickBot="1">
      <c r="A4" s="436"/>
      <c r="B4" s="437"/>
      <c r="C4" s="438"/>
      <c r="D4" s="440"/>
      <c r="E4" s="80" t="s">
        <v>3</v>
      </c>
      <c r="F4" s="81" t="s">
        <v>4</v>
      </c>
      <c r="G4" s="80" t="s">
        <v>3</v>
      </c>
      <c r="H4" s="81" t="s">
        <v>4</v>
      </c>
      <c r="I4" s="80" t="s">
        <v>3</v>
      </c>
      <c r="J4" s="81" t="s">
        <v>4</v>
      </c>
      <c r="K4" s="80" t="s">
        <v>3</v>
      </c>
      <c r="L4" s="81" t="s">
        <v>4</v>
      </c>
    </row>
    <row r="5" spans="1:12" ht="15.75" customHeight="1">
      <c r="A5" s="89" t="s">
        <v>5</v>
      </c>
      <c r="B5" s="90"/>
      <c r="C5" s="91"/>
      <c r="D5" s="82" t="s">
        <v>73</v>
      </c>
      <c r="E5" s="173"/>
      <c r="F5" s="174"/>
      <c r="G5" s="87"/>
      <c r="H5" s="88"/>
      <c r="I5" s="173"/>
      <c r="J5" s="174"/>
      <c r="K5" s="173"/>
      <c r="L5" s="174"/>
    </row>
    <row r="6" spans="1:12" s="17" customFormat="1" ht="15.75" customHeight="1">
      <c r="A6" s="92"/>
      <c r="B6" s="93">
        <v>1</v>
      </c>
      <c r="C6" s="94"/>
      <c r="D6" s="83" t="s">
        <v>247</v>
      </c>
      <c r="E6" s="203">
        <v>181046</v>
      </c>
      <c r="F6" s="204">
        <v>0</v>
      </c>
      <c r="G6" s="295">
        <v>51899</v>
      </c>
      <c r="H6" s="296">
        <v>0</v>
      </c>
      <c r="I6" s="130">
        <f>SUM(K6-E6)</f>
        <v>0</v>
      </c>
      <c r="J6" s="131">
        <f>SUM(L6-F6)</f>
        <v>0</v>
      </c>
      <c r="K6" s="203">
        <v>181046</v>
      </c>
      <c r="L6" s="204">
        <v>0</v>
      </c>
    </row>
    <row r="7" spans="1:12" s="17" customFormat="1" ht="15.75" customHeight="1">
      <c r="A7" s="92"/>
      <c r="B7" s="93">
        <v>2</v>
      </c>
      <c r="C7" s="94"/>
      <c r="D7" s="83" t="s">
        <v>74</v>
      </c>
      <c r="E7" s="203"/>
      <c r="F7" s="204"/>
      <c r="G7" s="295"/>
      <c r="H7" s="296"/>
      <c r="I7" s="130"/>
      <c r="J7" s="131"/>
      <c r="K7" s="203"/>
      <c r="L7" s="204"/>
    </row>
    <row r="8" spans="1:12" s="17" customFormat="1" ht="15.75" customHeight="1">
      <c r="A8" s="92"/>
      <c r="B8" s="93"/>
      <c r="C8" s="94" t="s">
        <v>5</v>
      </c>
      <c r="D8" s="83" t="s">
        <v>8</v>
      </c>
      <c r="E8" s="203">
        <v>98371</v>
      </c>
      <c r="F8" s="204">
        <v>0</v>
      </c>
      <c r="G8" s="295">
        <v>35263</v>
      </c>
      <c r="H8" s="296">
        <v>0</v>
      </c>
      <c r="I8" s="130">
        <f aca="true" t="shared" si="0" ref="I8:J14">SUM(K8-E8)</f>
        <v>0</v>
      </c>
      <c r="J8" s="131">
        <f t="shared" si="0"/>
        <v>0</v>
      </c>
      <c r="K8" s="203">
        <v>98371</v>
      </c>
      <c r="L8" s="204">
        <v>0</v>
      </c>
    </row>
    <row r="9" spans="1:12" s="17" customFormat="1" ht="15.75" customHeight="1">
      <c r="A9" s="92"/>
      <c r="B9" s="93"/>
      <c r="C9" s="94" t="s">
        <v>6</v>
      </c>
      <c r="D9" s="83" t="s">
        <v>9</v>
      </c>
      <c r="E9" s="203">
        <v>76347</v>
      </c>
      <c r="F9" s="204">
        <v>0</v>
      </c>
      <c r="G9" s="295">
        <v>33627</v>
      </c>
      <c r="H9" s="296">
        <v>0</v>
      </c>
      <c r="I9" s="130">
        <f t="shared" si="0"/>
        <v>0</v>
      </c>
      <c r="J9" s="131">
        <f t="shared" si="0"/>
        <v>0</v>
      </c>
      <c r="K9" s="203">
        <v>76347</v>
      </c>
      <c r="L9" s="204">
        <v>0</v>
      </c>
    </row>
    <row r="10" spans="1:12" s="17" customFormat="1" ht="15.75" customHeight="1">
      <c r="A10" s="92"/>
      <c r="B10" s="93"/>
      <c r="C10" s="94" t="s">
        <v>7</v>
      </c>
      <c r="D10" s="83" t="s">
        <v>10</v>
      </c>
      <c r="E10" s="203">
        <v>116497</v>
      </c>
      <c r="F10" s="204">
        <v>0</v>
      </c>
      <c r="G10" s="295">
        <v>23416</v>
      </c>
      <c r="H10" s="296">
        <v>0</v>
      </c>
      <c r="I10" s="130">
        <f t="shared" si="0"/>
        <v>0</v>
      </c>
      <c r="J10" s="131">
        <f t="shared" si="0"/>
        <v>0</v>
      </c>
      <c r="K10" s="203">
        <v>116497</v>
      </c>
      <c r="L10" s="204">
        <v>0</v>
      </c>
    </row>
    <row r="11" spans="1:12" s="18" customFormat="1" ht="15.75" customHeight="1">
      <c r="A11" s="92"/>
      <c r="B11" s="93">
        <v>3</v>
      </c>
      <c r="C11" s="94"/>
      <c r="D11" s="83" t="s">
        <v>12</v>
      </c>
      <c r="E11" s="203">
        <v>98910</v>
      </c>
      <c r="F11" s="204">
        <v>0</v>
      </c>
      <c r="G11" s="295">
        <v>41367</v>
      </c>
      <c r="H11" s="296">
        <v>0</v>
      </c>
      <c r="I11" s="130">
        <f t="shared" si="0"/>
        <v>0</v>
      </c>
      <c r="J11" s="131">
        <f t="shared" si="0"/>
        <v>0</v>
      </c>
      <c r="K11" s="203">
        <v>98910</v>
      </c>
      <c r="L11" s="204">
        <v>0</v>
      </c>
    </row>
    <row r="12" spans="1:12" s="17" customFormat="1" ht="15.75" customHeight="1">
      <c r="A12" s="92"/>
      <c r="B12" s="93">
        <v>4</v>
      </c>
      <c r="C12" s="94"/>
      <c r="D12" s="83" t="s">
        <v>75</v>
      </c>
      <c r="E12" s="203">
        <v>71000</v>
      </c>
      <c r="F12" s="204">
        <v>0</v>
      </c>
      <c r="G12" s="295">
        <v>29</v>
      </c>
      <c r="H12" s="296">
        <v>0</v>
      </c>
      <c r="I12" s="130">
        <f t="shared" si="0"/>
        <v>-55730</v>
      </c>
      <c r="J12" s="131">
        <f t="shared" si="0"/>
        <v>0</v>
      </c>
      <c r="K12" s="203">
        <v>15270</v>
      </c>
      <c r="L12" s="204">
        <v>0</v>
      </c>
    </row>
    <row r="13" spans="1:12" ht="15.75" customHeight="1">
      <c r="A13" s="92"/>
      <c r="B13" s="93">
        <v>5</v>
      </c>
      <c r="C13" s="94"/>
      <c r="D13" s="83" t="s">
        <v>76</v>
      </c>
      <c r="E13" s="206">
        <v>100000</v>
      </c>
      <c r="F13" s="207">
        <v>0</v>
      </c>
      <c r="G13" s="297">
        <v>49650</v>
      </c>
      <c r="H13" s="298">
        <v>0</v>
      </c>
      <c r="I13" s="211">
        <f t="shared" si="0"/>
        <v>0</v>
      </c>
      <c r="J13" s="212">
        <f t="shared" si="0"/>
        <v>0</v>
      </c>
      <c r="K13" s="206">
        <v>100000</v>
      </c>
      <c r="L13" s="207">
        <v>0</v>
      </c>
    </row>
    <row r="14" spans="1:12" ht="15.75" customHeight="1">
      <c r="A14" s="7" t="s">
        <v>5</v>
      </c>
      <c r="B14" s="8"/>
      <c r="C14" s="9"/>
      <c r="D14" s="10" t="s">
        <v>13</v>
      </c>
      <c r="E14" s="15">
        <f>SUM(E5:E13)</f>
        <v>742171</v>
      </c>
      <c r="F14" s="16">
        <f>SUM(F5:F13)</f>
        <v>0</v>
      </c>
      <c r="G14" s="15">
        <f>SUM(G5:G13)</f>
        <v>235251</v>
      </c>
      <c r="H14" s="16">
        <f>SUM(H5:H13)</f>
        <v>0</v>
      </c>
      <c r="I14" s="15">
        <f t="shared" si="0"/>
        <v>-55730</v>
      </c>
      <c r="J14" s="16">
        <f t="shared" si="0"/>
        <v>0</v>
      </c>
      <c r="K14" s="15">
        <f>SUM(K5:K13)</f>
        <v>686441</v>
      </c>
      <c r="L14" s="16">
        <f>SUM(L5:L13)</f>
        <v>0</v>
      </c>
    </row>
    <row r="15" spans="1:12" ht="15.75" customHeight="1">
      <c r="A15" s="95" t="s">
        <v>6</v>
      </c>
      <c r="B15" s="96"/>
      <c r="C15" s="97"/>
      <c r="D15" s="84" t="s">
        <v>77</v>
      </c>
      <c r="E15" s="175"/>
      <c r="F15" s="176"/>
      <c r="G15" s="164"/>
      <c r="H15" s="165"/>
      <c r="I15" s="175"/>
      <c r="J15" s="176"/>
      <c r="K15" s="175"/>
      <c r="L15" s="176"/>
    </row>
    <row r="16" spans="1:12" ht="15.75" customHeight="1">
      <c r="A16" s="92"/>
      <c r="B16" s="93">
        <v>1</v>
      </c>
      <c r="C16" s="94"/>
      <c r="D16" s="83" t="s">
        <v>78</v>
      </c>
      <c r="E16" s="203">
        <v>184380</v>
      </c>
      <c r="F16" s="234">
        <v>59527</v>
      </c>
      <c r="G16" s="295">
        <v>52974</v>
      </c>
      <c r="H16" s="296">
        <v>10972</v>
      </c>
      <c r="I16" s="130">
        <f aca="true" t="shared" si="1" ref="I16:J19">SUM(K16-E16)</f>
        <v>-45000</v>
      </c>
      <c r="J16" s="131">
        <f t="shared" si="1"/>
        <v>0</v>
      </c>
      <c r="K16" s="203">
        <v>139380</v>
      </c>
      <c r="L16" s="204">
        <v>59527</v>
      </c>
    </row>
    <row r="17" spans="1:12" s="5" customFormat="1" ht="15.75" customHeight="1">
      <c r="A17" s="92"/>
      <c r="B17" s="93">
        <v>2</v>
      </c>
      <c r="C17" s="94"/>
      <c r="D17" s="83" t="s">
        <v>79</v>
      </c>
      <c r="E17" s="233">
        <v>4139187</v>
      </c>
      <c r="F17" s="234">
        <v>22473</v>
      </c>
      <c r="G17" s="295">
        <v>1784256</v>
      </c>
      <c r="H17" s="296">
        <v>0</v>
      </c>
      <c r="I17" s="130">
        <f t="shared" si="1"/>
        <v>0</v>
      </c>
      <c r="J17" s="131">
        <f t="shared" si="1"/>
        <v>2000</v>
      </c>
      <c r="K17" s="203">
        <v>4139187</v>
      </c>
      <c r="L17" s="204">
        <v>24473</v>
      </c>
    </row>
    <row r="18" spans="1:12" ht="15.75" customHeight="1">
      <c r="A18" s="92"/>
      <c r="B18" s="93">
        <v>3</v>
      </c>
      <c r="C18" s="94"/>
      <c r="D18" s="83" t="s">
        <v>248</v>
      </c>
      <c r="E18" s="233">
        <v>26664</v>
      </c>
      <c r="F18" s="234">
        <v>0</v>
      </c>
      <c r="G18" s="295">
        <v>14349</v>
      </c>
      <c r="H18" s="296">
        <v>0</v>
      </c>
      <c r="I18" s="130">
        <f t="shared" si="1"/>
        <v>-12315</v>
      </c>
      <c r="J18" s="131">
        <f t="shared" si="1"/>
        <v>0</v>
      </c>
      <c r="K18" s="203">
        <v>14349</v>
      </c>
      <c r="L18" s="204">
        <v>0</v>
      </c>
    </row>
    <row r="19" spans="1:12" ht="15.75" customHeight="1">
      <c r="A19" s="7" t="s">
        <v>6</v>
      </c>
      <c r="B19" s="8"/>
      <c r="C19" s="9"/>
      <c r="D19" s="10" t="s">
        <v>17</v>
      </c>
      <c r="E19" s="15">
        <f aca="true" t="shared" si="2" ref="E19:L19">SUM(E16:E18)</f>
        <v>4350231</v>
      </c>
      <c r="F19" s="16">
        <f t="shared" si="2"/>
        <v>82000</v>
      </c>
      <c r="G19" s="15">
        <f t="shared" si="2"/>
        <v>1851579</v>
      </c>
      <c r="H19" s="16">
        <f t="shared" si="2"/>
        <v>10972</v>
      </c>
      <c r="I19" s="15">
        <f t="shared" si="1"/>
        <v>-57315</v>
      </c>
      <c r="J19" s="16">
        <f t="shared" si="1"/>
        <v>2000</v>
      </c>
      <c r="K19" s="15">
        <f t="shared" si="2"/>
        <v>4292916</v>
      </c>
      <c r="L19" s="16">
        <f t="shared" si="2"/>
        <v>84000</v>
      </c>
    </row>
    <row r="20" spans="1:12" ht="15.75" customHeight="1">
      <c r="A20" s="95" t="s">
        <v>7</v>
      </c>
      <c r="B20" s="96"/>
      <c r="C20" s="97"/>
      <c r="D20" s="84" t="s">
        <v>80</v>
      </c>
      <c r="E20" s="175"/>
      <c r="F20" s="176"/>
      <c r="G20" s="164"/>
      <c r="H20" s="165"/>
      <c r="I20" s="175"/>
      <c r="J20" s="176"/>
      <c r="K20" s="175"/>
      <c r="L20" s="176"/>
    </row>
    <row r="21" spans="1:12" ht="15.75" customHeight="1">
      <c r="A21" s="92"/>
      <c r="B21" s="93">
        <v>1</v>
      </c>
      <c r="C21" s="94"/>
      <c r="D21" s="83" t="s">
        <v>18</v>
      </c>
      <c r="E21" s="203">
        <v>22135</v>
      </c>
      <c r="F21" s="204">
        <v>0</v>
      </c>
      <c r="G21" s="295">
        <v>8947</v>
      </c>
      <c r="H21" s="296">
        <v>0</v>
      </c>
      <c r="I21" s="130">
        <f aca="true" t="shared" si="3" ref="I21:J25">SUM(K21-E21)</f>
        <v>0</v>
      </c>
      <c r="J21" s="131">
        <f t="shared" si="3"/>
        <v>0</v>
      </c>
      <c r="K21" s="203">
        <v>22135</v>
      </c>
      <c r="L21" s="204">
        <v>0</v>
      </c>
    </row>
    <row r="22" spans="1:12" ht="15.75" customHeight="1">
      <c r="A22" s="92"/>
      <c r="B22" s="93">
        <v>2</v>
      </c>
      <c r="C22" s="94"/>
      <c r="D22" s="83" t="s">
        <v>19</v>
      </c>
      <c r="E22" s="203">
        <v>8545</v>
      </c>
      <c r="F22" s="204">
        <v>0</v>
      </c>
      <c r="G22" s="295">
        <v>2500</v>
      </c>
      <c r="H22" s="296">
        <v>0</v>
      </c>
      <c r="I22" s="130">
        <f t="shared" si="3"/>
        <v>0</v>
      </c>
      <c r="J22" s="131">
        <f t="shared" si="3"/>
        <v>0</v>
      </c>
      <c r="K22" s="203">
        <v>8545</v>
      </c>
      <c r="L22" s="204">
        <v>0</v>
      </c>
    </row>
    <row r="23" spans="1:12" ht="15.75" customHeight="1">
      <c r="A23" s="92"/>
      <c r="B23" s="93">
        <v>3</v>
      </c>
      <c r="C23" s="94"/>
      <c r="D23" s="83" t="s">
        <v>20</v>
      </c>
      <c r="E23" s="203">
        <v>15000</v>
      </c>
      <c r="F23" s="204">
        <v>0</v>
      </c>
      <c r="G23" s="295">
        <v>4629</v>
      </c>
      <c r="H23" s="296">
        <v>0</v>
      </c>
      <c r="I23" s="130">
        <f t="shared" si="3"/>
        <v>0</v>
      </c>
      <c r="J23" s="131">
        <f t="shared" si="3"/>
        <v>0</v>
      </c>
      <c r="K23" s="203">
        <v>15000</v>
      </c>
      <c r="L23" s="204">
        <v>0</v>
      </c>
    </row>
    <row r="24" spans="1:12" ht="15.75" customHeight="1">
      <c r="A24" s="92"/>
      <c r="B24" s="93">
        <v>4</v>
      </c>
      <c r="C24" s="94"/>
      <c r="D24" s="83" t="s">
        <v>81</v>
      </c>
      <c r="E24" s="206">
        <v>118817</v>
      </c>
      <c r="F24" s="207">
        <v>0</v>
      </c>
      <c r="G24" s="297">
        <v>65299</v>
      </c>
      <c r="H24" s="298">
        <v>0</v>
      </c>
      <c r="I24" s="211">
        <f t="shared" si="3"/>
        <v>0</v>
      </c>
      <c r="J24" s="212">
        <f t="shared" si="3"/>
        <v>0</v>
      </c>
      <c r="K24" s="206">
        <v>118817</v>
      </c>
      <c r="L24" s="207">
        <v>0</v>
      </c>
    </row>
    <row r="25" spans="1:12" s="5" customFormat="1" ht="15.75" customHeight="1">
      <c r="A25" s="7" t="s">
        <v>7</v>
      </c>
      <c r="B25" s="8"/>
      <c r="C25" s="9"/>
      <c r="D25" s="10" t="s">
        <v>21</v>
      </c>
      <c r="E25" s="15">
        <f aca="true" t="shared" si="4" ref="E25:L25">SUM(E21:E24)</f>
        <v>164497</v>
      </c>
      <c r="F25" s="16">
        <f t="shared" si="4"/>
        <v>0</v>
      </c>
      <c r="G25" s="15">
        <f t="shared" si="4"/>
        <v>81375</v>
      </c>
      <c r="H25" s="16">
        <f t="shared" si="4"/>
        <v>0</v>
      </c>
      <c r="I25" s="15">
        <f t="shared" si="3"/>
        <v>0</v>
      </c>
      <c r="J25" s="16">
        <f t="shared" si="3"/>
        <v>0</v>
      </c>
      <c r="K25" s="15">
        <f t="shared" si="4"/>
        <v>164497</v>
      </c>
      <c r="L25" s="16">
        <f t="shared" si="4"/>
        <v>0</v>
      </c>
    </row>
    <row r="26" spans="1:12" ht="15.75" customHeight="1">
      <c r="A26" s="95" t="s">
        <v>11</v>
      </c>
      <c r="B26" s="96"/>
      <c r="C26" s="97"/>
      <c r="D26" s="84" t="s">
        <v>82</v>
      </c>
      <c r="E26" s="175"/>
      <c r="F26" s="176"/>
      <c r="G26" s="164"/>
      <c r="H26" s="165"/>
      <c r="I26" s="175"/>
      <c r="J26" s="176"/>
      <c r="K26" s="175"/>
      <c r="L26" s="176"/>
    </row>
    <row r="27" spans="1:12" s="17" customFormat="1" ht="15.75" customHeight="1">
      <c r="A27" s="92"/>
      <c r="B27" s="93">
        <v>1</v>
      </c>
      <c r="C27" s="94"/>
      <c r="D27" s="83" t="s">
        <v>83</v>
      </c>
      <c r="E27" s="203"/>
      <c r="F27" s="204"/>
      <c r="G27" s="295"/>
      <c r="H27" s="296"/>
      <c r="I27" s="130"/>
      <c r="J27" s="131"/>
      <c r="K27" s="203"/>
      <c r="L27" s="204"/>
    </row>
    <row r="28" spans="1:12" ht="15.75" customHeight="1">
      <c r="A28" s="92"/>
      <c r="B28" s="93"/>
      <c r="C28" s="94" t="s">
        <v>5</v>
      </c>
      <c r="D28" s="83" t="s">
        <v>113</v>
      </c>
      <c r="E28" s="206">
        <v>600339</v>
      </c>
      <c r="F28" s="207">
        <v>0</v>
      </c>
      <c r="G28" s="297">
        <v>231341</v>
      </c>
      <c r="H28" s="298">
        <v>0</v>
      </c>
      <c r="I28" s="211">
        <f aca="true" t="shared" si="5" ref="I28:J33">SUM(K28-E28)</f>
        <v>20000</v>
      </c>
      <c r="J28" s="212">
        <f t="shared" si="5"/>
        <v>0</v>
      </c>
      <c r="K28" s="206">
        <v>620339</v>
      </c>
      <c r="L28" s="207">
        <v>0</v>
      </c>
    </row>
    <row r="29" spans="1:12" ht="15.75" customHeight="1">
      <c r="A29" s="92"/>
      <c r="B29" s="93"/>
      <c r="C29" s="94" t="s">
        <v>6</v>
      </c>
      <c r="D29" s="83" t="s">
        <v>22</v>
      </c>
      <c r="E29" s="203">
        <v>38000</v>
      </c>
      <c r="F29" s="204">
        <v>0</v>
      </c>
      <c r="G29" s="295">
        <v>9789</v>
      </c>
      <c r="H29" s="296">
        <v>0</v>
      </c>
      <c r="I29" s="130">
        <f t="shared" si="5"/>
        <v>0</v>
      </c>
      <c r="J29" s="131">
        <f t="shared" si="5"/>
        <v>0</v>
      </c>
      <c r="K29" s="203">
        <v>38000</v>
      </c>
      <c r="L29" s="204">
        <v>0</v>
      </c>
    </row>
    <row r="30" spans="1:12" ht="15.75" customHeight="1">
      <c r="A30" s="92"/>
      <c r="B30" s="93"/>
      <c r="C30" s="94" t="s">
        <v>7</v>
      </c>
      <c r="D30" s="83" t="s">
        <v>206</v>
      </c>
      <c r="E30" s="206">
        <v>0</v>
      </c>
      <c r="F30" s="207">
        <v>100000</v>
      </c>
      <c r="G30" s="297">
        <v>0</v>
      </c>
      <c r="H30" s="298">
        <v>372</v>
      </c>
      <c r="I30" s="211">
        <f t="shared" si="5"/>
        <v>0</v>
      </c>
      <c r="J30" s="212">
        <f t="shared" si="5"/>
        <v>-70000</v>
      </c>
      <c r="K30" s="206">
        <v>0</v>
      </c>
      <c r="L30" s="207">
        <v>30000</v>
      </c>
    </row>
    <row r="31" spans="1:12" ht="15.75" customHeight="1">
      <c r="A31" s="92"/>
      <c r="B31" s="93"/>
      <c r="C31" s="94" t="s">
        <v>11</v>
      </c>
      <c r="D31" s="83" t="s">
        <v>23</v>
      </c>
      <c r="E31" s="203">
        <v>11500</v>
      </c>
      <c r="F31" s="204">
        <v>0</v>
      </c>
      <c r="G31" s="295">
        <v>0</v>
      </c>
      <c r="H31" s="296">
        <v>0</v>
      </c>
      <c r="I31" s="130">
        <f t="shared" si="5"/>
        <v>-10000</v>
      </c>
      <c r="J31" s="131">
        <f t="shared" si="5"/>
        <v>0</v>
      </c>
      <c r="K31" s="282">
        <v>1500</v>
      </c>
      <c r="L31" s="204">
        <v>0</v>
      </c>
    </row>
    <row r="32" spans="1:12" ht="15.75" customHeight="1">
      <c r="A32" s="92"/>
      <c r="B32" s="93"/>
      <c r="C32" s="94" t="s">
        <v>14</v>
      </c>
      <c r="D32" s="83" t="s">
        <v>84</v>
      </c>
      <c r="E32" s="203">
        <v>10000</v>
      </c>
      <c r="F32" s="204">
        <v>0</v>
      </c>
      <c r="G32" s="299">
        <v>0</v>
      </c>
      <c r="H32" s="300">
        <v>0</v>
      </c>
      <c r="I32" s="130">
        <f t="shared" si="5"/>
        <v>0</v>
      </c>
      <c r="J32" s="131">
        <f t="shared" si="5"/>
        <v>0</v>
      </c>
      <c r="K32" s="203">
        <v>10000</v>
      </c>
      <c r="L32" s="204">
        <v>0</v>
      </c>
    </row>
    <row r="33" spans="1:12" ht="15.75" customHeight="1" thickBot="1">
      <c r="A33" s="76" t="s">
        <v>11</v>
      </c>
      <c r="B33" s="77"/>
      <c r="C33" s="78"/>
      <c r="D33" s="75" t="s">
        <v>24</v>
      </c>
      <c r="E33" s="166">
        <f>SUM(E28:E32)</f>
        <v>659839</v>
      </c>
      <c r="F33" s="167">
        <f>SUM(F28:F32)</f>
        <v>100000</v>
      </c>
      <c r="G33" s="166">
        <f>SUM(G28:G32)</f>
        <v>241130</v>
      </c>
      <c r="H33" s="167">
        <f>SUM(H28:H32)</f>
        <v>372</v>
      </c>
      <c r="I33" s="166">
        <f t="shared" si="5"/>
        <v>10000</v>
      </c>
      <c r="J33" s="167">
        <f t="shared" si="5"/>
        <v>-70000</v>
      </c>
      <c r="K33" s="166">
        <f>SUM(K28:K32)</f>
        <v>669839</v>
      </c>
      <c r="L33" s="167">
        <f>SUM(L28:L32)</f>
        <v>30000</v>
      </c>
    </row>
    <row r="34" spans="1:12" ht="33" customHeight="1" thickBot="1">
      <c r="A34" s="433" t="s">
        <v>1</v>
      </c>
      <c r="B34" s="434"/>
      <c r="C34" s="435"/>
      <c r="D34" s="439" t="s">
        <v>2</v>
      </c>
      <c r="E34" s="441" t="s">
        <v>246</v>
      </c>
      <c r="F34" s="442"/>
      <c r="G34" s="441" t="s">
        <v>255</v>
      </c>
      <c r="H34" s="442"/>
      <c r="I34" s="441" t="s">
        <v>227</v>
      </c>
      <c r="J34" s="442"/>
      <c r="K34" s="441" t="s">
        <v>256</v>
      </c>
      <c r="L34" s="442"/>
    </row>
    <row r="35" spans="1:12" ht="33" customHeight="1" thickBot="1">
      <c r="A35" s="436"/>
      <c r="B35" s="437"/>
      <c r="C35" s="438"/>
      <c r="D35" s="440"/>
      <c r="E35" s="80" t="s">
        <v>3</v>
      </c>
      <c r="F35" s="81" t="s">
        <v>4</v>
      </c>
      <c r="G35" s="80" t="s">
        <v>3</v>
      </c>
      <c r="H35" s="81" t="s">
        <v>4</v>
      </c>
      <c r="I35" s="80" t="s">
        <v>3</v>
      </c>
      <c r="J35" s="81" t="s">
        <v>4</v>
      </c>
      <c r="K35" s="80" t="s">
        <v>3</v>
      </c>
      <c r="L35" s="81" t="s">
        <v>4</v>
      </c>
    </row>
    <row r="36" spans="1:12" ht="15.75" customHeight="1">
      <c r="A36" s="89" t="s">
        <v>14</v>
      </c>
      <c r="B36" s="90"/>
      <c r="C36" s="91"/>
      <c r="D36" s="82" t="s">
        <v>85</v>
      </c>
      <c r="E36" s="173"/>
      <c r="F36" s="174"/>
      <c r="G36" s="162"/>
      <c r="H36" s="163"/>
      <c r="I36" s="173"/>
      <c r="J36" s="174"/>
      <c r="K36" s="173"/>
      <c r="L36" s="174"/>
    </row>
    <row r="37" spans="1:12" s="17" customFormat="1" ht="15.75" customHeight="1">
      <c r="A37" s="92"/>
      <c r="B37" s="93">
        <v>1</v>
      </c>
      <c r="C37" s="94"/>
      <c r="D37" s="83" t="s">
        <v>86</v>
      </c>
      <c r="E37" s="203"/>
      <c r="F37" s="204"/>
      <c r="G37" s="295"/>
      <c r="H37" s="296"/>
      <c r="I37" s="130"/>
      <c r="J37" s="131"/>
      <c r="K37" s="203"/>
      <c r="L37" s="204"/>
    </row>
    <row r="38" spans="1:12" s="17" customFormat="1" ht="15.75" customHeight="1">
      <c r="A38" s="92"/>
      <c r="B38" s="93"/>
      <c r="C38" s="94" t="s">
        <v>5</v>
      </c>
      <c r="D38" s="83" t="s">
        <v>25</v>
      </c>
      <c r="E38" s="203">
        <v>3797434</v>
      </c>
      <c r="F38" s="204">
        <v>4000</v>
      </c>
      <c r="G38" s="299">
        <v>1570820</v>
      </c>
      <c r="H38" s="300">
        <v>3704</v>
      </c>
      <c r="I38" s="130">
        <f>SUM(K38-E38)</f>
        <v>43720</v>
      </c>
      <c r="J38" s="131">
        <f>SUM(L38-F38)</f>
        <v>-296</v>
      </c>
      <c r="K38" s="203">
        <v>3841154</v>
      </c>
      <c r="L38" s="204">
        <v>3704</v>
      </c>
    </row>
    <row r="39" spans="1:12" s="18" customFormat="1" ht="15.75" customHeight="1">
      <c r="A39" s="92"/>
      <c r="B39" s="93"/>
      <c r="C39" s="94" t="s">
        <v>6</v>
      </c>
      <c r="D39" s="83" t="s">
        <v>26</v>
      </c>
      <c r="E39" s="203">
        <v>392954</v>
      </c>
      <c r="F39" s="204">
        <v>0</v>
      </c>
      <c r="G39" s="299">
        <v>160471</v>
      </c>
      <c r="H39" s="300">
        <v>0</v>
      </c>
      <c r="I39" s="130">
        <f>SUM(K39-E39)</f>
        <v>0</v>
      </c>
      <c r="J39" s="131">
        <f>SUM(L39-F39)</f>
        <v>0</v>
      </c>
      <c r="K39" s="203">
        <v>392954</v>
      </c>
      <c r="L39" s="204">
        <v>0</v>
      </c>
    </row>
    <row r="40" spans="1:12" s="17" customFormat="1" ht="15.75" customHeight="1">
      <c r="A40" s="92"/>
      <c r="B40" s="93">
        <v>2</v>
      </c>
      <c r="C40" s="94"/>
      <c r="D40" s="83" t="s">
        <v>87</v>
      </c>
      <c r="E40" s="203"/>
      <c r="F40" s="204"/>
      <c r="G40" s="295"/>
      <c r="H40" s="296"/>
      <c r="I40" s="130"/>
      <c r="J40" s="131"/>
      <c r="K40" s="203"/>
      <c r="L40" s="204"/>
    </row>
    <row r="41" spans="1:12" s="17" customFormat="1" ht="15.75" customHeight="1">
      <c r="A41" s="92"/>
      <c r="B41" s="93"/>
      <c r="C41" s="94" t="s">
        <v>5</v>
      </c>
      <c r="D41" s="83" t="s">
        <v>27</v>
      </c>
      <c r="E41" s="205">
        <v>483069</v>
      </c>
      <c r="F41" s="204">
        <v>0</v>
      </c>
      <c r="G41" s="299">
        <v>220593</v>
      </c>
      <c r="H41" s="300">
        <v>0</v>
      </c>
      <c r="I41" s="130">
        <f aca="true" t="shared" si="6" ref="I41:I52">SUM(K41-E41)</f>
        <v>0</v>
      </c>
      <c r="J41" s="131">
        <f aca="true" t="shared" si="7" ref="J41:J52">SUM(L41-F41)</f>
        <v>0</v>
      </c>
      <c r="K41" s="205">
        <v>483069</v>
      </c>
      <c r="L41" s="204">
        <v>0</v>
      </c>
    </row>
    <row r="42" spans="1:12" s="17" customFormat="1" ht="15.75" customHeight="1">
      <c r="A42" s="92"/>
      <c r="B42" s="93"/>
      <c r="C42" s="94" t="s">
        <v>6</v>
      </c>
      <c r="D42" s="83" t="s">
        <v>28</v>
      </c>
      <c r="E42" s="205">
        <v>483312</v>
      </c>
      <c r="F42" s="204">
        <v>24000</v>
      </c>
      <c r="G42" s="299">
        <v>220489</v>
      </c>
      <c r="H42" s="300">
        <v>0</v>
      </c>
      <c r="I42" s="130">
        <f t="shared" si="6"/>
        <v>0</v>
      </c>
      <c r="J42" s="131">
        <f t="shared" si="7"/>
        <v>0</v>
      </c>
      <c r="K42" s="205">
        <v>483312</v>
      </c>
      <c r="L42" s="204">
        <v>24000</v>
      </c>
    </row>
    <row r="43" spans="1:12" s="17" customFormat="1" ht="15.75" customHeight="1">
      <c r="A43" s="92"/>
      <c r="B43" s="93"/>
      <c r="C43" s="94" t="s">
        <v>7</v>
      </c>
      <c r="D43" s="83" t="s">
        <v>29</v>
      </c>
      <c r="E43" s="205">
        <v>432904</v>
      </c>
      <c r="F43" s="204">
        <v>0</v>
      </c>
      <c r="G43" s="299">
        <v>205375</v>
      </c>
      <c r="H43" s="300">
        <v>0</v>
      </c>
      <c r="I43" s="130">
        <f t="shared" si="6"/>
        <v>0</v>
      </c>
      <c r="J43" s="131">
        <f t="shared" si="7"/>
        <v>0</v>
      </c>
      <c r="K43" s="205">
        <v>432904</v>
      </c>
      <c r="L43" s="204">
        <v>0</v>
      </c>
    </row>
    <row r="44" spans="1:12" s="17" customFormat="1" ht="15.75" customHeight="1">
      <c r="A44" s="92"/>
      <c r="B44" s="93"/>
      <c r="C44" s="94" t="s">
        <v>11</v>
      </c>
      <c r="D44" s="83" t="s">
        <v>30</v>
      </c>
      <c r="E44" s="205">
        <v>377065</v>
      </c>
      <c r="F44" s="204">
        <v>0</v>
      </c>
      <c r="G44" s="299">
        <v>171986</v>
      </c>
      <c r="H44" s="300">
        <v>0</v>
      </c>
      <c r="I44" s="130">
        <f t="shared" si="6"/>
        <v>0</v>
      </c>
      <c r="J44" s="131">
        <f t="shared" si="7"/>
        <v>0</v>
      </c>
      <c r="K44" s="205">
        <v>377065</v>
      </c>
      <c r="L44" s="204">
        <v>0</v>
      </c>
    </row>
    <row r="45" spans="1:12" s="17" customFormat="1" ht="15.75" customHeight="1">
      <c r="A45" s="92"/>
      <c r="B45" s="93"/>
      <c r="C45" s="94" t="s">
        <v>14</v>
      </c>
      <c r="D45" s="83" t="s">
        <v>31</v>
      </c>
      <c r="E45" s="205">
        <v>440348</v>
      </c>
      <c r="F45" s="204">
        <v>0</v>
      </c>
      <c r="G45" s="299">
        <v>208361</v>
      </c>
      <c r="H45" s="300">
        <v>0</v>
      </c>
      <c r="I45" s="130">
        <f t="shared" si="6"/>
        <v>0</v>
      </c>
      <c r="J45" s="131">
        <f t="shared" si="7"/>
        <v>0</v>
      </c>
      <c r="K45" s="205">
        <v>440348</v>
      </c>
      <c r="L45" s="204">
        <v>0</v>
      </c>
    </row>
    <row r="46" spans="1:12" s="17" customFormat="1" ht="15.75" customHeight="1">
      <c r="A46" s="92"/>
      <c r="B46" s="93"/>
      <c r="C46" s="94" t="s">
        <v>15</v>
      </c>
      <c r="D46" s="83" t="s">
        <v>32</v>
      </c>
      <c r="E46" s="205">
        <v>396196</v>
      </c>
      <c r="F46" s="204">
        <v>0</v>
      </c>
      <c r="G46" s="299">
        <v>191940</v>
      </c>
      <c r="H46" s="300">
        <v>0</v>
      </c>
      <c r="I46" s="130">
        <f t="shared" si="6"/>
        <v>0</v>
      </c>
      <c r="J46" s="131">
        <f t="shared" si="7"/>
        <v>0</v>
      </c>
      <c r="K46" s="205">
        <v>396196</v>
      </c>
      <c r="L46" s="204">
        <v>0</v>
      </c>
    </row>
    <row r="47" spans="1:12" s="17" customFormat="1" ht="15.75" customHeight="1">
      <c r="A47" s="92"/>
      <c r="B47" s="93"/>
      <c r="C47" s="94" t="s">
        <v>16</v>
      </c>
      <c r="D47" s="83" t="s">
        <v>33</v>
      </c>
      <c r="E47" s="205">
        <v>309023</v>
      </c>
      <c r="F47" s="204">
        <v>0</v>
      </c>
      <c r="G47" s="299">
        <v>145072</v>
      </c>
      <c r="H47" s="300">
        <v>0</v>
      </c>
      <c r="I47" s="130">
        <f t="shared" si="6"/>
        <v>248</v>
      </c>
      <c r="J47" s="131">
        <f t="shared" si="7"/>
        <v>0</v>
      </c>
      <c r="K47" s="205">
        <v>309271</v>
      </c>
      <c r="L47" s="204">
        <v>0</v>
      </c>
    </row>
    <row r="48" spans="1:12" s="17" customFormat="1" ht="15.75" customHeight="1">
      <c r="A48" s="92"/>
      <c r="B48" s="93"/>
      <c r="C48" s="94" t="s">
        <v>34</v>
      </c>
      <c r="D48" s="83" t="s">
        <v>35</v>
      </c>
      <c r="E48" s="205">
        <v>641851</v>
      </c>
      <c r="F48" s="204">
        <v>0</v>
      </c>
      <c r="G48" s="299">
        <v>300692</v>
      </c>
      <c r="H48" s="300">
        <v>0</v>
      </c>
      <c r="I48" s="130">
        <f t="shared" si="6"/>
        <v>0</v>
      </c>
      <c r="J48" s="131">
        <f t="shared" si="7"/>
        <v>0</v>
      </c>
      <c r="K48" s="205">
        <v>641851</v>
      </c>
      <c r="L48" s="204">
        <v>0</v>
      </c>
    </row>
    <row r="49" spans="1:12" s="17" customFormat="1" ht="15.75" customHeight="1">
      <c r="A49" s="92"/>
      <c r="B49" s="93"/>
      <c r="C49" s="94" t="s">
        <v>36</v>
      </c>
      <c r="D49" s="83" t="s">
        <v>37</v>
      </c>
      <c r="E49" s="205">
        <v>312271</v>
      </c>
      <c r="F49" s="204">
        <v>0</v>
      </c>
      <c r="G49" s="299">
        <v>149309</v>
      </c>
      <c r="H49" s="300">
        <v>0</v>
      </c>
      <c r="I49" s="130">
        <f t="shared" si="6"/>
        <v>0</v>
      </c>
      <c r="J49" s="131">
        <f t="shared" si="7"/>
        <v>0</v>
      </c>
      <c r="K49" s="205">
        <v>312271</v>
      </c>
      <c r="L49" s="204">
        <v>0</v>
      </c>
    </row>
    <row r="50" spans="1:12" s="17" customFormat="1" ht="15.75" customHeight="1">
      <c r="A50" s="92"/>
      <c r="B50" s="93"/>
      <c r="C50" s="94" t="s">
        <v>38</v>
      </c>
      <c r="D50" s="83" t="s">
        <v>39</v>
      </c>
      <c r="E50" s="205">
        <v>472021</v>
      </c>
      <c r="F50" s="204">
        <v>0</v>
      </c>
      <c r="G50" s="299">
        <v>217359</v>
      </c>
      <c r="H50" s="300">
        <v>0</v>
      </c>
      <c r="I50" s="130">
        <f t="shared" si="6"/>
        <v>0</v>
      </c>
      <c r="J50" s="131">
        <f t="shared" si="7"/>
        <v>0</v>
      </c>
      <c r="K50" s="205">
        <v>472021</v>
      </c>
      <c r="L50" s="204">
        <v>0</v>
      </c>
    </row>
    <row r="51" spans="1:12" s="17" customFormat="1" ht="15.75" customHeight="1">
      <c r="A51" s="92"/>
      <c r="B51" s="93"/>
      <c r="C51" s="94" t="s">
        <v>40</v>
      </c>
      <c r="D51" s="83" t="s">
        <v>41</v>
      </c>
      <c r="E51" s="205">
        <v>438028</v>
      </c>
      <c r="F51" s="204">
        <v>0</v>
      </c>
      <c r="G51" s="299">
        <v>235683</v>
      </c>
      <c r="H51" s="300">
        <v>0</v>
      </c>
      <c r="I51" s="130">
        <f t="shared" si="6"/>
        <v>0</v>
      </c>
      <c r="J51" s="131">
        <f t="shared" si="7"/>
        <v>0</v>
      </c>
      <c r="K51" s="205">
        <v>438028</v>
      </c>
      <c r="L51" s="204">
        <v>0</v>
      </c>
    </row>
    <row r="52" spans="1:12" s="17" customFormat="1" ht="15.75" customHeight="1">
      <c r="A52" s="92"/>
      <c r="B52" s="93">
        <v>3</v>
      </c>
      <c r="C52" s="94"/>
      <c r="D52" s="83" t="s">
        <v>249</v>
      </c>
      <c r="E52" s="203">
        <v>140050</v>
      </c>
      <c r="F52" s="204">
        <v>0</v>
      </c>
      <c r="G52" s="299">
        <v>55426</v>
      </c>
      <c r="H52" s="300">
        <v>0</v>
      </c>
      <c r="I52" s="130">
        <f t="shared" si="6"/>
        <v>0</v>
      </c>
      <c r="J52" s="131">
        <f t="shared" si="7"/>
        <v>0</v>
      </c>
      <c r="K52" s="282">
        <v>140050</v>
      </c>
      <c r="L52" s="204">
        <v>0</v>
      </c>
    </row>
    <row r="53" spans="1:12" s="17" customFormat="1" ht="15.75" customHeight="1">
      <c r="A53" s="92"/>
      <c r="B53" s="93">
        <v>4</v>
      </c>
      <c r="C53" s="94"/>
      <c r="D53" s="83" t="s">
        <v>88</v>
      </c>
      <c r="E53" s="203"/>
      <c r="F53" s="204"/>
      <c r="G53" s="295"/>
      <c r="H53" s="296"/>
      <c r="I53" s="130"/>
      <c r="J53" s="131"/>
      <c r="K53" s="282"/>
      <c r="L53" s="204"/>
    </row>
    <row r="54" spans="1:12" s="17" customFormat="1" ht="15.75" customHeight="1">
      <c r="A54" s="92"/>
      <c r="B54" s="93"/>
      <c r="C54" s="94" t="s">
        <v>5</v>
      </c>
      <c r="D54" s="83" t="s">
        <v>42</v>
      </c>
      <c r="E54" s="203">
        <v>260</v>
      </c>
      <c r="F54" s="204">
        <v>0</v>
      </c>
      <c r="G54" s="299">
        <v>129</v>
      </c>
      <c r="H54" s="300">
        <v>0</v>
      </c>
      <c r="I54" s="130">
        <f aca="true" t="shared" si="8" ref="I54:J60">SUM(K54-E54)</f>
        <v>600</v>
      </c>
      <c r="J54" s="131">
        <f t="shared" si="8"/>
        <v>0</v>
      </c>
      <c r="K54" s="282">
        <v>860</v>
      </c>
      <c r="L54" s="204">
        <v>0</v>
      </c>
    </row>
    <row r="55" spans="1:12" ht="15.75" customHeight="1">
      <c r="A55" s="92"/>
      <c r="B55" s="93"/>
      <c r="C55" s="94" t="s">
        <v>6</v>
      </c>
      <c r="D55" s="83" t="s">
        <v>72</v>
      </c>
      <c r="E55" s="233">
        <v>8994</v>
      </c>
      <c r="F55" s="204">
        <v>0</v>
      </c>
      <c r="G55" s="299">
        <v>12742</v>
      </c>
      <c r="H55" s="300">
        <v>0</v>
      </c>
      <c r="I55" s="130">
        <f t="shared" si="8"/>
        <v>949</v>
      </c>
      <c r="J55" s="131">
        <f t="shared" si="8"/>
        <v>0</v>
      </c>
      <c r="K55" s="282">
        <v>9943</v>
      </c>
      <c r="L55" s="204">
        <v>0</v>
      </c>
    </row>
    <row r="56" spans="1:12" ht="15.75" customHeight="1">
      <c r="A56" s="92"/>
      <c r="B56" s="93">
        <v>5</v>
      </c>
      <c r="C56" s="94"/>
      <c r="D56" s="83" t="s">
        <v>43</v>
      </c>
      <c r="E56" s="203">
        <v>872931</v>
      </c>
      <c r="F56" s="204">
        <v>0</v>
      </c>
      <c r="G56" s="299">
        <v>338872</v>
      </c>
      <c r="H56" s="300">
        <v>0</v>
      </c>
      <c r="I56" s="130">
        <f t="shared" si="8"/>
        <v>6803</v>
      </c>
      <c r="J56" s="131">
        <f t="shared" si="8"/>
        <v>0</v>
      </c>
      <c r="K56" s="282">
        <v>879734</v>
      </c>
      <c r="L56" s="204">
        <v>0</v>
      </c>
    </row>
    <row r="57" spans="1:12" ht="15.75" customHeight="1">
      <c r="A57" s="92"/>
      <c r="B57" s="93">
        <v>6</v>
      </c>
      <c r="C57" s="94"/>
      <c r="D57" s="83" t="s">
        <v>44</v>
      </c>
      <c r="E57" s="203">
        <v>786864</v>
      </c>
      <c r="F57" s="204">
        <v>0</v>
      </c>
      <c r="G57" s="299">
        <v>312432</v>
      </c>
      <c r="H57" s="300">
        <v>0</v>
      </c>
      <c r="I57" s="130">
        <f t="shared" si="8"/>
        <v>43118</v>
      </c>
      <c r="J57" s="131">
        <f t="shared" si="8"/>
        <v>0</v>
      </c>
      <c r="K57" s="282">
        <v>829982</v>
      </c>
      <c r="L57" s="204">
        <v>0</v>
      </c>
    </row>
    <row r="58" spans="1:12" ht="15.75" customHeight="1">
      <c r="A58" s="92"/>
      <c r="B58" s="93">
        <v>7</v>
      </c>
      <c r="C58" s="94"/>
      <c r="D58" s="83" t="s">
        <v>45</v>
      </c>
      <c r="E58" s="203">
        <v>6102</v>
      </c>
      <c r="F58" s="204">
        <v>0</v>
      </c>
      <c r="G58" s="299">
        <v>3004</v>
      </c>
      <c r="H58" s="300">
        <v>0</v>
      </c>
      <c r="I58" s="130">
        <f t="shared" si="8"/>
        <v>0</v>
      </c>
      <c r="J58" s="131">
        <f t="shared" si="8"/>
        <v>0</v>
      </c>
      <c r="K58" s="203">
        <v>6102</v>
      </c>
      <c r="L58" s="204">
        <v>0</v>
      </c>
    </row>
    <row r="59" spans="1:12" s="2" customFormat="1" ht="15.75" customHeight="1">
      <c r="A59" s="98"/>
      <c r="B59" s="99">
        <v>8</v>
      </c>
      <c r="C59" s="100"/>
      <c r="D59" s="108" t="s">
        <v>114</v>
      </c>
      <c r="E59" s="203">
        <v>3860</v>
      </c>
      <c r="F59" s="204">
        <v>0</v>
      </c>
      <c r="G59" s="295">
        <v>2960</v>
      </c>
      <c r="H59" s="296">
        <v>0</v>
      </c>
      <c r="I59" s="130">
        <f t="shared" si="8"/>
        <v>0</v>
      </c>
      <c r="J59" s="131">
        <f t="shared" si="8"/>
        <v>0</v>
      </c>
      <c r="K59" s="203">
        <v>3860</v>
      </c>
      <c r="L59" s="204">
        <v>0</v>
      </c>
    </row>
    <row r="60" spans="1:12" ht="15.75" customHeight="1">
      <c r="A60" s="7" t="s">
        <v>14</v>
      </c>
      <c r="B60" s="8"/>
      <c r="C60" s="9"/>
      <c r="D60" s="10" t="s">
        <v>46</v>
      </c>
      <c r="E60" s="15">
        <f>SUM(E37:E59)</f>
        <v>10795537</v>
      </c>
      <c r="F60" s="16">
        <f>SUM(F37:F59)</f>
        <v>28000</v>
      </c>
      <c r="G60" s="15">
        <f>SUM(G37:G59)</f>
        <v>4723715</v>
      </c>
      <c r="H60" s="16">
        <f>SUM(H37:H59)</f>
        <v>3704</v>
      </c>
      <c r="I60" s="15">
        <f t="shared" si="8"/>
        <v>95438</v>
      </c>
      <c r="J60" s="16">
        <f t="shared" si="8"/>
        <v>-296</v>
      </c>
      <c r="K60" s="15">
        <f>SUM(K37:K59)</f>
        <v>10890975</v>
      </c>
      <c r="L60" s="16">
        <f>SUM(L37:L59)</f>
        <v>27704</v>
      </c>
    </row>
    <row r="61" spans="1:12" ht="15.75" customHeight="1">
      <c r="A61" s="95" t="s">
        <v>15</v>
      </c>
      <c r="B61" s="96"/>
      <c r="C61" s="97"/>
      <c r="D61" s="84" t="s">
        <v>111</v>
      </c>
      <c r="E61" s="175"/>
      <c r="F61" s="176"/>
      <c r="G61" s="168"/>
      <c r="H61" s="169"/>
      <c r="I61" s="175"/>
      <c r="J61" s="176"/>
      <c r="K61" s="175"/>
      <c r="L61" s="176"/>
    </row>
    <row r="62" spans="1:12" ht="15.75" customHeight="1">
      <c r="A62" s="92"/>
      <c r="B62" s="93">
        <v>1</v>
      </c>
      <c r="C62" s="94"/>
      <c r="D62" s="83" t="s">
        <v>47</v>
      </c>
      <c r="E62" s="203">
        <v>506942</v>
      </c>
      <c r="F62" s="204">
        <v>0</v>
      </c>
      <c r="G62" s="299">
        <v>202892</v>
      </c>
      <c r="H62" s="300">
        <v>0</v>
      </c>
      <c r="I62" s="130">
        <f aca="true" t="shared" si="9" ref="I62:J64">SUM(K62-E62)</f>
        <v>0</v>
      </c>
      <c r="J62" s="131">
        <f t="shared" si="9"/>
        <v>0</v>
      </c>
      <c r="K62" s="203">
        <v>506942</v>
      </c>
      <c r="L62" s="204">
        <v>0</v>
      </c>
    </row>
    <row r="63" spans="1:12" ht="15.75" customHeight="1">
      <c r="A63" s="92"/>
      <c r="B63" s="93">
        <v>2</v>
      </c>
      <c r="C63" s="94"/>
      <c r="D63" s="83" t="s">
        <v>48</v>
      </c>
      <c r="E63" s="203">
        <v>1214307</v>
      </c>
      <c r="F63" s="204">
        <v>0</v>
      </c>
      <c r="G63" s="299">
        <v>550962</v>
      </c>
      <c r="H63" s="300">
        <v>0</v>
      </c>
      <c r="I63" s="130">
        <f t="shared" si="9"/>
        <v>25400</v>
      </c>
      <c r="J63" s="131">
        <f t="shared" si="9"/>
        <v>0</v>
      </c>
      <c r="K63" s="282">
        <v>1239707</v>
      </c>
      <c r="L63" s="283">
        <v>0</v>
      </c>
    </row>
    <row r="64" spans="1:12" s="17" customFormat="1" ht="15.75" customHeight="1">
      <c r="A64" s="92"/>
      <c r="B64" s="93">
        <v>3</v>
      </c>
      <c r="C64" s="94"/>
      <c r="D64" s="83" t="s">
        <v>89</v>
      </c>
      <c r="E64" s="203">
        <v>131141</v>
      </c>
      <c r="F64" s="204">
        <v>0</v>
      </c>
      <c r="G64" s="295">
        <v>92003</v>
      </c>
      <c r="H64" s="296">
        <v>0</v>
      </c>
      <c r="I64" s="130">
        <f t="shared" si="9"/>
        <v>29500</v>
      </c>
      <c r="J64" s="131">
        <f t="shared" si="9"/>
        <v>5500</v>
      </c>
      <c r="K64" s="282">
        <v>160641</v>
      </c>
      <c r="L64" s="283">
        <v>5500</v>
      </c>
    </row>
    <row r="65" spans="1:12" s="17" customFormat="1" ht="15.75" customHeight="1">
      <c r="A65" s="92"/>
      <c r="B65" s="93">
        <v>4</v>
      </c>
      <c r="C65" s="94"/>
      <c r="D65" s="83" t="s">
        <v>90</v>
      </c>
      <c r="E65" s="203"/>
      <c r="F65" s="204"/>
      <c r="G65" s="295"/>
      <c r="H65" s="296"/>
      <c r="I65" s="130"/>
      <c r="J65" s="131"/>
      <c r="K65" s="203"/>
      <c r="L65" s="204"/>
    </row>
    <row r="66" spans="1:12" ht="15.75" customHeight="1">
      <c r="A66" s="92"/>
      <c r="B66" s="93"/>
      <c r="C66" s="94" t="s">
        <v>5</v>
      </c>
      <c r="D66" s="83" t="s">
        <v>49</v>
      </c>
      <c r="E66" s="233">
        <v>3239</v>
      </c>
      <c r="F66" s="204">
        <v>0</v>
      </c>
      <c r="G66" s="299">
        <v>2054</v>
      </c>
      <c r="H66" s="300">
        <v>0</v>
      </c>
      <c r="I66" s="130">
        <f aca="true" t="shared" si="10" ref="I66:J68">SUM(K66-E66)</f>
        <v>1361</v>
      </c>
      <c r="J66" s="131">
        <f t="shared" si="10"/>
        <v>0</v>
      </c>
      <c r="K66" s="203">
        <v>4600</v>
      </c>
      <c r="L66" s="204">
        <v>0</v>
      </c>
    </row>
    <row r="67" spans="1:12" ht="15.75" customHeight="1">
      <c r="A67" s="92"/>
      <c r="B67" s="93"/>
      <c r="C67" s="94" t="s">
        <v>6</v>
      </c>
      <c r="D67" s="83" t="s">
        <v>250</v>
      </c>
      <c r="E67" s="203">
        <v>100000</v>
      </c>
      <c r="F67" s="204">
        <v>0</v>
      </c>
      <c r="G67" s="299">
        <v>0</v>
      </c>
      <c r="H67" s="300">
        <v>0</v>
      </c>
      <c r="I67" s="130">
        <f t="shared" si="10"/>
        <v>-50000</v>
      </c>
      <c r="J67" s="131">
        <f t="shared" si="10"/>
        <v>0</v>
      </c>
      <c r="K67" s="203">
        <v>50000</v>
      </c>
      <c r="L67" s="204">
        <v>0</v>
      </c>
    </row>
    <row r="68" spans="1:12" ht="15.75" customHeight="1" thickBot="1">
      <c r="A68" s="76" t="s">
        <v>15</v>
      </c>
      <c r="B68" s="77"/>
      <c r="C68" s="78"/>
      <c r="D68" s="75" t="s">
        <v>50</v>
      </c>
      <c r="E68" s="166">
        <f aca="true" t="shared" si="11" ref="E68:L68">SUM(E62:E67)</f>
        <v>1955629</v>
      </c>
      <c r="F68" s="167">
        <f t="shared" si="11"/>
        <v>0</v>
      </c>
      <c r="G68" s="166">
        <f t="shared" si="11"/>
        <v>847911</v>
      </c>
      <c r="H68" s="167">
        <f t="shared" si="11"/>
        <v>0</v>
      </c>
      <c r="I68" s="166">
        <f t="shared" si="10"/>
        <v>6261</v>
      </c>
      <c r="J68" s="167">
        <f t="shared" si="10"/>
        <v>5500</v>
      </c>
      <c r="K68" s="166">
        <f t="shared" si="11"/>
        <v>1961890</v>
      </c>
      <c r="L68" s="167">
        <f t="shared" si="11"/>
        <v>5500</v>
      </c>
    </row>
    <row r="69" spans="1:12" ht="33" customHeight="1" thickBot="1">
      <c r="A69" s="433" t="s">
        <v>1</v>
      </c>
      <c r="B69" s="434"/>
      <c r="C69" s="435"/>
      <c r="D69" s="439" t="s">
        <v>2</v>
      </c>
      <c r="E69" s="441" t="s">
        <v>246</v>
      </c>
      <c r="F69" s="442"/>
      <c r="G69" s="441" t="s">
        <v>255</v>
      </c>
      <c r="H69" s="442"/>
      <c r="I69" s="441" t="s">
        <v>227</v>
      </c>
      <c r="J69" s="442"/>
      <c r="K69" s="441" t="s">
        <v>256</v>
      </c>
      <c r="L69" s="442"/>
    </row>
    <row r="70" spans="1:12" ht="33" customHeight="1" thickBot="1">
      <c r="A70" s="436"/>
      <c r="B70" s="437"/>
      <c r="C70" s="438"/>
      <c r="D70" s="440"/>
      <c r="E70" s="80" t="s">
        <v>3</v>
      </c>
      <c r="F70" s="81" t="s">
        <v>4</v>
      </c>
      <c r="G70" s="80" t="s">
        <v>3</v>
      </c>
      <c r="H70" s="81" t="s">
        <v>4</v>
      </c>
      <c r="I70" s="80" t="s">
        <v>3</v>
      </c>
      <c r="J70" s="81" t="s">
        <v>4</v>
      </c>
      <c r="K70" s="80" t="s">
        <v>3</v>
      </c>
      <c r="L70" s="81" t="s">
        <v>4</v>
      </c>
    </row>
    <row r="71" spans="1:12" ht="15.75" customHeight="1">
      <c r="A71" s="89" t="s">
        <v>16</v>
      </c>
      <c r="B71" s="90"/>
      <c r="C71" s="91"/>
      <c r="D71" s="82" t="s">
        <v>91</v>
      </c>
      <c r="E71" s="173"/>
      <c r="F71" s="174"/>
      <c r="G71" s="227"/>
      <c r="H71" s="228"/>
      <c r="I71" s="173"/>
      <c r="J71" s="174"/>
      <c r="K71" s="173"/>
      <c r="L71" s="174"/>
    </row>
    <row r="72" spans="1:12" s="5" customFormat="1" ht="15.75" customHeight="1">
      <c r="A72" s="92"/>
      <c r="B72" s="93">
        <v>1</v>
      </c>
      <c r="C72" s="94"/>
      <c r="D72" s="83" t="s">
        <v>92</v>
      </c>
      <c r="E72" s="206">
        <v>1177133</v>
      </c>
      <c r="F72" s="207">
        <v>0</v>
      </c>
      <c r="G72" s="297">
        <v>556568</v>
      </c>
      <c r="H72" s="298">
        <v>0</v>
      </c>
      <c r="I72" s="211">
        <f>SUM(K72-E72)</f>
        <v>9730</v>
      </c>
      <c r="J72" s="212">
        <f>SUM(L72-F72)</f>
        <v>0</v>
      </c>
      <c r="K72" s="206">
        <v>1186863</v>
      </c>
      <c r="L72" s="207">
        <v>0</v>
      </c>
    </row>
    <row r="73" spans="1:12" s="17" customFormat="1" ht="15.75" customHeight="1">
      <c r="A73" s="92"/>
      <c r="B73" s="93">
        <v>2</v>
      </c>
      <c r="C73" s="94"/>
      <c r="D73" s="83" t="s">
        <v>93</v>
      </c>
      <c r="E73" s="203"/>
      <c r="F73" s="204"/>
      <c r="G73" s="301"/>
      <c r="H73" s="302"/>
      <c r="I73" s="130"/>
      <c r="J73" s="131"/>
      <c r="K73" s="203"/>
      <c r="L73" s="204"/>
    </row>
    <row r="74" spans="1:12" s="17" customFormat="1" ht="15.75" customHeight="1">
      <c r="A74" s="92"/>
      <c r="B74" s="93"/>
      <c r="C74" s="94" t="s">
        <v>5</v>
      </c>
      <c r="D74" s="83" t="s">
        <v>51</v>
      </c>
      <c r="E74" s="203">
        <v>10000</v>
      </c>
      <c r="F74" s="204">
        <v>0</v>
      </c>
      <c r="G74" s="299">
        <v>0</v>
      </c>
      <c r="H74" s="300">
        <v>0</v>
      </c>
      <c r="I74" s="130">
        <f>SUM(K74-E74)</f>
        <v>0</v>
      </c>
      <c r="J74" s="131">
        <f>SUM(L74-F74)</f>
        <v>0</v>
      </c>
      <c r="K74" s="203">
        <v>10000</v>
      </c>
      <c r="L74" s="204">
        <v>0</v>
      </c>
    </row>
    <row r="75" spans="1:12" s="17" customFormat="1" ht="15.75" customHeight="1">
      <c r="A75" s="92"/>
      <c r="B75" s="93"/>
      <c r="C75" s="94" t="s">
        <v>6</v>
      </c>
      <c r="D75" s="83" t="s">
        <v>52</v>
      </c>
      <c r="E75" s="203">
        <v>25000</v>
      </c>
      <c r="F75" s="204">
        <v>0</v>
      </c>
      <c r="G75" s="299">
        <v>0</v>
      </c>
      <c r="H75" s="300">
        <v>0</v>
      </c>
      <c r="I75" s="130">
        <f>SUM(K75-E75)</f>
        <v>0</v>
      </c>
      <c r="J75" s="131">
        <f>SUM(L75-F75)</f>
        <v>0</v>
      </c>
      <c r="K75" s="203">
        <v>25000</v>
      </c>
      <c r="L75" s="204">
        <v>0</v>
      </c>
    </row>
    <row r="76" spans="1:12" s="17" customFormat="1" ht="15.75" customHeight="1">
      <c r="A76" s="92"/>
      <c r="B76" s="93">
        <v>3</v>
      </c>
      <c r="C76" s="94"/>
      <c r="D76" s="83" t="s">
        <v>94</v>
      </c>
      <c r="E76" s="203"/>
      <c r="F76" s="204"/>
      <c r="G76" s="301"/>
      <c r="H76" s="302"/>
      <c r="I76" s="130"/>
      <c r="J76" s="131"/>
      <c r="K76" s="203"/>
      <c r="L76" s="204"/>
    </row>
    <row r="77" spans="1:12" ht="15.75" customHeight="1">
      <c r="A77" s="92"/>
      <c r="B77" s="93"/>
      <c r="C77" s="94" t="s">
        <v>5</v>
      </c>
      <c r="D77" s="83" t="s">
        <v>112</v>
      </c>
      <c r="E77" s="206">
        <v>622755</v>
      </c>
      <c r="F77" s="207">
        <v>0</v>
      </c>
      <c r="G77" s="297">
        <v>287484</v>
      </c>
      <c r="H77" s="298">
        <v>0</v>
      </c>
      <c r="I77" s="211">
        <f aca="true" t="shared" si="12" ref="I77:J82">SUM(K77-E77)</f>
        <v>21500</v>
      </c>
      <c r="J77" s="212">
        <f t="shared" si="12"/>
        <v>0</v>
      </c>
      <c r="K77" s="206">
        <v>644255</v>
      </c>
      <c r="L77" s="207">
        <v>0</v>
      </c>
    </row>
    <row r="78" spans="1:12" ht="15.75" customHeight="1">
      <c r="A78" s="92"/>
      <c r="B78" s="93"/>
      <c r="C78" s="94" t="s">
        <v>6</v>
      </c>
      <c r="D78" s="83" t="s">
        <v>95</v>
      </c>
      <c r="E78" s="203">
        <v>98353</v>
      </c>
      <c r="F78" s="204">
        <v>0</v>
      </c>
      <c r="G78" s="299">
        <v>40809</v>
      </c>
      <c r="H78" s="300">
        <v>0</v>
      </c>
      <c r="I78" s="130">
        <f t="shared" si="12"/>
        <v>0</v>
      </c>
      <c r="J78" s="131">
        <f t="shared" si="12"/>
        <v>0</v>
      </c>
      <c r="K78" s="203">
        <v>98353</v>
      </c>
      <c r="L78" s="204">
        <v>0</v>
      </c>
    </row>
    <row r="79" spans="1:12" ht="15.75" customHeight="1">
      <c r="A79" s="92"/>
      <c r="B79" s="93"/>
      <c r="C79" s="94" t="s">
        <v>7</v>
      </c>
      <c r="D79" s="83" t="s">
        <v>96</v>
      </c>
      <c r="E79" s="203">
        <v>0</v>
      </c>
      <c r="F79" s="204">
        <v>15000</v>
      </c>
      <c r="G79" s="299">
        <v>0</v>
      </c>
      <c r="H79" s="300">
        <v>0</v>
      </c>
      <c r="I79" s="130">
        <f t="shared" si="12"/>
        <v>0</v>
      </c>
      <c r="J79" s="131">
        <f t="shared" si="12"/>
        <v>0</v>
      </c>
      <c r="K79" s="203">
        <v>0</v>
      </c>
      <c r="L79" s="204">
        <v>15000</v>
      </c>
    </row>
    <row r="80" spans="1:12" ht="15.75" customHeight="1">
      <c r="A80" s="92"/>
      <c r="B80" s="93"/>
      <c r="C80" s="94" t="s">
        <v>11</v>
      </c>
      <c r="D80" s="83" t="s">
        <v>97</v>
      </c>
      <c r="E80" s="203">
        <v>11618</v>
      </c>
      <c r="F80" s="204">
        <v>0</v>
      </c>
      <c r="G80" s="299">
        <v>0</v>
      </c>
      <c r="H80" s="300">
        <v>0</v>
      </c>
      <c r="I80" s="130">
        <f t="shared" si="12"/>
        <v>0</v>
      </c>
      <c r="J80" s="131">
        <f t="shared" si="12"/>
        <v>0</v>
      </c>
      <c r="K80" s="203">
        <v>11618</v>
      </c>
      <c r="L80" s="204">
        <v>0</v>
      </c>
    </row>
    <row r="81" spans="1:12" ht="15.75" customHeight="1">
      <c r="A81" s="92"/>
      <c r="B81" s="93">
        <v>4</v>
      </c>
      <c r="C81" s="94"/>
      <c r="D81" s="83" t="s">
        <v>98</v>
      </c>
      <c r="E81" s="203">
        <v>405229</v>
      </c>
      <c r="F81" s="204">
        <v>60000</v>
      </c>
      <c r="G81" s="299">
        <v>202614</v>
      </c>
      <c r="H81" s="300">
        <v>0</v>
      </c>
      <c r="I81" s="130">
        <f t="shared" si="12"/>
        <v>0</v>
      </c>
      <c r="J81" s="131">
        <f t="shared" si="12"/>
        <v>0</v>
      </c>
      <c r="K81" s="203">
        <v>405229</v>
      </c>
      <c r="L81" s="204">
        <v>60000</v>
      </c>
    </row>
    <row r="82" spans="1:12" ht="15.75" customHeight="1">
      <c r="A82" s="7" t="s">
        <v>16</v>
      </c>
      <c r="B82" s="8"/>
      <c r="C82" s="9"/>
      <c r="D82" s="10" t="s">
        <v>53</v>
      </c>
      <c r="E82" s="170">
        <f aca="true" t="shared" si="13" ref="E82:L82">SUM(E72:E81)</f>
        <v>2350088</v>
      </c>
      <c r="F82" s="171">
        <f t="shared" si="13"/>
        <v>75000</v>
      </c>
      <c r="G82" s="170">
        <f t="shared" si="13"/>
        <v>1087475</v>
      </c>
      <c r="H82" s="171">
        <f t="shared" si="13"/>
        <v>0</v>
      </c>
      <c r="I82" s="170">
        <f t="shared" si="12"/>
        <v>31230</v>
      </c>
      <c r="J82" s="171">
        <f t="shared" si="12"/>
        <v>0</v>
      </c>
      <c r="K82" s="170">
        <f t="shared" si="13"/>
        <v>2381318</v>
      </c>
      <c r="L82" s="171">
        <f t="shared" si="13"/>
        <v>75000</v>
      </c>
    </row>
    <row r="83" spans="1:12" ht="15.75" customHeight="1">
      <c r="A83" s="95" t="s">
        <v>34</v>
      </c>
      <c r="B83" s="96"/>
      <c r="C83" s="97"/>
      <c r="D83" s="84" t="s">
        <v>99</v>
      </c>
      <c r="E83" s="175"/>
      <c r="F83" s="176"/>
      <c r="G83" s="164"/>
      <c r="H83" s="165"/>
      <c r="I83" s="175"/>
      <c r="J83" s="176"/>
      <c r="K83" s="175"/>
      <c r="L83" s="176"/>
    </row>
    <row r="84" spans="1:12" ht="15.75" customHeight="1">
      <c r="A84" s="92"/>
      <c r="B84" s="93">
        <v>1</v>
      </c>
      <c r="C84" s="94"/>
      <c r="D84" s="83" t="s">
        <v>100</v>
      </c>
      <c r="E84" s="206">
        <v>65500</v>
      </c>
      <c r="F84" s="207">
        <v>0</v>
      </c>
      <c r="G84" s="297">
        <v>0</v>
      </c>
      <c r="H84" s="298">
        <v>0</v>
      </c>
      <c r="I84" s="211">
        <f>SUM(K84-E84)</f>
        <v>-65500</v>
      </c>
      <c r="J84" s="212">
        <f>SUM(L84-F84)</f>
        <v>0</v>
      </c>
      <c r="K84" s="206">
        <v>0</v>
      </c>
      <c r="L84" s="207">
        <v>0</v>
      </c>
    </row>
    <row r="85" spans="1:12" ht="15.75" customHeight="1">
      <c r="A85" s="92"/>
      <c r="B85" s="93">
        <v>2</v>
      </c>
      <c r="C85" s="94"/>
      <c r="D85" s="83" t="s">
        <v>101</v>
      </c>
      <c r="E85" s="203"/>
      <c r="F85" s="204"/>
      <c r="G85" s="295"/>
      <c r="H85" s="296"/>
      <c r="I85" s="130"/>
      <c r="J85" s="131"/>
      <c r="K85" s="203"/>
      <c r="L85" s="204"/>
    </row>
    <row r="86" spans="1:12" ht="15.75" customHeight="1">
      <c r="A86" s="92"/>
      <c r="B86" s="93"/>
      <c r="C86" s="94" t="s">
        <v>5</v>
      </c>
      <c r="D86" s="83" t="s">
        <v>0</v>
      </c>
      <c r="E86" s="203">
        <v>54066</v>
      </c>
      <c r="F86" s="204">
        <v>0</v>
      </c>
      <c r="G86" s="299">
        <v>20545</v>
      </c>
      <c r="H86" s="300">
        <v>0</v>
      </c>
      <c r="I86" s="130">
        <f aca="true" t="shared" si="14" ref="I86:J90">SUM(K86-E86)</f>
        <v>0</v>
      </c>
      <c r="J86" s="131">
        <f t="shared" si="14"/>
        <v>0</v>
      </c>
      <c r="K86" s="203">
        <v>54066</v>
      </c>
      <c r="L86" s="204">
        <v>0</v>
      </c>
    </row>
    <row r="87" spans="1:12" ht="15.75" customHeight="1">
      <c r="A87" s="92"/>
      <c r="B87" s="93"/>
      <c r="C87" s="94" t="s">
        <v>6</v>
      </c>
      <c r="D87" s="83" t="s">
        <v>54</v>
      </c>
      <c r="E87" s="203">
        <v>10211</v>
      </c>
      <c r="F87" s="204">
        <v>0</v>
      </c>
      <c r="G87" s="299">
        <v>3426</v>
      </c>
      <c r="H87" s="300">
        <v>0</v>
      </c>
      <c r="I87" s="130">
        <f t="shared" si="14"/>
        <v>0</v>
      </c>
      <c r="J87" s="131">
        <f t="shared" si="14"/>
        <v>0</v>
      </c>
      <c r="K87" s="203">
        <v>10211</v>
      </c>
      <c r="L87" s="204">
        <v>0</v>
      </c>
    </row>
    <row r="88" spans="1:12" ht="15.75" customHeight="1">
      <c r="A88" s="92"/>
      <c r="B88" s="93"/>
      <c r="C88" s="94" t="s">
        <v>7</v>
      </c>
      <c r="D88" s="83" t="s">
        <v>55</v>
      </c>
      <c r="E88" s="203">
        <v>9515</v>
      </c>
      <c r="F88" s="204">
        <v>0</v>
      </c>
      <c r="G88" s="299">
        <v>2458</v>
      </c>
      <c r="H88" s="300">
        <v>0</v>
      </c>
      <c r="I88" s="130">
        <f t="shared" si="14"/>
        <v>0</v>
      </c>
      <c r="J88" s="131">
        <f t="shared" si="14"/>
        <v>0</v>
      </c>
      <c r="K88" s="203">
        <v>9515</v>
      </c>
      <c r="L88" s="204">
        <v>0</v>
      </c>
    </row>
    <row r="89" spans="1:12" ht="15.75" customHeight="1">
      <c r="A89" s="11" t="s">
        <v>34</v>
      </c>
      <c r="B89" s="12"/>
      <c r="C89" s="13"/>
      <c r="D89" s="14" t="s">
        <v>56</v>
      </c>
      <c r="E89" s="15">
        <f>SUM(E84:E88)</f>
        <v>139292</v>
      </c>
      <c r="F89" s="16">
        <v>0</v>
      </c>
      <c r="G89" s="15">
        <f>SUM(G84:G88)</f>
        <v>26429</v>
      </c>
      <c r="H89" s="16">
        <f>SUM(H84:H88)</f>
        <v>0</v>
      </c>
      <c r="I89" s="15">
        <f t="shared" si="14"/>
        <v>-65500</v>
      </c>
      <c r="J89" s="16">
        <f t="shared" si="14"/>
        <v>0</v>
      </c>
      <c r="K89" s="15">
        <f>SUM(K84:K88)</f>
        <v>73792</v>
      </c>
      <c r="L89" s="16">
        <v>0</v>
      </c>
    </row>
    <row r="90" spans="1:12" s="17" customFormat="1" ht="15.75" customHeight="1">
      <c r="A90" s="101" t="s">
        <v>36</v>
      </c>
      <c r="B90" s="102"/>
      <c r="C90" s="103"/>
      <c r="D90" s="84" t="s">
        <v>102</v>
      </c>
      <c r="E90" s="175"/>
      <c r="F90" s="176"/>
      <c r="G90" s="164"/>
      <c r="H90" s="165"/>
      <c r="I90" s="175">
        <f t="shared" si="14"/>
        <v>0</v>
      </c>
      <c r="J90" s="176">
        <f t="shared" si="14"/>
        <v>0</v>
      </c>
      <c r="K90" s="175"/>
      <c r="L90" s="176"/>
    </row>
    <row r="91" spans="1:12" s="17" customFormat="1" ht="15.75" customHeight="1">
      <c r="A91" s="98"/>
      <c r="B91" s="99">
        <v>1</v>
      </c>
      <c r="C91" s="100"/>
      <c r="D91" s="83" t="s">
        <v>103</v>
      </c>
      <c r="E91" s="203"/>
      <c r="F91" s="204"/>
      <c r="G91" s="295"/>
      <c r="H91" s="296"/>
      <c r="I91" s="130"/>
      <c r="J91" s="131"/>
      <c r="K91" s="203"/>
      <c r="L91" s="204"/>
    </row>
    <row r="92" spans="1:12" ht="15.75" customHeight="1">
      <c r="A92" s="98"/>
      <c r="B92" s="99"/>
      <c r="C92" s="100" t="s">
        <v>5</v>
      </c>
      <c r="D92" s="83" t="s">
        <v>57</v>
      </c>
      <c r="E92" s="203">
        <v>1104545</v>
      </c>
      <c r="F92" s="204">
        <v>0</v>
      </c>
      <c r="G92" s="299">
        <v>498001</v>
      </c>
      <c r="H92" s="300">
        <v>0</v>
      </c>
      <c r="I92" s="130">
        <f aca="true" t="shared" si="15" ref="I92:J96">SUM(K92-E92)</f>
        <v>-25694</v>
      </c>
      <c r="J92" s="131">
        <f t="shared" si="15"/>
        <v>0</v>
      </c>
      <c r="K92" s="203">
        <v>1078851</v>
      </c>
      <c r="L92" s="204">
        <v>0</v>
      </c>
    </row>
    <row r="93" spans="1:12" s="5" customFormat="1" ht="15.75" customHeight="1">
      <c r="A93" s="98"/>
      <c r="B93" s="99"/>
      <c r="C93" s="100" t="s">
        <v>6</v>
      </c>
      <c r="D93" s="83" t="s">
        <v>58</v>
      </c>
      <c r="E93" s="203">
        <v>0</v>
      </c>
      <c r="F93" s="204">
        <v>0</v>
      </c>
      <c r="G93" s="299">
        <v>0</v>
      </c>
      <c r="H93" s="300">
        <v>0</v>
      </c>
      <c r="I93" s="130">
        <f t="shared" si="15"/>
        <v>0</v>
      </c>
      <c r="J93" s="131">
        <f t="shared" si="15"/>
        <v>0</v>
      </c>
      <c r="K93" s="203">
        <v>0</v>
      </c>
      <c r="L93" s="204">
        <v>0</v>
      </c>
    </row>
    <row r="94" spans="1:12" ht="15.75" customHeight="1">
      <c r="A94" s="98"/>
      <c r="B94" s="99">
        <v>2</v>
      </c>
      <c r="C94" s="100"/>
      <c r="D94" s="83" t="s">
        <v>104</v>
      </c>
      <c r="E94" s="206">
        <v>179700</v>
      </c>
      <c r="F94" s="207">
        <v>0</v>
      </c>
      <c r="G94" s="297">
        <v>67154</v>
      </c>
      <c r="H94" s="300">
        <v>0</v>
      </c>
      <c r="I94" s="211">
        <f t="shared" si="15"/>
        <v>-13982</v>
      </c>
      <c r="J94" s="212">
        <f t="shared" si="15"/>
        <v>0</v>
      </c>
      <c r="K94" s="281">
        <v>165718</v>
      </c>
      <c r="L94" s="207">
        <v>0</v>
      </c>
    </row>
    <row r="95" spans="1:12" ht="15.75" customHeight="1">
      <c r="A95" s="98"/>
      <c r="B95" s="99">
        <v>3</v>
      </c>
      <c r="C95" s="100"/>
      <c r="D95" s="83" t="s">
        <v>251</v>
      </c>
      <c r="E95" s="203">
        <v>72089</v>
      </c>
      <c r="F95" s="204">
        <v>236500</v>
      </c>
      <c r="G95" s="295">
        <v>38638</v>
      </c>
      <c r="H95" s="300">
        <v>33549</v>
      </c>
      <c r="I95" s="130">
        <f t="shared" si="15"/>
        <v>0</v>
      </c>
      <c r="J95" s="131">
        <f t="shared" si="15"/>
        <v>62096</v>
      </c>
      <c r="K95" s="203">
        <v>72089</v>
      </c>
      <c r="L95" s="204">
        <v>298596</v>
      </c>
    </row>
    <row r="96" spans="1:12" ht="15.75" customHeight="1">
      <c r="A96" s="11" t="s">
        <v>36</v>
      </c>
      <c r="B96" s="12"/>
      <c r="C96" s="13"/>
      <c r="D96" s="14" t="s">
        <v>59</v>
      </c>
      <c r="E96" s="15">
        <f>SUM(E91:E95)</f>
        <v>1356334</v>
      </c>
      <c r="F96" s="16">
        <f>SUM(F91:F95)</f>
        <v>236500</v>
      </c>
      <c r="G96" s="303">
        <f aca="true" t="shared" si="16" ref="G96:L96">SUM(G92:G95)</f>
        <v>603793</v>
      </c>
      <c r="H96" s="304">
        <f t="shared" si="16"/>
        <v>33549</v>
      </c>
      <c r="I96" s="15">
        <f t="shared" si="15"/>
        <v>-39676</v>
      </c>
      <c r="J96" s="16">
        <f t="shared" si="15"/>
        <v>62096</v>
      </c>
      <c r="K96" s="15">
        <f t="shared" si="16"/>
        <v>1316658</v>
      </c>
      <c r="L96" s="16">
        <f t="shared" si="16"/>
        <v>298596</v>
      </c>
    </row>
    <row r="97" spans="1:12" ht="15.75" customHeight="1">
      <c r="A97" s="101" t="s">
        <v>38</v>
      </c>
      <c r="B97" s="102"/>
      <c r="C97" s="103"/>
      <c r="D97" s="84" t="s">
        <v>105</v>
      </c>
      <c r="E97" s="175"/>
      <c r="F97" s="176"/>
      <c r="G97" s="295"/>
      <c r="H97" s="296"/>
      <c r="I97" s="175"/>
      <c r="J97" s="176"/>
      <c r="K97" s="175"/>
      <c r="L97" s="176"/>
    </row>
    <row r="98" spans="1:12" ht="15.75" customHeight="1">
      <c r="A98" s="98"/>
      <c r="B98" s="99">
        <v>1</v>
      </c>
      <c r="C98" s="100"/>
      <c r="D98" s="83" t="s">
        <v>106</v>
      </c>
      <c r="E98" s="206">
        <v>133192</v>
      </c>
      <c r="F98" s="207">
        <v>0</v>
      </c>
      <c r="G98" s="297">
        <v>36009</v>
      </c>
      <c r="H98" s="298">
        <v>0</v>
      </c>
      <c r="I98" s="211">
        <f aca="true" t="shared" si="17" ref="I98:J102">SUM(K98-E98)</f>
        <v>8000</v>
      </c>
      <c r="J98" s="212">
        <f t="shared" si="17"/>
        <v>0</v>
      </c>
      <c r="K98" s="206">
        <v>141192</v>
      </c>
      <c r="L98" s="207">
        <v>0</v>
      </c>
    </row>
    <row r="99" spans="1:12" ht="15.75" customHeight="1">
      <c r="A99" s="98"/>
      <c r="B99" s="99">
        <v>2</v>
      </c>
      <c r="C99" s="100"/>
      <c r="D99" s="83" t="s">
        <v>107</v>
      </c>
      <c r="E99" s="206">
        <v>17500</v>
      </c>
      <c r="F99" s="207">
        <v>0</v>
      </c>
      <c r="G99" s="297">
        <v>6557</v>
      </c>
      <c r="H99" s="298">
        <v>0</v>
      </c>
      <c r="I99" s="211">
        <f t="shared" si="17"/>
        <v>0</v>
      </c>
      <c r="J99" s="212">
        <f t="shared" si="17"/>
        <v>0</v>
      </c>
      <c r="K99" s="206">
        <v>17500</v>
      </c>
      <c r="L99" s="207">
        <v>0</v>
      </c>
    </row>
    <row r="100" spans="1:12" ht="15.75" customHeight="1">
      <c r="A100" s="98"/>
      <c r="B100" s="99">
        <v>3</v>
      </c>
      <c r="C100" s="100"/>
      <c r="D100" s="83" t="s">
        <v>60</v>
      </c>
      <c r="E100" s="203">
        <v>63178</v>
      </c>
      <c r="F100" s="204">
        <v>0</v>
      </c>
      <c r="G100" s="299">
        <v>19401</v>
      </c>
      <c r="H100" s="298">
        <v>0</v>
      </c>
      <c r="I100" s="130">
        <f t="shared" si="17"/>
        <v>0</v>
      </c>
      <c r="J100" s="131">
        <f t="shared" si="17"/>
        <v>0</v>
      </c>
      <c r="K100" s="203">
        <v>63178</v>
      </c>
      <c r="L100" s="204">
        <v>0</v>
      </c>
    </row>
    <row r="101" spans="1:12" ht="15.75" customHeight="1">
      <c r="A101" s="98"/>
      <c r="B101" s="99">
        <v>4</v>
      </c>
      <c r="C101" s="100"/>
      <c r="D101" s="83" t="s">
        <v>61</v>
      </c>
      <c r="E101" s="203">
        <v>9000</v>
      </c>
      <c r="F101" s="204">
        <v>0</v>
      </c>
      <c r="G101" s="299">
        <v>2495</v>
      </c>
      <c r="H101" s="298">
        <v>0</v>
      </c>
      <c r="I101" s="130">
        <f t="shared" si="17"/>
        <v>0</v>
      </c>
      <c r="J101" s="131">
        <f t="shared" si="17"/>
        <v>0</v>
      </c>
      <c r="K101" s="203">
        <v>9000</v>
      </c>
      <c r="L101" s="204">
        <v>0</v>
      </c>
    </row>
    <row r="102" spans="1:12" ht="15.75" customHeight="1">
      <c r="A102" s="98"/>
      <c r="B102" s="99">
        <v>5</v>
      </c>
      <c r="C102" s="100"/>
      <c r="D102" s="83" t="s">
        <v>62</v>
      </c>
      <c r="E102" s="203">
        <v>0</v>
      </c>
      <c r="F102" s="204">
        <v>0</v>
      </c>
      <c r="G102" s="295">
        <v>8332</v>
      </c>
      <c r="H102" s="298">
        <v>0</v>
      </c>
      <c r="I102" s="130">
        <f t="shared" si="17"/>
        <v>0</v>
      </c>
      <c r="J102" s="131">
        <f t="shared" si="17"/>
        <v>0</v>
      </c>
      <c r="K102" s="203">
        <v>0</v>
      </c>
      <c r="L102" s="204">
        <v>0</v>
      </c>
    </row>
    <row r="103" spans="1:12" ht="15.75" customHeight="1" thickBot="1">
      <c r="A103" s="20"/>
      <c r="B103" s="21"/>
      <c r="C103" s="20"/>
      <c r="D103" s="22"/>
      <c r="E103" s="23"/>
      <c r="F103" s="23"/>
      <c r="G103" s="129"/>
      <c r="H103" s="129"/>
      <c r="I103" s="129"/>
      <c r="J103" s="129"/>
      <c r="K103" s="129"/>
      <c r="L103" s="129"/>
    </row>
    <row r="104" spans="1:12" ht="36.75" customHeight="1" thickBot="1">
      <c r="A104" s="433" t="s">
        <v>1</v>
      </c>
      <c r="B104" s="434"/>
      <c r="C104" s="435"/>
      <c r="D104" s="439" t="s">
        <v>2</v>
      </c>
      <c r="E104" s="441" t="s">
        <v>246</v>
      </c>
      <c r="F104" s="442"/>
      <c r="G104" s="441" t="s">
        <v>255</v>
      </c>
      <c r="H104" s="442"/>
      <c r="I104" s="441" t="s">
        <v>227</v>
      </c>
      <c r="J104" s="442"/>
      <c r="K104" s="441" t="s">
        <v>256</v>
      </c>
      <c r="L104" s="442"/>
    </row>
    <row r="105" spans="1:12" ht="33.75" customHeight="1" thickBot="1">
      <c r="A105" s="436"/>
      <c r="B105" s="437"/>
      <c r="C105" s="438"/>
      <c r="D105" s="440"/>
      <c r="E105" s="80" t="s">
        <v>3</v>
      </c>
      <c r="F105" s="81" t="s">
        <v>4</v>
      </c>
      <c r="G105" s="80" t="s">
        <v>3</v>
      </c>
      <c r="H105" s="81" t="s">
        <v>4</v>
      </c>
      <c r="I105" s="80" t="s">
        <v>3</v>
      </c>
      <c r="J105" s="81" t="s">
        <v>4</v>
      </c>
      <c r="K105" s="80" t="s">
        <v>3</v>
      </c>
      <c r="L105" s="81" t="s">
        <v>4</v>
      </c>
    </row>
    <row r="106" spans="1:12" s="17" customFormat="1" ht="15.75" customHeight="1">
      <c r="A106" s="104"/>
      <c r="B106" s="105">
        <v>6</v>
      </c>
      <c r="C106" s="106"/>
      <c r="D106" s="85" t="s">
        <v>108</v>
      </c>
      <c r="E106" s="231"/>
      <c r="F106" s="232"/>
      <c r="G106" s="305"/>
      <c r="H106" s="306"/>
      <c r="I106" s="229"/>
      <c r="J106" s="230"/>
      <c r="K106" s="231"/>
      <c r="L106" s="232"/>
    </row>
    <row r="107" spans="1:12" ht="15.75" customHeight="1">
      <c r="A107" s="98"/>
      <c r="B107" s="99"/>
      <c r="C107" s="100" t="s">
        <v>5</v>
      </c>
      <c r="D107" s="83" t="s">
        <v>109</v>
      </c>
      <c r="E107" s="203">
        <v>747890</v>
      </c>
      <c r="F107" s="204">
        <v>0</v>
      </c>
      <c r="G107" s="299">
        <v>270684</v>
      </c>
      <c r="H107" s="300">
        <v>0</v>
      </c>
      <c r="I107" s="130">
        <f aca="true" t="shared" si="18" ref="I107:J110">SUM(K107-E107)</f>
        <v>4700</v>
      </c>
      <c r="J107" s="131">
        <f t="shared" si="18"/>
        <v>5504</v>
      </c>
      <c r="K107" s="203">
        <v>752590</v>
      </c>
      <c r="L107" s="204">
        <v>5504</v>
      </c>
    </row>
    <row r="108" spans="1:12" s="6" customFormat="1" ht="15.75" customHeight="1">
      <c r="A108" s="98"/>
      <c r="B108" s="99"/>
      <c r="C108" s="100" t="s">
        <v>6</v>
      </c>
      <c r="D108" s="83" t="s">
        <v>63</v>
      </c>
      <c r="E108" s="203">
        <v>156527</v>
      </c>
      <c r="F108" s="204">
        <v>0</v>
      </c>
      <c r="G108" s="299">
        <v>62622</v>
      </c>
      <c r="H108" s="300">
        <v>0</v>
      </c>
      <c r="I108" s="130">
        <f t="shared" si="18"/>
        <v>0</v>
      </c>
      <c r="J108" s="131">
        <f t="shared" si="18"/>
        <v>0</v>
      </c>
      <c r="K108" s="203">
        <v>156527</v>
      </c>
      <c r="L108" s="204">
        <v>0</v>
      </c>
    </row>
    <row r="109" spans="1:12" ht="15.75" customHeight="1">
      <c r="A109" s="98"/>
      <c r="B109" s="99">
        <v>7</v>
      </c>
      <c r="C109" s="100"/>
      <c r="D109" s="83" t="s">
        <v>64</v>
      </c>
      <c r="E109" s="203">
        <v>20500</v>
      </c>
      <c r="F109" s="204">
        <v>0</v>
      </c>
      <c r="G109" s="299">
        <v>1508</v>
      </c>
      <c r="H109" s="300">
        <v>0</v>
      </c>
      <c r="I109" s="130">
        <f t="shared" si="18"/>
        <v>-8000</v>
      </c>
      <c r="J109" s="131">
        <f t="shared" si="18"/>
        <v>0</v>
      </c>
      <c r="K109" s="203">
        <v>12500</v>
      </c>
      <c r="L109" s="204">
        <v>0</v>
      </c>
    </row>
    <row r="110" spans="1:12" ht="15.75" customHeight="1">
      <c r="A110" s="11" t="s">
        <v>38</v>
      </c>
      <c r="B110" s="12"/>
      <c r="C110" s="13"/>
      <c r="D110" s="14" t="s">
        <v>65</v>
      </c>
      <c r="E110" s="15">
        <f aca="true" t="shared" si="19" ref="E110:L110">SUM(E98+E99+E100+E101+E102+E107+E108+E109)</f>
        <v>1147787</v>
      </c>
      <c r="F110" s="16">
        <f t="shared" si="19"/>
        <v>0</v>
      </c>
      <c r="G110" s="15">
        <f t="shared" si="19"/>
        <v>407608</v>
      </c>
      <c r="H110" s="16">
        <f t="shared" si="19"/>
        <v>0</v>
      </c>
      <c r="I110" s="15">
        <f t="shared" si="18"/>
        <v>4700</v>
      </c>
      <c r="J110" s="16">
        <f t="shared" si="18"/>
        <v>5504</v>
      </c>
      <c r="K110" s="15">
        <f t="shared" si="19"/>
        <v>1152487</v>
      </c>
      <c r="L110" s="16">
        <f t="shared" si="19"/>
        <v>5504</v>
      </c>
    </row>
    <row r="111" spans="1:12" ht="15.75" customHeight="1">
      <c r="A111" s="101" t="s">
        <v>40</v>
      </c>
      <c r="B111" s="102"/>
      <c r="C111" s="103"/>
      <c r="D111" s="84" t="s">
        <v>110</v>
      </c>
      <c r="E111" s="175"/>
      <c r="F111" s="176"/>
      <c r="G111" s="164"/>
      <c r="H111" s="165"/>
      <c r="I111" s="175"/>
      <c r="J111" s="176"/>
      <c r="K111" s="175"/>
      <c r="L111" s="176"/>
    </row>
    <row r="112" spans="1:12" ht="15.75" customHeight="1">
      <c r="A112" s="98"/>
      <c r="B112" s="99">
        <v>1</v>
      </c>
      <c r="C112" s="100"/>
      <c r="D112" s="83" t="s">
        <v>66</v>
      </c>
      <c r="E112" s="203">
        <v>8500</v>
      </c>
      <c r="F112" s="204">
        <v>0</v>
      </c>
      <c r="G112" s="299">
        <v>3656</v>
      </c>
      <c r="H112" s="300">
        <v>0</v>
      </c>
      <c r="I112" s="130">
        <f>SUM(K112-E112)</f>
        <v>0</v>
      </c>
      <c r="J112" s="131">
        <f>SUM(L112-F112)</f>
        <v>0</v>
      </c>
      <c r="K112" s="203">
        <v>8500</v>
      </c>
      <c r="L112" s="204">
        <v>0</v>
      </c>
    </row>
    <row r="113" spans="1:12" ht="15.75" customHeight="1">
      <c r="A113" s="92"/>
      <c r="B113" s="93">
        <v>2</v>
      </c>
      <c r="C113" s="94"/>
      <c r="D113" s="83" t="s">
        <v>67</v>
      </c>
      <c r="E113" s="203">
        <v>31070</v>
      </c>
      <c r="F113" s="204">
        <v>0</v>
      </c>
      <c r="G113" s="299">
        <v>14730</v>
      </c>
      <c r="H113" s="300">
        <v>0</v>
      </c>
      <c r="I113" s="130">
        <f>SUM(K113-E113)</f>
        <v>0</v>
      </c>
      <c r="J113" s="131">
        <f>SUM(L113-F113)</f>
        <v>0</v>
      </c>
      <c r="K113" s="203">
        <v>31070</v>
      </c>
      <c r="L113" s="204">
        <v>0</v>
      </c>
    </row>
    <row r="114" spans="1:12" ht="15.75" customHeight="1">
      <c r="A114" s="92"/>
      <c r="B114" s="93"/>
      <c r="C114" s="94"/>
      <c r="D114" s="86"/>
      <c r="E114" s="203"/>
      <c r="F114" s="204"/>
      <c r="G114" s="299"/>
      <c r="H114" s="300"/>
      <c r="I114" s="130"/>
      <c r="J114" s="131"/>
      <c r="K114" s="203"/>
      <c r="L114" s="204"/>
    </row>
    <row r="115" spans="1:12" ht="15.75" customHeight="1">
      <c r="A115" s="92"/>
      <c r="B115" s="93"/>
      <c r="C115" s="94"/>
      <c r="D115" s="86"/>
      <c r="E115" s="203"/>
      <c r="F115" s="204"/>
      <c r="G115" s="299"/>
      <c r="H115" s="300"/>
      <c r="I115" s="130"/>
      <c r="J115" s="131"/>
      <c r="K115" s="203"/>
      <c r="L115" s="204"/>
    </row>
    <row r="116" spans="1:12" ht="15.75" customHeight="1">
      <c r="A116" s="7" t="s">
        <v>40</v>
      </c>
      <c r="B116" s="8"/>
      <c r="C116" s="9"/>
      <c r="D116" s="10" t="s">
        <v>68</v>
      </c>
      <c r="E116" s="15">
        <f>SUM(E112:E113)</f>
        <v>39570</v>
      </c>
      <c r="F116" s="16">
        <f>SUM(F112:F113)</f>
        <v>0</v>
      </c>
      <c r="G116" s="15">
        <f>SUM(G112:G113)</f>
        <v>18386</v>
      </c>
      <c r="H116" s="16">
        <f>SUM(H112:H113)</f>
        <v>0</v>
      </c>
      <c r="I116" s="15">
        <f>SUM(K116-E116)</f>
        <v>0</v>
      </c>
      <c r="J116" s="16">
        <f>SUM(L116-F116)</f>
        <v>0</v>
      </c>
      <c r="K116" s="15">
        <f>SUM(K112:K113)</f>
        <v>39570</v>
      </c>
      <c r="L116" s="16">
        <f>SUM(L112:L113)</f>
        <v>0</v>
      </c>
    </row>
    <row r="117" spans="1:12" ht="24.75" customHeight="1" thickBot="1">
      <c r="A117" s="443" t="s">
        <v>69</v>
      </c>
      <c r="B117" s="444"/>
      <c r="C117" s="444"/>
      <c r="D117" s="445"/>
      <c r="E117" s="166">
        <f aca="true" t="shared" si="20" ref="E117:L117">SUM(E14+E19+E25+E33+E60+E68+E82+E89+E96+E110+E116)</f>
        <v>23700975</v>
      </c>
      <c r="F117" s="167">
        <f t="shared" si="20"/>
        <v>521500</v>
      </c>
      <c r="G117" s="166">
        <f t="shared" si="20"/>
        <v>10124652</v>
      </c>
      <c r="H117" s="167">
        <f t="shared" si="20"/>
        <v>48597</v>
      </c>
      <c r="I117" s="166">
        <f>SUM(K117-E117)</f>
        <v>-70592</v>
      </c>
      <c r="J117" s="167">
        <f>SUM(L117-F117)</f>
        <v>4804</v>
      </c>
      <c r="K117" s="166">
        <f t="shared" si="20"/>
        <v>23630383</v>
      </c>
      <c r="L117" s="167">
        <f t="shared" si="20"/>
        <v>526304</v>
      </c>
    </row>
    <row r="118" spans="5:12" ht="19.5" customHeight="1">
      <c r="E118" s="110"/>
      <c r="F118" s="110"/>
      <c r="G118" s="213"/>
      <c r="H118" s="213"/>
      <c r="I118" s="107"/>
      <c r="J118" s="107"/>
      <c r="K118" s="107"/>
      <c r="L118" s="107"/>
    </row>
    <row r="119" spans="7:11" ht="15.75" customHeight="1">
      <c r="G119" s="135"/>
      <c r="H119" s="135"/>
      <c r="K119" s="107"/>
    </row>
    <row r="120" s="6" customFormat="1" ht="15.75" customHeight="1" thickBot="1"/>
    <row r="121" spans="1:12" ht="42" customHeight="1" thickBot="1">
      <c r="A121" s="446" t="s">
        <v>71</v>
      </c>
      <c r="B121" s="447"/>
      <c r="C121" s="447"/>
      <c r="D121" s="448"/>
      <c r="E121" s="441" t="s">
        <v>246</v>
      </c>
      <c r="F121" s="442"/>
      <c r="G121" s="441" t="s">
        <v>255</v>
      </c>
      <c r="H121" s="442"/>
      <c r="I121" s="441" t="s">
        <v>227</v>
      </c>
      <c r="J121" s="442"/>
      <c r="K121" s="441" t="s">
        <v>256</v>
      </c>
      <c r="L121" s="442"/>
    </row>
    <row r="122" spans="1:12" ht="27" customHeight="1">
      <c r="A122" s="177">
        <v>2</v>
      </c>
      <c r="B122" s="178">
        <v>2</v>
      </c>
      <c r="C122" s="208"/>
      <c r="D122" s="209" t="s">
        <v>79</v>
      </c>
      <c r="E122" s="449">
        <v>6171</v>
      </c>
      <c r="F122" s="450"/>
      <c r="G122" s="451">
        <v>1555</v>
      </c>
      <c r="H122" s="452"/>
      <c r="I122" s="453">
        <f>SUM(K122-E122)</f>
        <v>0</v>
      </c>
      <c r="J122" s="454"/>
      <c r="K122" s="455">
        <v>6171</v>
      </c>
      <c r="L122" s="456"/>
    </row>
    <row r="123" spans="1:12" ht="30" customHeight="1">
      <c r="A123" s="215">
        <v>5</v>
      </c>
      <c r="B123" s="216">
        <v>3</v>
      </c>
      <c r="C123" s="217"/>
      <c r="D123" s="218" t="s">
        <v>70</v>
      </c>
      <c r="E123" s="463">
        <v>357143</v>
      </c>
      <c r="F123" s="464"/>
      <c r="G123" s="465">
        <v>178572</v>
      </c>
      <c r="H123" s="466"/>
      <c r="I123" s="467">
        <f>SUM(K123-E123)</f>
        <v>0</v>
      </c>
      <c r="J123" s="468"/>
      <c r="K123" s="463">
        <v>357143</v>
      </c>
      <c r="L123" s="464"/>
    </row>
    <row r="124" spans="1:12" ht="30" customHeight="1" thickBot="1">
      <c r="A124" s="179">
        <v>5</v>
      </c>
      <c r="B124" s="180">
        <v>2</v>
      </c>
      <c r="C124" s="210"/>
      <c r="D124" s="214" t="s">
        <v>257</v>
      </c>
      <c r="E124" s="457">
        <v>0</v>
      </c>
      <c r="F124" s="458"/>
      <c r="G124" s="459">
        <v>555409</v>
      </c>
      <c r="H124" s="460"/>
      <c r="I124" s="461">
        <f>SUM(K124-E124)</f>
        <v>0</v>
      </c>
      <c r="J124" s="462"/>
      <c r="K124" s="457">
        <v>0</v>
      </c>
      <c r="L124" s="458"/>
    </row>
    <row r="125" spans="1:12" ht="30.75" customHeight="1" thickBot="1">
      <c r="A125" s="473" t="s">
        <v>69</v>
      </c>
      <c r="B125" s="474"/>
      <c r="C125" s="474"/>
      <c r="D125" s="475"/>
      <c r="E125" s="469">
        <f>SUM(E122:F124)</f>
        <v>363314</v>
      </c>
      <c r="F125" s="470"/>
      <c r="G125" s="469">
        <f>SUM(G122:H124)</f>
        <v>735536</v>
      </c>
      <c r="H125" s="470"/>
      <c r="I125" s="469">
        <f>SUM(K125-E125)</f>
        <v>0</v>
      </c>
      <c r="J125" s="470"/>
      <c r="K125" s="469">
        <f>SUM(K122:L123)</f>
        <v>363314</v>
      </c>
      <c r="L125" s="470"/>
    </row>
    <row r="126" spans="7:8" ht="25.5" customHeight="1">
      <c r="G126" s="471"/>
      <c r="H126" s="472"/>
    </row>
    <row r="127" s="5" customFormat="1" ht="15.75" customHeight="1">
      <c r="D127" s="6"/>
    </row>
    <row r="128" s="3" customFormat="1" ht="28.5" customHeight="1"/>
    <row r="129" s="4" customFormat="1" ht="16.5" customHeight="1"/>
    <row r="130" s="4" customFormat="1" ht="16.5" customHeight="1"/>
    <row r="131" s="4" customFormat="1" ht="32.25" customHeight="1"/>
    <row r="132" s="4" customFormat="1" ht="21.75" customHeight="1"/>
    <row r="133" s="4" customFormat="1" ht="16.5" customHeight="1"/>
    <row r="134" ht="16.5" customHeight="1"/>
    <row r="135" ht="16.5" customHeight="1"/>
    <row r="136" ht="18" customHeight="1"/>
    <row r="137" ht="18" customHeight="1"/>
    <row r="138" ht="18" customHeight="1"/>
    <row r="139" ht="18" customHeight="1"/>
    <row r="140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mergeCells count="49">
    <mergeCell ref="K125:L125"/>
    <mergeCell ref="G126:H126"/>
    <mergeCell ref="A125:D125"/>
    <mergeCell ref="E125:F125"/>
    <mergeCell ref="G125:H125"/>
    <mergeCell ref="I125:J125"/>
    <mergeCell ref="E124:F124"/>
    <mergeCell ref="G124:H124"/>
    <mergeCell ref="I124:J124"/>
    <mergeCell ref="K124:L124"/>
    <mergeCell ref="E123:F123"/>
    <mergeCell ref="G123:H123"/>
    <mergeCell ref="I123:J123"/>
    <mergeCell ref="K123:L123"/>
    <mergeCell ref="E122:F122"/>
    <mergeCell ref="G122:H122"/>
    <mergeCell ref="I122:J122"/>
    <mergeCell ref="K122:L122"/>
    <mergeCell ref="I104:J104"/>
    <mergeCell ref="K104:L104"/>
    <mergeCell ref="A117:D117"/>
    <mergeCell ref="A121:D121"/>
    <mergeCell ref="E121:F121"/>
    <mergeCell ref="G121:H121"/>
    <mergeCell ref="I121:J121"/>
    <mergeCell ref="K121:L121"/>
    <mergeCell ref="A104:C105"/>
    <mergeCell ref="D104:D105"/>
    <mergeCell ref="E104:F104"/>
    <mergeCell ref="G104:H104"/>
    <mergeCell ref="I34:J34"/>
    <mergeCell ref="K34:L34"/>
    <mergeCell ref="A69:C70"/>
    <mergeCell ref="D69:D70"/>
    <mergeCell ref="E69:F69"/>
    <mergeCell ref="G69:H69"/>
    <mergeCell ref="I69:J69"/>
    <mergeCell ref="K69:L69"/>
    <mergeCell ref="A34:C35"/>
    <mergeCell ref="D34:D35"/>
    <mergeCell ref="E34:F34"/>
    <mergeCell ref="G34:H34"/>
    <mergeCell ref="A1:L1"/>
    <mergeCell ref="A3:C4"/>
    <mergeCell ref="D3:D4"/>
    <mergeCell ref="E3:F3"/>
    <mergeCell ref="G3:H3"/>
    <mergeCell ref="I3:J3"/>
    <mergeCell ref="K3:L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90" zoomScaleNormal="90" zoomScalePageLayoutView="0" workbookViewId="0" topLeftCell="A118">
      <selection activeCell="J128" sqref="J128"/>
    </sheetView>
  </sheetViews>
  <sheetFormatPr defaultColWidth="9.140625" defaultRowHeight="12.75"/>
  <cols>
    <col min="1" max="1" width="37.00390625" style="0" customWidth="1"/>
    <col min="2" max="10" width="13.7109375" style="0" customWidth="1"/>
  </cols>
  <sheetData>
    <row r="1" spans="1:10" ht="24.75" customHeight="1">
      <c r="A1" s="489" t="s">
        <v>319</v>
      </c>
      <c r="B1" s="489"/>
      <c r="C1" s="489"/>
      <c r="D1" s="489"/>
      <c r="E1" s="489"/>
      <c r="F1" s="489"/>
      <c r="G1" s="489"/>
      <c r="H1" s="489"/>
      <c r="I1" s="489"/>
      <c r="J1" s="237" t="s">
        <v>283</v>
      </c>
    </row>
    <row r="2" ht="19.5" customHeight="1" thickBot="1">
      <c r="J2" s="309" t="s">
        <v>264</v>
      </c>
    </row>
    <row r="3" spans="1:10" ht="24.75" customHeight="1" thickBot="1">
      <c r="A3" s="307"/>
      <c r="B3" s="476" t="s">
        <v>265</v>
      </c>
      <c r="C3" s="477"/>
      <c r="D3" s="478"/>
      <c r="E3" s="476" t="s">
        <v>266</v>
      </c>
      <c r="F3" s="477"/>
      <c r="G3" s="478"/>
      <c r="H3" s="476" t="s">
        <v>267</v>
      </c>
      <c r="I3" s="477"/>
      <c r="J3" s="478"/>
    </row>
    <row r="4" spans="1:10" ht="21.75" customHeight="1">
      <c r="A4" s="496" t="s">
        <v>284</v>
      </c>
      <c r="B4" s="361" t="s">
        <v>317</v>
      </c>
      <c r="C4" s="362" t="s">
        <v>318</v>
      </c>
      <c r="D4" s="363" t="s">
        <v>226</v>
      </c>
      <c r="E4" s="361" t="s">
        <v>317</v>
      </c>
      <c r="F4" s="362" t="s">
        <v>318</v>
      </c>
      <c r="G4" s="363" t="s">
        <v>226</v>
      </c>
      <c r="H4" s="361" t="s">
        <v>317</v>
      </c>
      <c r="I4" s="362" t="s">
        <v>318</v>
      </c>
      <c r="J4" s="363" t="s">
        <v>226</v>
      </c>
    </row>
    <row r="5" spans="1:10" ht="21.75" customHeight="1" thickBot="1">
      <c r="A5" s="497"/>
      <c r="B5" s="364">
        <v>2012</v>
      </c>
      <c r="C5" s="365" t="s">
        <v>285</v>
      </c>
      <c r="D5" s="366">
        <v>2012</v>
      </c>
      <c r="E5" s="364">
        <v>2012</v>
      </c>
      <c r="F5" s="365" t="s">
        <v>285</v>
      </c>
      <c r="G5" s="366">
        <v>2012</v>
      </c>
      <c r="H5" s="364">
        <v>2012</v>
      </c>
      <c r="I5" s="365" t="s">
        <v>285</v>
      </c>
      <c r="J5" s="366">
        <v>2012</v>
      </c>
    </row>
    <row r="6" spans="1:10" ht="24.75" customHeight="1">
      <c r="A6" s="336" t="s">
        <v>268</v>
      </c>
      <c r="B6" s="310">
        <v>26100</v>
      </c>
      <c r="C6" s="337">
        <f>SUM(C7:C11)</f>
        <v>2670</v>
      </c>
      <c r="D6" s="320">
        <f>SUM(B6:C6)</f>
        <v>28770</v>
      </c>
      <c r="E6" s="338">
        <v>24915</v>
      </c>
      <c r="F6" s="337">
        <f>SUM(F7:F9)</f>
        <v>100</v>
      </c>
      <c r="G6" s="320">
        <f>SUM(E6:F6)</f>
        <v>25015</v>
      </c>
      <c r="H6" s="310">
        <v>27775</v>
      </c>
      <c r="I6" s="337">
        <f>SUM(I7:I11)</f>
        <v>3680</v>
      </c>
      <c r="J6" s="332">
        <f>SUM(H6:I6)</f>
        <v>31455</v>
      </c>
    </row>
    <row r="7" spans="1:10" ht="24.75" customHeight="1">
      <c r="A7" s="240" t="s">
        <v>286</v>
      </c>
      <c r="B7" s="311">
        <v>14000</v>
      </c>
      <c r="C7" s="241">
        <v>750</v>
      </c>
      <c r="D7" s="321">
        <f>SUM(B7:C7)</f>
        <v>14750</v>
      </c>
      <c r="E7" s="371">
        <v>15680</v>
      </c>
      <c r="F7" s="241">
        <v>-2500</v>
      </c>
      <c r="G7" s="321">
        <f>SUM(E7:F7)</f>
        <v>13180</v>
      </c>
      <c r="H7" s="311">
        <v>13000</v>
      </c>
      <c r="I7" s="241">
        <v>0</v>
      </c>
      <c r="J7" s="321">
        <v>13000</v>
      </c>
    </row>
    <row r="8" spans="1:10" ht="24.75" customHeight="1">
      <c r="A8" s="240" t="s">
        <v>287</v>
      </c>
      <c r="B8" s="311">
        <v>1100</v>
      </c>
      <c r="C8" s="241">
        <v>1920</v>
      </c>
      <c r="D8" s="321">
        <f>SUM(B8:C8)</f>
        <v>3020</v>
      </c>
      <c r="E8" s="371">
        <v>800</v>
      </c>
      <c r="F8" s="241">
        <v>2000</v>
      </c>
      <c r="G8" s="321">
        <f>SUM(E8:F8)</f>
        <v>2800</v>
      </c>
      <c r="H8" s="311">
        <v>4500</v>
      </c>
      <c r="I8" s="241">
        <v>3280</v>
      </c>
      <c r="J8" s="333">
        <f>SUM(H8:I8)</f>
        <v>7780</v>
      </c>
    </row>
    <row r="9" spans="1:10" ht="24.75" customHeight="1">
      <c r="A9" s="242" t="s">
        <v>288</v>
      </c>
      <c r="B9" s="312">
        <v>11000</v>
      </c>
      <c r="C9" s="243">
        <v>0</v>
      </c>
      <c r="D9" s="321">
        <f>SUM(B9:C9)</f>
        <v>11000</v>
      </c>
      <c r="E9" s="370">
        <v>8402</v>
      </c>
      <c r="F9" s="243">
        <v>600</v>
      </c>
      <c r="G9" s="321">
        <f>SUM(E9:F9)</f>
        <v>9002</v>
      </c>
      <c r="H9" s="312">
        <v>10272</v>
      </c>
      <c r="I9" s="243">
        <v>400</v>
      </c>
      <c r="J9" s="321">
        <f>SUM(H9:I9)</f>
        <v>10672</v>
      </c>
    </row>
    <row r="10" spans="1:10" ht="24.75" customHeight="1">
      <c r="A10" s="242" t="s">
        <v>289</v>
      </c>
      <c r="B10" s="312">
        <v>0</v>
      </c>
      <c r="C10" s="243">
        <v>0</v>
      </c>
      <c r="D10" s="321">
        <f>SUM(B10:C10)</f>
        <v>0</v>
      </c>
      <c r="E10" s="370">
        <v>0</v>
      </c>
      <c r="F10" s="243">
        <v>0</v>
      </c>
      <c r="G10" s="321">
        <v>0</v>
      </c>
      <c r="H10" s="312">
        <v>0</v>
      </c>
      <c r="I10" s="243">
        <v>0</v>
      </c>
      <c r="J10" s="334">
        <v>0</v>
      </c>
    </row>
    <row r="11" spans="1:10" ht="24.75" customHeight="1" thickBot="1">
      <c r="A11" s="244" t="s">
        <v>290</v>
      </c>
      <c r="B11" s="313">
        <v>0</v>
      </c>
      <c r="C11" s="245">
        <v>0</v>
      </c>
      <c r="D11" s="322">
        <v>0</v>
      </c>
      <c r="E11" s="372">
        <v>33</v>
      </c>
      <c r="F11" s="245">
        <v>0</v>
      </c>
      <c r="G11" s="331">
        <v>33</v>
      </c>
      <c r="H11" s="313">
        <v>3</v>
      </c>
      <c r="I11" s="245">
        <v>0</v>
      </c>
      <c r="J11" s="334">
        <v>3</v>
      </c>
    </row>
    <row r="12" spans="1:10" ht="24.75" customHeight="1" thickBot="1">
      <c r="A12" s="353" t="s">
        <v>291</v>
      </c>
      <c r="B12" s="314">
        <f aca="true" t="shared" si="0" ref="B12:I12">B15+B18+B23+B25</f>
        <v>632756</v>
      </c>
      <c r="C12" s="326">
        <f t="shared" si="0"/>
        <v>0</v>
      </c>
      <c r="D12" s="323">
        <v>632756</v>
      </c>
      <c r="E12" s="314">
        <f t="shared" si="0"/>
        <v>625813</v>
      </c>
      <c r="F12" s="326">
        <v>-5</v>
      </c>
      <c r="G12" s="326">
        <v>625808</v>
      </c>
      <c r="H12" s="314">
        <f t="shared" si="0"/>
        <v>585491</v>
      </c>
      <c r="I12" s="326">
        <f t="shared" si="0"/>
        <v>0</v>
      </c>
      <c r="J12" s="328">
        <v>585491</v>
      </c>
    </row>
    <row r="13" spans="1:10" ht="24.75" customHeight="1">
      <c r="A13" s="248" t="s">
        <v>269</v>
      </c>
      <c r="B13" s="315">
        <v>371014</v>
      </c>
      <c r="C13" s="249">
        <v>0</v>
      </c>
      <c r="D13" s="324">
        <v>371014</v>
      </c>
      <c r="E13" s="373">
        <v>392162</v>
      </c>
      <c r="F13" s="249">
        <v>0</v>
      </c>
      <c r="G13" s="324">
        <v>392162</v>
      </c>
      <c r="H13" s="373">
        <v>346945</v>
      </c>
      <c r="I13" s="249">
        <v>0</v>
      </c>
      <c r="J13" s="406">
        <v>346945</v>
      </c>
    </row>
    <row r="14" spans="1:10" ht="24.75" customHeight="1" thickBot="1">
      <c r="A14" s="250" t="s">
        <v>270</v>
      </c>
      <c r="B14" s="313">
        <v>101466</v>
      </c>
      <c r="C14" s="251">
        <v>0</v>
      </c>
      <c r="D14" s="325">
        <v>101466</v>
      </c>
      <c r="E14" s="374">
        <v>82192</v>
      </c>
      <c r="F14" s="251">
        <v>0</v>
      </c>
      <c r="G14" s="325">
        <v>82192</v>
      </c>
      <c r="H14" s="374">
        <v>76157</v>
      </c>
      <c r="I14" s="251">
        <v>0</v>
      </c>
      <c r="J14" s="407">
        <v>76157</v>
      </c>
    </row>
    <row r="15" spans="1:10" ht="24.75" customHeight="1" thickBot="1">
      <c r="A15" s="252" t="s">
        <v>292</v>
      </c>
      <c r="B15" s="314">
        <f aca="true" t="shared" si="1" ref="B15:J15">SUM(B13:B14)</f>
        <v>472480</v>
      </c>
      <c r="C15" s="247">
        <f t="shared" si="1"/>
        <v>0</v>
      </c>
      <c r="D15" s="326">
        <f t="shared" si="1"/>
        <v>472480</v>
      </c>
      <c r="E15" s="314">
        <f t="shared" si="1"/>
        <v>474354</v>
      </c>
      <c r="F15" s="247">
        <f t="shared" si="1"/>
        <v>0</v>
      </c>
      <c r="G15" s="326">
        <f t="shared" si="1"/>
        <v>474354</v>
      </c>
      <c r="H15" s="314">
        <f t="shared" si="1"/>
        <v>423102</v>
      </c>
      <c r="I15" s="247">
        <f t="shared" si="1"/>
        <v>0</v>
      </c>
      <c r="J15" s="328">
        <f t="shared" si="1"/>
        <v>423102</v>
      </c>
    </row>
    <row r="16" spans="1:10" ht="24.75" customHeight="1">
      <c r="A16" s="253" t="s">
        <v>271</v>
      </c>
      <c r="B16" s="315">
        <v>0</v>
      </c>
      <c r="C16" s="254">
        <v>0</v>
      </c>
      <c r="D16" s="327">
        <v>0</v>
      </c>
      <c r="E16" s="315">
        <v>0</v>
      </c>
      <c r="F16" s="254">
        <v>0</v>
      </c>
      <c r="G16" s="327">
        <f>SUM(E16:F16)</f>
        <v>0</v>
      </c>
      <c r="H16" s="315">
        <v>0</v>
      </c>
      <c r="I16" s="254">
        <v>0</v>
      </c>
      <c r="J16" s="335">
        <f>SUM(H16:I16)</f>
        <v>0</v>
      </c>
    </row>
    <row r="17" spans="1:10" ht="24.75" customHeight="1" thickBot="1">
      <c r="A17" s="244" t="s">
        <v>293</v>
      </c>
      <c r="B17" s="313">
        <v>0</v>
      </c>
      <c r="C17" s="245">
        <v>0</v>
      </c>
      <c r="D17" s="327">
        <v>0</v>
      </c>
      <c r="E17" s="313">
        <v>0</v>
      </c>
      <c r="F17" s="245">
        <v>0</v>
      </c>
      <c r="G17" s="327">
        <f>SUM(E17:F17)</f>
        <v>0</v>
      </c>
      <c r="H17" s="313">
        <v>0</v>
      </c>
      <c r="I17" s="245">
        <v>0</v>
      </c>
      <c r="J17" s="335">
        <f>SUM(H17:I17)</f>
        <v>0</v>
      </c>
    </row>
    <row r="18" spans="1:10" ht="24.75" customHeight="1" thickBot="1">
      <c r="A18" s="255" t="s">
        <v>294</v>
      </c>
      <c r="B18" s="314">
        <f>B16+B17</f>
        <v>0</v>
      </c>
      <c r="C18" s="247">
        <f>C16+C17</f>
        <v>0</v>
      </c>
      <c r="D18" s="326">
        <f>D16+D17</f>
        <v>0</v>
      </c>
      <c r="E18" s="314">
        <f>E16+E17</f>
        <v>0</v>
      </c>
      <c r="F18" s="256">
        <v>0</v>
      </c>
      <c r="G18" s="326">
        <f>G16+G17</f>
        <v>0</v>
      </c>
      <c r="H18" s="314">
        <f>H16+H17</f>
        <v>0</v>
      </c>
      <c r="I18" s="247">
        <f>I16+I17</f>
        <v>0</v>
      </c>
      <c r="J18" s="328">
        <f>J16+J17</f>
        <v>0</v>
      </c>
    </row>
    <row r="19" spans="1:10" ht="24.75" customHeight="1">
      <c r="A19" s="253" t="s">
        <v>295</v>
      </c>
      <c r="B19" s="315">
        <v>44864</v>
      </c>
      <c r="C19" s="254">
        <v>0</v>
      </c>
      <c r="D19" s="327">
        <f>SUM(B19:C19)</f>
        <v>44864</v>
      </c>
      <c r="E19" s="315">
        <v>55762</v>
      </c>
      <c r="F19" s="254">
        <v>-1708</v>
      </c>
      <c r="G19" s="327">
        <f>SUM(E19:F19)</f>
        <v>54054</v>
      </c>
      <c r="H19" s="315">
        <v>54741</v>
      </c>
      <c r="I19" s="254">
        <v>0</v>
      </c>
      <c r="J19" s="335">
        <f>SUM(H19:I19)</f>
        <v>54741</v>
      </c>
    </row>
    <row r="20" spans="1:10" ht="24.75" customHeight="1">
      <c r="A20" s="240" t="s">
        <v>296</v>
      </c>
      <c r="B20" s="316">
        <v>23521</v>
      </c>
      <c r="C20" s="241">
        <v>0</v>
      </c>
      <c r="D20" s="327">
        <f>SUM(B20:C20)</f>
        <v>23521</v>
      </c>
      <c r="E20" s="311">
        <v>19489</v>
      </c>
      <c r="F20" s="241">
        <v>0</v>
      </c>
      <c r="G20" s="327">
        <f>SUM(E20:F20)</f>
        <v>19489</v>
      </c>
      <c r="H20" s="311">
        <v>20609</v>
      </c>
      <c r="I20" s="241">
        <v>0</v>
      </c>
      <c r="J20" s="335">
        <f>SUM(H20:I20)</f>
        <v>20609</v>
      </c>
    </row>
    <row r="21" spans="1:10" ht="24.75" customHeight="1">
      <c r="A21" s="240" t="s">
        <v>297</v>
      </c>
      <c r="B21" s="311">
        <v>73682</v>
      </c>
      <c r="C21" s="241">
        <v>0</v>
      </c>
      <c r="D21" s="327">
        <f>SUM(B21:C21)</f>
        <v>73682</v>
      </c>
      <c r="E21" s="311">
        <v>59630</v>
      </c>
      <c r="F21" s="241">
        <v>0</v>
      </c>
      <c r="G21" s="327">
        <f>SUM(E21:F21)</f>
        <v>59630</v>
      </c>
      <c r="H21" s="311">
        <v>69617</v>
      </c>
      <c r="I21" s="241">
        <v>0</v>
      </c>
      <c r="J21" s="335">
        <f>SUM(H21:I21)</f>
        <v>69617</v>
      </c>
    </row>
    <row r="22" spans="1:10" ht="24.75" customHeight="1" thickBot="1">
      <c r="A22" s="244" t="s">
        <v>298</v>
      </c>
      <c r="B22" s="317">
        <v>7620</v>
      </c>
      <c r="C22" s="245">
        <v>0</v>
      </c>
      <c r="D22" s="327">
        <f>SUM(B22:C22)</f>
        <v>7620</v>
      </c>
      <c r="E22" s="313">
        <v>7620</v>
      </c>
      <c r="F22" s="245">
        <v>1703</v>
      </c>
      <c r="G22" s="327">
        <f>SUM(E22:F22)</f>
        <v>9323</v>
      </c>
      <c r="H22" s="313">
        <v>7620</v>
      </c>
      <c r="I22" s="245">
        <v>0</v>
      </c>
      <c r="J22" s="335">
        <f>SUM(H22:I22)</f>
        <v>7620</v>
      </c>
    </row>
    <row r="23" spans="1:10" ht="24.75" customHeight="1" thickBot="1">
      <c r="A23" s="255" t="s">
        <v>299</v>
      </c>
      <c r="B23" s="314">
        <f aca="true" t="shared" si="2" ref="B23:J23">B19+B20+B21+B22</f>
        <v>149687</v>
      </c>
      <c r="C23" s="247">
        <f t="shared" si="2"/>
        <v>0</v>
      </c>
      <c r="D23" s="328">
        <f t="shared" si="2"/>
        <v>149687</v>
      </c>
      <c r="E23" s="314">
        <f t="shared" si="2"/>
        <v>142501</v>
      </c>
      <c r="F23" s="247">
        <f t="shared" si="2"/>
        <v>-5</v>
      </c>
      <c r="G23" s="328">
        <f t="shared" si="2"/>
        <v>142496</v>
      </c>
      <c r="H23" s="314">
        <f t="shared" si="2"/>
        <v>152587</v>
      </c>
      <c r="I23" s="247">
        <f t="shared" si="2"/>
        <v>0</v>
      </c>
      <c r="J23" s="328">
        <f t="shared" si="2"/>
        <v>152587</v>
      </c>
    </row>
    <row r="24" spans="1:10" ht="24.75" customHeight="1" thickBot="1">
      <c r="A24" s="257" t="s">
        <v>300</v>
      </c>
      <c r="B24" s="318">
        <v>0</v>
      </c>
      <c r="C24" s="258">
        <v>0</v>
      </c>
      <c r="D24" s="329">
        <v>0</v>
      </c>
      <c r="E24" s="318">
        <v>0</v>
      </c>
      <c r="F24" s="258">
        <v>0</v>
      </c>
      <c r="G24" s="329">
        <f>SUM(E24:F24)</f>
        <v>0</v>
      </c>
      <c r="H24" s="318">
        <v>0</v>
      </c>
      <c r="I24" s="258">
        <v>0</v>
      </c>
      <c r="J24" s="329">
        <f>SUM(H24:I24)</f>
        <v>0</v>
      </c>
    </row>
    <row r="25" spans="1:10" ht="24.75" customHeight="1" thickBot="1">
      <c r="A25" s="259" t="s">
        <v>301</v>
      </c>
      <c r="B25" s="319">
        <v>10589</v>
      </c>
      <c r="C25" s="260">
        <v>0</v>
      </c>
      <c r="D25" s="330">
        <v>10589</v>
      </c>
      <c r="E25" s="375">
        <v>8958</v>
      </c>
      <c r="F25" s="261">
        <v>0</v>
      </c>
      <c r="G25" s="330">
        <v>8958</v>
      </c>
      <c r="H25" s="367">
        <v>9802</v>
      </c>
      <c r="I25" s="261">
        <v>0</v>
      </c>
      <c r="J25" s="330">
        <v>9802</v>
      </c>
    </row>
    <row r="26" spans="1:10" ht="24.75" customHeight="1" thickBot="1">
      <c r="A26" s="352" t="s">
        <v>222</v>
      </c>
      <c r="B26" s="314">
        <v>0</v>
      </c>
      <c r="C26" s="326">
        <v>0</v>
      </c>
      <c r="D26" s="330">
        <v>0</v>
      </c>
      <c r="E26" s="360">
        <v>24000</v>
      </c>
      <c r="F26" s="326">
        <v>0</v>
      </c>
      <c r="G26" s="330">
        <v>24000</v>
      </c>
      <c r="H26" s="314">
        <v>0</v>
      </c>
      <c r="I26" s="326">
        <v>0</v>
      </c>
      <c r="J26" s="330">
        <v>0</v>
      </c>
    </row>
    <row r="27" spans="1:10" ht="24.75" customHeight="1">
      <c r="A27" s="479" t="s">
        <v>302</v>
      </c>
      <c r="B27" s="479"/>
      <c r="C27" s="479"/>
      <c r="D27" s="479"/>
      <c r="E27" s="479"/>
      <c r="F27" s="479"/>
      <c r="G27" s="479"/>
      <c r="H27" s="479"/>
      <c r="I27" s="479"/>
      <c r="J27" s="479"/>
    </row>
    <row r="28" ht="24.75" customHeight="1" thickBot="1">
      <c r="J28" s="238" t="s">
        <v>264</v>
      </c>
    </row>
    <row r="29" spans="1:10" ht="24.75" customHeight="1" thickBot="1">
      <c r="A29" s="307"/>
      <c r="B29" s="476" t="s">
        <v>30</v>
      </c>
      <c r="C29" s="480"/>
      <c r="D29" s="481"/>
      <c r="E29" s="482" t="s">
        <v>272</v>
      </c>
      <c r="F29" s="483"/>
      <c r="G29" s="484"/>
      <c r="H29" s="482" t="s">
        <v>273</v>
      </c>
      <c r="I29" s="483"/>
      <c r="J29" s="484"/>
    </row>
    <row r="30" spans="1:10" ht="24.75" customHeight="1">
      <c r="A30" s="496" t="s">
        <v>284</v>
      </c>
      <c r="B30" s="361" t="s">
        <v>317</v>
      </c>
      <c r="C30" s="362" t="s">
        <v>318</v>
      </c>
      <c r="D30" s="363" t="s">
        <v>226</v>
      </c>
      <c r="E30" s="361" t="s">
        <v>317</v>
      </c>
      <c r="F30" s="362" t="s">
        <v>318</v>
      </c>
      <c r="G30" s="363" t="s">
        <v>226</v>
      </c>
      <c r="H30" s="361" t="s">
        <v>317</v>
      </c>
      <c r="I30" s="362" t="s">
        <v>318</v>
      </c>
      <c r="J30" s="363" t="s">
        <v>226</v>
      </c>
    </row>
    <row r="31" spans="1:10" ht="24.75" customHeight="1" thickBot="1">
      <c r="A31" s="497"/>
      <c r="B31" s="364">
        <v>2012</v>
      </c>
      <c r="C31" s="365" t="s">
        <v>285</v>
      </c>
      <c r="D31" s="366">
        <v>2012</v>
      </c>
      <c r="E31" s="364">
        <v>2012</v>
      </c>
      <c r="F31" s="365" t="s">
        <v>285</v>
      </c>
      <c r="G31" s="366">
        <v>2012</v>
      </c>
      <c r="H31" s="364">
        <v>2012</v>
      </c>
      <c r="I31" s="365" t="s">
        <v>285</v>
      </c>
      <c r="J31" s="366">
        <v>2012</v>
      </c>
    </row>
    <row r="32" spans="1:10" ht="24.75" customHeight="1">
      <c r="A32" s="336" t="s">
        <v>268</v>
      </c>
      <c r="B32" s="310">
        <v>21073</v>
      </c>
      <c r="C32" s="337">
        <f>SUM(C33:C37)</f>
        <v>3984</v>
      </c>
      <c r="D32" s="332">
        <f>SUM(B32:C32)</f>
        <v>25057</v>
      </c>
      <c r="E32" s="310">
        <v>23848</v>
      </c>
      <c r="F32" s="337">
        <f>SUM(F33:F37)</f>
        <v>4822</v>
      </c>
      <c r="G32" s="332">
        <f>SUM(E32:F32)</f>
        <v>28670</v>
      </c>
      <c r="H32" s="310">
        <v>21822</v>
      </c>
      <c r="I32" s="337">
        <v>-1604</v>
      </c>
      <c r="J32" s="332">
        <f>SUM(H32:I32)</f>
        <v>20218</v>
      </c>
    </row>
    <row r="33" spans="1:10" ht="24.75" customHeight="1">
      <c r="A33" s="240" t="s">
        <v>286</v>
      </c>
      <c r="B33" s="311">
        <v>15625</v>
      </c>
      <c r="C33" s="241">
        <v>0</v>
      </c>
      <c r="D33" s="321">
        <v>15625</v>
      </c>
      <c r="E33" s="311">
        <v>16200</v>
      </c>
      <c r="F33" s="241">
        <v>0</v>
      </c>
      <c r="G33" s="321">
        <v>16200</v>
      </c>
      <c r="H33" s="311">
        <v>16000</v>
      </c>
      <c r="I33" s="241">
        <v>-3010</v>
      </c>
      <c r="J33" s="321">
        <f>SUM(H33:I33)</f>
        <v>12990</v>
      </c>
    </row>
    <row r="34" spans="1:10" ht="24.75" customHeight="1">
      <c r="A34" s="240" t="s">
        <v>287</v>
      </c>
      <c r="B34" s="311">
        <v>665</v>
      </c>
      <c r="C34" s="241">
        <v>2535</v>
      </c>
      <c r="D34" s="335">
        <f>SUM(B34:C34)</f>
        <v>3200</v>
      </c>
      <c r="E34" s="311">
        <v>0</v>
      </c>
      <c r="F34" s="241">
        <v>1500</v>
      </c>
      <c r="G34" s="333">
        <f>SUM(E34:F34)</f>
        <v>1500</v>
      </c>
      <c r="H34" s="311">
        <v>0</v>
      </c>
      <c r="I34" s="241">
        <v>1400</v>
      </c>
      <c r="J34" s="333">
        <f>SUM(H34:I34)</f>
        <v>1400</v>
      </c>
    </row>
    <row r="35" spans="1:10" ht="24.75" customHeight="1">
      <c r="A35" s="242" t="s">
        <v>288</v>
      </c>
      <c r="B35" s="312">
        <v>4779</v>
      </c>
      <c r="C35" s="243">
        <v>1449</v>
      </c>
      <c r="D35" s="321">
        <f>SUM(B35:C35)</f>
        <v>6228</v>
      </c>
      <c r="E35" s="312">
        <v>5648</v>
      </c>
      <c r="F35" s="243">
        <v>1642</v>
      </c>
      <c r="G35" s="321">
        <f>SUM(E35:F35)</f>
        <v>7290</v>
      </c>
      <c r="H35" s="312">
        <v>5819</v>
      </c>
      <c r="I35" s="243">
        <v>0</v>
      </c>
      <c r="J35" s="321">
        <v>5819</v>
      </c>
    </row>
    <row r="36" spans="1:10" ht="24.75" customHeight="1">
      <c r="A36" s="242" t="s">
        <v>289</v>
      </c>
      <c r="B36" s="312">
        <v>0</v>
      </c>
      <c r="C36" s="243">
        <v>0</v>
      </c>
      <c r="D36" s="321">
        <v>0</v>
      </c>
      <c r="E36" s="312">
        <v>0</v>
      </c>
      <c r="F36" s="243">
        <v>0</v>
      </c>
      <c r="G36" s="321">
        <v>0</v>
      </c>
      <c r="H36" s="312">
        <v>0</v>
      </c>
      <c r="I36" s="243">
        <v>6</v>
      </c>
      <c r="J36" s="321">
        <f>SUM(H36:I36)</f>
        <v>6</v>
      </c>
    </row>
    <row r="37" spans="1:10" ht="24.75" customHeight="1" thickBot="1">
      <c r="A37" s="244" t="s">
        <v>303</v>
      </c>
      <c r="B37" s="313">
        <v>4</v>
      </c>
      <c r="C37" s="245">
        <v>0</v>
      </c>
      <c r="D37" s="368">
        <v>4</v>
      </c>
      <c r="E37" s="313">
        <v>2000</v>
      </c>
      <c r="F37" s="245">
        <v>1680</v>
      </c>
      <c r="G37" s="368">
        <f>SUM(E37:F37)</f>
        <v>3680</v>
      </c>
      <c r="H37" s="313">
        <v>3</v>
      </c>
      <c r="I37" s="245">
        <v>0</v>
      </c>
      <c r="J37" s="368">
        <v>3</v>
      </c>
    </row>
    <row r="38" spans="1:10" ht="24.75" customHeight="1" thickBot="1">
      <c r="A38" s="352" t="s">
        <v>304</v>
      </c>
      <c r="B38" s="342">
        <f aca="true" t="shared" si="3" ref="B38:J38">B41+B44+B49+B51</f>
        <v>511791</v>
      </c>
      <c r="C38" s="326">
        <f t="shared" si="3"/>
        <v>2535</v>
      </c>
      <c r="D38" s="360">
        <v>514326</v>
      </c>
      <c r="E38" s="342">
        <f t="shared" si="3"/>
        <v>588628</v>
      </c>
      <c r="F38" s="326">
        <f t="shared" si="3"/>
        <v>-1845</v>
      </c>
      <c r="G38" s="360">
        <f t="shared" si="3"/>
        <v>586783</v>
      </c>
      <c r="H38" s="342">
        <f t="shared" si="3"/>
        <v>521640</v>
      </c>
      <c r="I38" s="326">
        <f t="shared" si="3"/>
        <v>0</v>
      </c>
      <c r="J38" s="328">
        <f t="shared" si="3"/>
        <v>521640</v>
      </c>
    </row>
    <row r="39" spans="1:10" ht="24.75" customHeight="1">
      <c r="A39" s="248" t="s">
        <v>269</v>
      </c>
      <c r="B39" s="315">
        <v>299457</v>
      </c>
      <c r="C39" s="254">
        <v>0</v>
      </c>
      <c r="D39" s="369">
        <v>299457</v>
      </c>
      <c r="E39" s="315">
        <v>348027</v>
      </c>
      <c r="F39" s="254">
        <v>0</v>
      </c>
      <c r="G39" s="369">
        <v>348027</v>
      </c>
      <c r="H39" s="315">
        <v>326813</v>
      </c>
      <c r="I39" s="254">
        <v>0</v>
      </c>
      <c r="J39" s="404">
        <v>326813</v>
      </c>
    </row>
    <row r="40" spans="1:10" ht="24.75" customHeight="1" thickBot="1">
      <c r="A40" s="264" t="s">
        <v>270</v>
      </c>
      <c r="B40" s="312">
        <v>68721</v>
      </c>
      <c r="C40" s="245">
        <v>0</v>
      </c>
      <c r="D40" s="370">
        <v>68721</v>
      </c>
      <c r="E40" s="312">
        <v>81816</v>
      </c>
      <c r="F40" s="245">
        <v>0</v>
      </c>
      <c r="G40" s="370">
        <v>81816</v>
      </c>
      <c r="H40" s="312">
        <v>62890</v>
      </c>
      <c r="I40" s="245">
        <v>0</v>
      </c>
      <c r="J40" s="384">
        <v>62890</v>
      </c>
    </row>
    <row r="41" spans="1:10" ht="24.75" customHeight="1" thickBot="1">
      <c r="A41" s="252" t="s">
        <v>292</v>
      </c>
      <c r="B41" s="314">
        <f aca="true" t="shared" si="4" ref="B41:J41">SUM(B39:B40)</f>
        <v>368178</v>
      </c>
      <c r="C41" s="247">
        <f t="shared" si="4"/>
        <v>0</v>
      </c>
      <c r="D41" s="326">
        <f t="shared" si="4"/>
        <v>368178</v>
      </c>
      <c r="E41" s="314">
        <f t="shared" si="4"/>
        <v>429843</v>
      </c>
      <c r="F41" s="247">
        <f t="shared" si="4"/>
        <v>0</v>
      </c>
      <c r="G41" s="326">
        <f t="shared" si="4"/>
        <v>429843</v>
      </c>
      <c r="H41" s="314">
        <f t="shared" si="4"/>
        <v>389703</v>
      </c>
      <c r="I41" s="247">
        <f t="shared" si="4"/>
        <v>0</v>
      </c>
      <c r="J41" s="328">
        <f t="shared" si="4"/>
        <v>389703</v>
      </c>
    </row>
    <row r="42" spans="1:10" ht="24.75" customHeight="1">
      <c r="A42" s="253" t="s">
        <v>271</v>
      </c>
      <c r="B42" s="315">
        <v>0</v>
      </c>
      <c r="C42" s="254">
        <v>0</v>
      </c>
      <c r="D42" s="327">
        <f>SUM(B42:C42)</f>
        <v>0</v>
      </c>
      <c r="E42" s="315">
        <v>0</v>
      </c>
      <c r="F42" s="254">
        <v>0</v>
      </c>
      <c r="G42" s="327">
        <f>SUM(E42:F42)</f>
        <v>0</v>
      </c>
      <c r="H42" s="315">
        <v>0</v>
      </c>
      <c r="I42" s="254">
        <v>0</v>
      </c>
      <c r="J42" s="335">
        <f>SUM(H42:I42)</f>
        <v>0</v>
      </c>
    </row>
    <row r="43" spans="1:10" ht="24.75" customHeight="1" thickBot="1">
      <c r="A43" s="242" t="s">
        <v>293</v>
      </c>
      <c r="B43" s="312">
        <v>0</v>
      </c>
      <c r="C43" s="243">
        <v>0</v>
      </c>
      <c r="D43" s="327">
        <f>SUM(B43:C43)</f>
        <v>0</v>
      </c>
      <c r="E43" s="312">
        <v>0</v>
      </c>
      <c r="F43" s="243">
        <v>0</v>
      </c>
      <c r="G43" s="327">
        <f>SUM(E43:F43)</f>
        <v>0</v>
      </c>
      <c r="H43" s="312">
        <v>0</v>
      </c>
      <c r="I43" s="243">
        <v>0</v>
      </c>
      <c r="J43" s="335">
        <f>SUM(H43:I43)</f>
        <v>0</v>
      </c>
    </row>
    <row r="44" spans="1:10" ht="24.75" customHeight="1" thickBot="1">
      <c r="A44" s="252" t="s">
        <v>294</v>
      </c>
      <c r="B44" s="314">
        <f aca="true" t="shared" si="5" ref="B44:J44">B42+B43</f>
        <v>0</v>
      </c>
      <c r="C44" s="247">
        <f t="shared" si="5"/>
        <v>0</v>
      </c>
      <c r="D44" s="326">
        <f t="shared" si="5"/>
        <v>0</v>
      </c>
      <c r="E44" s="314">
        <f t="shared" si="5"/>
        <v>0</v>
      </c>
      <c r="F44" s="247">
        <f t="shared" si="5"/>
        <v>0</v>
      </c>
      <c r="G44" s="326">
        <f t="shared" si="5"/>
        <v>0</v>
      </c>
      <c r="H44" s="314">
        <f t="shared" si="5"/>
        <v>0</v>
      </c>
      <c r="I44" s="247">
        <f t="shared" si="5"/>
        <v>0</v>
      </c>
      <c r="J44" s="328">
        <f t="shared" si="5"/>
        <v>0</v>
      </c>
    </row>
    <row r="45" spans="1:10" ht="24.75" customHeight="1">
      <c r="A45" s="253" t="s">
        <v>295</v>
      </c>
      <c r="B45" s="315">
        <v>50771</v>
      </c>
      <c r="C45" s="254">
        <v>0</v>
      </c>
      <c r="D45" s="327">
        <f>SUM(B45:C45)</f>
        <v>50771</v>
      </c>
      <c r="E45" s="315">
        <v>50170</v>
      </c>
      <c r="F45" s="249">
        <v>-1845</v>
      </c>
      <c r="G45" s="327">
        <f>SUM(E45:F45)</f>
        <v>48325</v>
      </c>
      <c r="H45" s="315">
        <v>41523</v>
      </c>
      <c r="I45" s="254">
        <v>0</v>
      </c>
      <c r="J45" s="335">
        <f>SUM(H45:I45)</f>
        <v>41523</v>
      </c>
    </row>
    <row r="46" spans="1:10" ht="24.75" customHeight="1">
      <c r="A46" s="240" t="s">
        <v>296</v>
      </c>
      <c r="B46" s="311">
        <v>21505</v>
      </c>
      <c r="C46" s="241">
        <v>2535</v>
      </c>
      <c r="D46" s="327">
        <f>SUM(B46:C46)</f>
        <v>24040</v>
      </c>
      <c r="E46" s="311">
        <v>17323</v>
      </c>
      <c r="F46" s="241">
        <v>0</v>
      </c>
      <c r="G46" s="327">
        <f>SUM(E46:F46)</f>
        <v>17323</v>
      </c>
      <c r="H46" s="311">
        <v>16726</v>
      </c>
      <c r="I46" s="241">
        <v>0</v>
      </c>
      <c r="J46" s="335">
        <f>SUM(H46:I46)</f>
        <v>16726</v>
      </c>
    </row>
    <row r="47" spans="1:10" ht="24.75" customHeight="1">
      <c r="A47" s="240" t="s">
        <v>297</v>
      </c>
      <c r="B47" s="311">
        <v>56100</v>
      </c>
      <c r="C47" s="241">
        <v>0</v>
      </c>
      <c r="D47" s="327">
        <f>SUM(B47:C47)</f>
        <v>56100</v>
      </c>
      <c r="E47" s="311">
        <v>69927</v>
      </c>
      <c r="F47" s="241">
        <v>0</v>
      </c>
      <c r="G47" s="327">
        <f>SUM(E47:F47)</f>
        <v>69927</v>
      </c>
      <c r="H47" s="311">
        <v>59575</v>
      </c>
      <c r="I47" s="241">
        <v>0</v>
      </c>
      <c r="J47" s="335">
        <f>SUM(H47:I47)</f>
        <v>59575</v>
      </c>
    </row>
    <row r="48" spans="1:10" ht="24.75" customHeight="1" thickBot="1">
      <c r="A48" s="242" t="s">
        <v>298</v>
      </c>
      <c r="B48" s="312">
        <v>6350</v>
      </c>
      <c r="C48" s="243">
        <v>0</v>
      </c>
      <c r="D48" s="327">
        <f>SUM(B48:C48)</f>
        <v>6350</v>
      </c>
      <c r="E48" s="312">
        <v>10860</v>
      </c>
      <c r="F48" s="243">
        <v>0</v>
      </c>
      <c r="G48" s="327">
        <f>SUM(E48:F48)</f>
        <v>10860</v>
      </c>
      <c r="H48" s="312">
        <v>7620</v>
      </c>
      <c r="I48" s="243">
        <v>0</v>
      </c>
      <c r="J48" s="335">
        <f>SUM(H48:I48)</f>
        <v>7620</v>
      </c>
    </row>
    <row r="49" spans="1:10" ht="24.75" customHeight="1" thickBot="1">
      <c r="A49" s="252" t="s">
        <v>299</v>
      </c>
      <c r="B49" s="349">
        <f aca="true" t="shared" si="6" ref="B49:J49">B45+B46+B47+B48</f>
        <v>134726</v>
      </c>
      <c r="C49" s="265">
        <f t="shared" si="6"/>
        <v>2535</v>
      </c>
      <c r="D49" s="351">
        <f t="shared" si="6"/>
        <v>137261</v>
      </c>
      <c r="E49" s="349">
        <f t="shared" si="6"/>
        <v>148280</v>
      </c>
      <c r="F49" s="265">
        <f t="shared" si="6"/>
        <v>-1845</v>
      </c>
      <c r="G49" s="351">
        <f t="shared" si="6"/>
        <v>146435</v>
      </c>
      <c r="H49" s="349">
        <f t="shared" si="6"/>
        <v>125444</v>
      </c>
      <c r="I49" s="265">
        <f t="shared" si="6"/>
        <v>0</v>
      </c>
      <c r="J49" s="351">
        <f t="shared" si="6"/>
        <v>125444</v>
      </c>
    </row>
    <row r="50" spans="1:10" ht="24.75" customHeight="1" thickBot="1">
      <c r="A50" s="257" t="s">
        <v>300</v>
      </c>
      <c r="B50" s="318">
        <v>0</v>
      </c>
      <c r="C50" s="258">
        <v>0</v>
      </c>
      <c r="D50" s="329">
        <f>SUM(B50:C50)</f>
        <v>0</v>
      </c>
      <c r="E50" s="318">
        <v>0</v>
      </c>
      <c r="F50" s="258">
        <v>0</v>
      </c>
      <c r="G50" s="329">
        <f>SUM(E50:F50)</f>
        <v>0</v>
      </c>
      <c r="H50" s="318">
        <v>0</v>
      </c>
      <c r="I50" s="258">
        <v>0</v>
      </c>
      <c r="J50" s="329">
        <f>SUM(H50:I50)</f>
        <v>0</v>
      </c>
    </row>
    <row r="51" spans="1:10" ht="24.75" customHeight="1" thickBot="1">
      <c r="A51" s="266" t="s">
        <v>301</v>
      </c>
      <c r="B51" s="367">
        <v>8887</v>
      </c>
      <c r="C51" s="261">
        <v>0</v>
      </c>
      <c r="D51" s="330">
        <f>SUM(B51:C51)</f>
        <v>8887</v>
      </c>
      <c r="E51" s="367">
        <v>10505</v>
      </c>
      <c r="F51" s="261">
        <v>0</v>
      </c>
      <c r="G51" s="330">
        <v>10505</v>
      </c>
      <c r="H51" s="367">
        <v>6493</v>
      </c>
      <c r="I51" s="261">
        <v>0</v>
      </c>
      <c r="J51" s="330">
        <f>SUM(H51:I51)</f>
        <v>6493</v>
      </c>
    </row>
    <row r="52" spans="1:10" ht="24.75" customHeight="1" thickBot="1">
      <c r="A52" s="352" t="s">
        <v>222</v>
      </c>
      <c r="B52" s="314">
        <v>0</v>
      </c>
      <c r="C52" s="326">
        <v>0</v>
      </c>
      <c r="D52" s="330">
        <f>SUM(B52:C52)</f>
        <v>0</v>
      </c>
      <c r="E52" s="314">
        <v>0</v>
      </c>
      <c r="F52" s="326">
        <v>0</v>
      </c>
      <c r="G52" s="330">
        <v>0</v>
      </c>
      <c r="H52" s="314">
        <v>0</v>
      </c>
      <c r="I52" s="326">
        <v>0</v>
      </c>
      <c r="J52" s="330">
        <f>SUM(H52:I52)</f>
        <v>0</v>
      </c>
    </row>
    <row r="53" spans="1:10" ht="24.75" customHeight="1">
      <c r="A53" s="479" t="s">
        <v>305</v>
      </c>
      <c r="B53" s="479"/>
      <c r="C53" s="479"/>
      <c r="D53" s="479"/>
      <c r="E53" s="479"/>
      <c r="F53" s="479"/>
      <c r="G53" s="479"/>
      <c r="H53" s="479"/>
      <c r="I53" s="479"/>
      <c r="J53" s="479"/>
    </row>
    <row r="54" ht="24.75" customHeight="1" thickBot="1">
      <c r="J54" s="238" t="s">
        <v>264</v>
      </c>
    </row>
    <row r="55" spans="1:10" ht="24.75" customHeight="1" thickBot="1">
      <c r="A55" s="308"/>
      <c r="B55" s="482" t="s">
        <v>33</v>
      </c>
      <c r="C55" s="483"/>
      <c r="D55" s="484"/>
      <c r="E55" s="482" t="s">
        <v>274</v>
      </c>
      <c r="F55" s="483"/>
      <c r="G55" s="484"/>
      <c r="H55" s="482" t="s">
        <v>275</v>
      </c>
      <c r="I55" s="483"/>
      <c r="J55" s="484"/>
    </row>
    <row r="56" spans="1:10" ht="24.75" customHeight="1">
      <c r="A56" s="496" t="s">
        <v>284</v>
      </c>
      <c r="B56" s="361" t="s">
        <v>317</v>
      </c>
      <c r="C56" s="362" t="s">
        <v>318</v>
      </c>
      <c r="D56" s="363" t="s">
        <v>226</v>
      </c>
      <c r="E56" s="361" t="s">
        <v>317</v>
      </c>
      <c r="F56" s="362" t="s">
        <v>318</v>
      </c>
      <c r="G56" s="363" t="s">
        <v>226</v>
      </c>
      <c r="H56" s="361" t="s">
        <v>317</v>
      </c>
      <c r="I56" s="362" t="s">
        <v>318</v>
      </c>
      <c r="J56" s="363" t="s">
        <v>226</v>
      </c>
    </row>
    <row r="57" spans="1:10" ht="24.75" customHeight="1" thickBot="1">
      <c r="A57" s="497"/>
      <c r="B57" s="364">
        <v>2012</v>
      </c>
      <c r="C57" s="365" t="s">
        <v>285</v>
      </c>
      <c r="D57" s="366">
        <v>2012</v>
      </c>
      <c r="E57" s="364">
        <v>2012</v>
      </c>
      <c r="F57" s="365" t="s">
        <v>285</v>
      </c>
      <c r="G57" s="366">
        <v>2012</v>
      </c>
      <c r="H57" s="364">
        <v>2012</v>
      </c>
      <c r="I57" s="365" t="s">
        <v>285</v>
      </c>
      <c r="J57" s="366">
        <v>2012</v>
      </c>
    </row>
    <row r="58" spans="1:10" ht="24.75" customHeight="1">
      <c r="A58" s="336" t="s">
        <v>268</v>
      </c>
      <c r="B58" s="358">
        <v>28204</v>
      </c>
      <c r="C58" s="359">
        <f>SUM(C59:C63)</f>
        <v>8333</v>
      </c>
      <c r="D58" s="320">
        <f aca="true" t="shared" si="7" ref="D58:D63">SUM(B58:C58)</f>
        <v>36537</v>
      </c>
      <c r="E58" s="310">
        <v>43054</v>
      </c>
      <c r="F58" s="337">
        <f>SUM(F59:F63)</f>
        <v>4664</v>
      </c>
      <c r="G58" s="320">
        <f aca="true" t="shared" si="8" ref="G58:G63">SUM(E58:F58)</f>
        <v>47718</v>
      </c>
      <c r="H58" s="310">
        <v>19275</v>
      </c>
      <c r="I58" s="337">
        <f>SUM(I59:I63)</f>
        <v>7363</v>
      </c>
      <c r="J58" s="332">
        <f aca="true" t="shared" si="9" ref="J58:J63">SUM(H58:I58)</f>
        <v>26638</v>
      </c>
    </row>
    <row r="59" spans="1:10" ht="24.75" customHeight="1">
      <c r="A59" s="240" t="s">
        <v>286</v>
      </c>
      <c r="B59" s="376">
        <v>8500</v>
      </c>
      <c r="C59" s="267">
        <v>2900</v>
      </c>
      <c r="D59" s="321">
        <f t="shared" si="7"/>
        <v>11400</v>
      </c>
      <c r="E59" s="311">
        <v>23300</v>
      </c>
      <c r="F59" s="241">
        <v>745</v>
      </c>
      <c r="G59" s="380">
        <f t="shared" si="8"/>
        <v>24045</v>
      </c>
      <c r="H59" s="311">
        <v>5400</v>
      </c>
      <c r="I59" s="241">
        <v>1000</v>
      </c>
      <c r="J59" s="321">
        <f t="shared" si="9"/>
        <v>6400</v>
      </c>
    </row>
    <row r="60" spans="1:10" ht="24.75" customHeight="1">
      <c r="A60" s="240" t="s">
        <v>287</v>
      </c>
      <c r="B60" s="376">
        <v>8200</v>
      </c>
      <c r="C60" s="267">
        <v>3900</v>
      </c>
      <c r="D60" s="321">
        <f t="shared" si="7"/>
        <v>12100</v>
      </c>
      <c r="E60" s="311">
        <v>290</v>
      </c>
      <c r="F60" s="241">
        <v>2410</v>
      </c>
      <c r="G60" s="380">
        <f t="shared" si="8"/>
        <v>2700</v>
      </c>
      <c r="H60" s="311">
        <v>3500</v>
      </c>
      <c r="I60" s="241">
        <v>5259</v>
      </c>
      <c r="J60" s="321">
        <f t="shared" si="9"/>
        <v>8759</v>
      </c>
    </row>
    <row r="61" spans="1:10" ht="24.75" customHeight="1">
      <c r="A61" s="242" t="s">
        <v>288</v>
      </c>
      <c r="B61" s="377">
        <v>11500</v>
      </c>
      <c r="C61" s="268">
        <v>1000</v>
      </c>
      <c r="D61" s="321">
        <f t="shared" si="7"/>
        <v>12500</v>
      </c>
      <c r="E61" s="312">
        <v>10458</v>
      </c>
      <c r="F61" s="243">
        <v>3192</v>
      </c>
      <c r="G61" s="380">
        <f t="shared" si="8"/>
        <v>13650</v>
      </c>
      <c r="H61" s="311">
        <v>10371</v>
      </c>
      <c r="I61" s="243">
        <v>1100</v>
      </c>
      <c r="J61" s="321">
        <f t="shared" si="9"/>
        <v>11471</v>
      </c>
    </row>
    <row r="62" spans="1:10" ht="24.75" customHeight="1">
      <c r="A62" s="242" t="s">
        <v>289</v>
      </c>
      <c r="B62" s="377">
        <v>0</v>
      </c>
      <c r="C62" s="268">
        <v>521</v>
      </c>
      <c r="D62" s="321">
        <f t="shared" si="7"/>
        <v>521</v>
      </c>
      <c r="E62" s="312">
        <v>0</v>
      </c>
      <c r="F62" s="243">
        <v>131</v>
      </c>
      <c r="G62" s="380">
        <f t="shared" si="8"/>
        <v>131</v>
      </c>
      <c r="H62" s="311">
        <v>0</v>
      </c>
      <c r="I62" s="243">
        <v>4</v>
      </c>
      <c r="J62" s="321">
        <f t="shared" si="9"/>
        <v>4</v>
      </c>
    </row>
    <row r="63" spans="1:10" ht="24.75" customHeight="1" thickBot="1">
      <c r="A63" s="244" t="s">
        <v>306</v>
      </c>
      <c r="B63" s="378">
        <v>4</v>
      </c>
      <c r="C63" s="269">
        <v>12</v>
      </c>
      <c r="D63" s="333">
        <f t="shared" si="7"/>
        <v>16</v>
      </c>
      <c r="E63" s="313">
        <v>9006</v>
      </c>
      <c r="F63" s="241">
        <v>-1814</v>
      </c>
      <c r="G63" s="382">
        <f t="shared" si="8"/>
        <v>7192</v>
      </c>
      <c r="H63" s="312">
        <v>4</v>
      </c>
      <c r="I63" s="241">
        <v>0</v>
      </c>
      <c r="J63" s="321">
        <f t="shared" si="9"/>
        <v>4</v>
      </c>
    </row>
    <row r="64" spans="1:10" ht="24.75" customHeight="1" thickBot="1">
      <c r="A64" s="355" t="s">
        <v>291</v>
      </c>
      <c r="B64" s="356">
        <f aca="true" t="shared" si="10" ref="B64:J64">B67+B70+B75+B77</f>
        <v>425621</v>
      </c>
      <c r="C64" s="326">
        <f t="shared" si="10"/>
        <v>3248</v>
      </c>
      <c r="D64" s="357">
        <f t="shared" si="10"/>
        <v>428869</v>
      </c>
      <c r="E64" s="356">
        <f t="shared" si="10"/>
        <v>899011</v>
      </c>
      <c r="F64" s="326">
        <f t="shared" si="10"/>
        <v>-2820</v>
      </c>
      <c r="G64" s="328">
        <f t="shared" si="10"/>
        <v>896191</v>
      </c>
      <c r="H64" s="314">
        <f t="shared" si="10"/>
        <v>405650</v>
      </c>
      <c r="I64" s="326">
        <f t="shared" si="10"/>
        <v>5974</v>
      </c>
      <c r="J64" s="357">
        <f t="shared" si="10"/>
        <v>411624</v>
      </c>
    </row>
    <row r="65" spans="1:10" ht="24.75" customHeight="1">
      <c r="A65" s="248" t="s">
        <v>269</v>
      </c>
      <c r="B65" s="315">
        <v>251500</v>
      </c>
      <c r="C65" s="254">
        <v>0</v>
      </c>
      <c r="D65" s="369">
        <v>251500</v>
      </c>
      <c r="E65" s="315">
        <v>508394</v>
      </c>
      <c r="F65" s="254">
        <v>0</v>
      </c>
      <c r="G65" s="383">
        <v>508394</v>
      </c>
      <c r="H65" s="379">
        <v>257217</v>
      </c>
      <c r="I65" s="254">
        <v>0</v>
      </c>
      <c r="J65" s="404">
        <v>257217</v>
      </c>
    </row>
    <row r="66" spans="1:10" ht="24.75" customHeight="1" thickBot="1">
      <c r="A66" s="250" t="s">
        <v>270</v>
      </c>
      <c r="B66" s="313">
        <v>50594</v>
      </c>
      <c r="C66" s="245">
        <v>0</v>
      </c>
      <c r="D66" s="372">
        <v>50594</v>
      </c>
      <c r="E66" s="313">
        <v>118472</v>
      </c>
      <c r="F66" s="245">
        <v>0</v>
      </c>
      <c r="G66" s="384">
        <v>118472</v>
      </c>
      <c r="H66" s="312">
        <v>49353</v>
      </c>
      <c r="I66" s="245">
        <v>0</v>
      </c>
      <c r="J66" s="405">
        <v>49353</v>
      </c>
    </row>
    <row r="67" spans="1:10" ht="24.75" customHeight="1" thickBot="1">
      <c r="A67" s="252" t="s">
        <v>292</v>
      </c>
      <c r="B67" s="314">
        <f aca="true" t="shared" si="11" ref="B67:J67">SUM(B65:B66)</f>
        <v>302094</v>
      </c>
      <c r="C67" s="247">
        <f t="shared" si="11"/>
        <v>0</v>
      </c>
      <c r="D67" s="326">
        <f t="shared" si="11"/>
        <v>302094</v>
      </c>
      <c r="E67" s="314">
        <f t="shared" si="11"/>
        <v>626866</v>
      </c>
      <c r="F67" s="247">
        <f t="shared" si="11"/>
        <v>0</v>
      </c>
      <c r="G67" s="328">
        <f t="shared" si="11"/>
        <v>626866</v>
      </c>
      <c r="H67" s="314">
        <f t="shared" si="11"/>
        <v>306570</v>
      </c>
      <c r="I67" s="247">
        <f t="shared" si="11"/>
        <v>0</v>
      </c>
      <c r="J67" s="328">
        <f t="shared" si="11"/>
        <v>306570</v>
      </c>
    </row>
    <row r="68" spans="1:10" ht="24.75" customHeight="1">
      <c r="A68" s="253" t="s">
        <v>271</v>
      </c>
      <c r="B68" s="315">
        <v>700</v>
      </c>
      <c r="C68" s="254">
        <v>248</v>
      </c>
      <c r="D68" s="327">
        <f>SUM(B68:C68)</f>
        <v>948</v>
      </c>
      <c r="E68" s="315">
        <v>0</v>
      </c>
      <c r="F68" s="254">
        <v>0</v>
      </c>
      <c r="G68" s="383">
        <f>SUM(E68:F68)</f>
        <v>0</v>
      </c>
      <c r="H68" s="379">
        <v>0</v>
      </c>
      <c r="I68" s="254">
        <v>0</v>
      </c>
      <c r="J68" s="335">
        <f>SUM(H68:I68)</f>
        <v>0</v>
      </c>
    </row>
    <row r="69" spans="1:10" ht="24.75" customHeight="1" thickBot="1">
      <c r="A69" s="242" t="s">
        <v>293</v>
      </c>
      <c r="B69" s="312">
        <v>0</v>
      </c>
      <c r="C69" s="243">
        <v>0</v>
      </c>
      <c r="D69" s="327">
        <v>0</v>
      </c>
      <c r="E69" s="312">
        <v>0</v>
      </c>
      <c r="F69" s="243">
        <v>0</v>
      </c>
      <c r="G69" s="384">
        <f>SUM(E69:F69)</f>
        <v>0</v>
      </c>
      <c r="H69" s="312">
        <v>0</v>
      </c>
      <c r="I69" s="243">
        <v>0</v>
      </c>
      <c r="J69" s="335">
        <f>SUM(H69:I69)</f>
        <v>0</v>
      </c>
    </row>
    <row r="70" spans="1:10" ht="24.75" customHeight="1" thickBot="1">
      <c r="A70" s="252" t="s">
        <v>294</v>
      </c>
      <c r="B70" s="314">
        <f aca="true" t="shared" si="12" ref="B70:J70">B68+B69</f>
        <v>700</v>
      </c>
      <c r="C70" s="263">
        <f t="shared" si="12"/>
        <v>248</v>
      </c>
      <c r="D70" s="326">
        <f t="shared" si="12"/>
        <v>948</v>
      </c>
      <c r="E70" s="314">
        <f t="shared" si="12"/>
        <v>0</v>
      </c>
      <c r="F70" s="263">
        <f t="shared" si="12"/>
        <v>0</v>
      </c>
      <c r="G70" s="328">
        <f t="shared" si="12"/>
        <v>0</v>
      </c>
      <c r="H70" s="314">
        <f t="shared" si="12"/>
        <v>0</v>
      </c>
      <c r="I70" s="263">
        <f t="shared" si="12"/>
        <v>0</v>
      </c>
      <c r="J70" s="328">
        <f t="shared" si="12"/>
        <v>0</v>
      </c>
    </row>
    <row r="71" spans="1:10" ht="24.75" customHeight="1">
      <c r="A71" s="253" t="s">
        <v>295</v>
      </c>
      <c r="B71" s="315">
        <v>49368</v>
      </c>
      <c r="C71" s="254">
        <v>0</v>
      </c>
      <c r="D71" s="327">
        <v>49368</v>
      </c>
      <c r="E71" s="315">
        <v>64941</v>
      </c>
      <c r="F71" s="254">
        <v>-2130</v>
      </c>
      <c r="G71" s="383">
        <v>62811</v>
      </c>
      <c r="H71" s="379">
        <v>38939</v>
      </c>
      <c r="I71" s="254">
        <v>274</v>
      </c>
      <c r="J71" s="335">
        <f>SUM(H71:I71)</f>
        <v>39213</v>
      </c>
    </row>
    <row r="72" spans="1:10" ht="24.75" customHeight="1">
      <c r="A72" s="240" t="s">
        <v>296</v>
      </c>
      <c r="B72" s="311">
        <v>17099</v>
      </c>
      <c r="C72" s="241">
        <v>1000</v>
      </c>
      <c r="D72" s="327">
        <v>18099</v>
      </c>
      <c r="E72" s="311">
        <v>29940</v>
      </c>
      <c r="F72" s="241">
        <v>2410</v>
      </c>
      <c r="G72" s="335">
        <v>32350</v>
      </c>
      <c r="H72" s="311">
        <v>13665</v>
      </c>
      <c r="I72" s="241">
        <v>2500</v>
      </c>
      <c r="J72" s="335">
        <f>SUM(H72:I72)</f>
        <v>16165</v>
      </c>
    </row>
    <row r="73" spans="1:10" ht="24.75" customHeight="1">
      <c r="A73" s="240" t="s">
        <v>297</v>
      </c>
      <c r="B73" s="311">
        <v>45051</v>
      </c>
      <c r="C73" s="241">
        <v>2000</v>
      </c>
      <c r="D73" s="327">
        <v>47051</v>
      </c>
      <c r="E73" s="311">
        <v>141579</v>
      </c>
      <c r="F73" s="241">
        <v>-2031</v>
      </c>
      <c r="G73" s="335">
        <v>139548</v>
      </c>
      <c r="H73" s="311">
        <v>36932</v>
      </c>
      <c r="I73" s="241">
        <v>3200</v>
      </c>
      <c r="J73" s="335">
        <f>SUM(H73:I73)</f>
        <v>40132</v>
      </c>
    </row>
    <row r="74" spans="1:10" ht="24.75" customHeight="1" thickBot="1">
      <c r="A74" s="244" t="s">
        <v>298</v>
      </c>
      <c r="B74" s="313">
        <v>5080</v>
      </c>
      <c r="C74" s="245">
        <v>0</v>
      </c>
      <c r="D74" s="327">
        <v>5080</v>
      </c>
      <c r="E74" s="313">
        <v>20700</v>
      </c>
      <c r="F74" s="245">
        <v>-1069</v>
      </c>
      <c r="G74" s="384">
        <v>19631</v>
      </c>
      <c r="H74" s="312">
        <v>3843</v>
      </c>
      <c r="I74" s="245">
        <v>0</v>
      </c>
      <c r="J74" s="335">
        <f>SUM(H74:I74)</f>
        <v>3843</v>
      </c>
    </row>
    <row r="75" spans="1:10" ht="24.75" customHeight="1" thickBot="1">
      <c r="A75" s="252" t="s">
        <v>299</v>
      </c>
      <c r="B75" s="349">
        <f aca="true" t="shared" si="13" ref="B75:J75">B71+B72+B73+B74</f>
        <v>116598</v>
      </c>
      <c r="C75" s="270">
        <f t="shared" si="13"/>
        <v>3000</v>
      </c>
      <c r="D75" s="351">
        <f t="shared" si="13"/>
        <v>119598</v>
      </c>
      <c r="E75" s="349">
        <f t="shared" si="13"/>
        <v>257160</v>
      </c>
      <c r="F75" s="270">
        <f t="shared" si="13"/>
        <v>-2820</v>
      </c>
      <c r="G75" s="351">
        <f t="shared" si="13"/>
        <v>254340</v>
      </c>
      <c r="H75" s="349">
        <f t="shared" si="13"/>
        <v>93379</v>
      </c>
      <c r="I75" s="270">
        <f t="shared" si="13"/>
        <v>5974</v>
      </c>
      <c r="J75" s="351">
        <f t="shared" si="13"/>
        <v>99353</v>
      </c>
    </row>
    <row r="76" spans="1:10" ht="24.75" customHeight="1" thickBot="1">
      <c r="A76" s="257" t="s">
        <v>300</v>
      </c>
      <c r="B76" s="318">
        <v>0</v>
      </c>
      <c r="C76" s="258">
        <v>0</v>
      </c>
      <c r="D76" s="329">
        <v>0</v>
      </c>
      <c r="E76" s="318">
        <v>0</v>
      </c>
      <c r="F76" s="258">
        <v>0</v>
      </c>
      <c r="G76" s="329">
        <f>SUM(E76:F76)</f>
        <v>0</v>
      </c>
      <c r="H76" s="318">
        <v>0</v>
      </c>
      <c r="I76" s="258">
        <v>0</v>
      </c>
      <c r="J76" s="329">
        <v>0</v>
      </c>
    </row>
    <row r="77" spans="1:10" ht="24.75" customHeight="1" thickBot="1">
      <c r="A77" s="266" t="s">
        <v>301</v>
      </c>
      <c r="B77" s="367">
        <v>6229</v>
      </c>
      <c r="C77" s="261">
        <v>0</v>
      </c>
      <c r="D77" s="330">
        <v>6229</v>
      </c>
      <c r="E77" s="367">
        <v>14985</v>
      </c>
      <c r="F77" s="261">
        <v>0</v>
      </c>
      <c r="G77" s="330">
        <v>14985</v>
      </c>
      <c r="H77" s="319">
        <v>5701</v>
      </c>
      <c r="I77" s="261">
        <v>0</v>
      </c>
      <c r="J77" s="330">
        <v>5701</v>
      </c>
    </row>
    <row r="78" spans="1:10" ht="24.75" customHeight="1" thickBot="1">
      <c r="A78" s="352" t="s">
        <v>222</v>
      </c>
      <c r="B78" s="314">
        <v>0</v>
      </c>
      <c r="C78" s="326">
        <v>0</v>
      </c>
      <c r="D78" s="330">
        <v>0</v>
      </c>
      <c r="E78" s="314">
        <v>0</v>
      </c>
      <c r="F78" s="326">
        <v>0</v>
      </c>
      <c r="G78" s="385">
        <v>0</v>
      </c>
      <c r="H78" s="347">
        <v>0</v>
      </c>
      <c r="I78" s="326">
        <v>0</v>
      </c>
      <c r="J78" s="330">
        <v>0</v>
      </c>
    </row>
    <row r="79" spans="1:10" ht="24.75" customHeight="1">
      <c r="A79" s="485" t="s">
        <v>307</v>
      </c>
      <c r="B79" s="485"/>
      <c r="C79" s="485"/>
      <c r="D79" s="485"/>
      <c r="E79" s="485"/>
      <c r="F79" s="485"/>
      <c r="G79" s="485"/>
      <c r="H79" s="485"/>
      <c r="I79" s="485"/>
      <c r="J79" s="485"/>
    </row>
    <row r="80" ht="24.75" customHeight="1" thickBot="1">
      <c r="J80" s="238" t="s">
        <v>264</v>
      </c>
    </row>
    <row r="81" spans="1:10" ht="24.75" customHeight="1" thickBot="1">
      <c r="A81" s="307"/>
      <c r="B81" s="482" t="s">
        <v>276</v>
      </c>
      <c r="C81" s="483"/>
      <c r="D81" s="484"/>
      <c r="E81" s="482" t="s">
        <v>277</v>
      </c>
      <c r="F81" s="483"/>
      <c r="G81" s="484"/>
      <c r="H81" s="486" t="s">
        <v>278</v>
      </c>
      <c r="I81" s="487"/>
      <c r="J81" s="488"/>
    </row>
    <row r="82" spans="1:10" ht="24.75" customHeight="1">
      <c r="A82" s="496" t="s">
        <v>284</v>
      </c>
      <c r="B82" s="361" t="s">
        <v>317</v>
      </c>
      <c r="C82" s="362" t="s">
        <v>318</v>
      </c>
      <c r="D82" s="363" t="s">
        <v>226</v>
      </c>
      <c r="E82" s="361" t="s">
        <v>317</v>
      </c>
      <c r="F82" s="362" t="s">
        <v>318</v>
      </c>
      <c r="G82" s="363" t="s">
        <v>226</v>
      </c>
      <c r="H82" s="361" t="s">
        <v>317</v>
      </c>
      <c r="I82" s="362" t="s">
        <v>318</v>
      </c>
      <c r="J82" s="363" t="s">
        <v>226</v>
      </c>
    </row>
    <row r="83" spans="1:10" ht="24.75" customHeight="1" thickBot="1">
      <c r="A83" s="497"/>
      <c r="B83" s="364">
        <v>2012</v>
      </c>
      <c r="C83" s="365" t="s">
        <v>285</v>
      </c>
      <c r="D83" s="366">
        <v>2012</v>
      </c>
      <c r="E83" s="364">
        <v>2012</v>
      </c>
      <c r="F83" s="365" t="s">
        <v>285</v>
      </c>
      <c r="G83" s="366">
        <v>2012</v>
      </c>
      <c r="H83" s="364">
        <v>2012</v>
      </c>
      <c r="I83" s="365" t="s">
        <v>285</v>
      </c>
      <c r="J83" s="366">
        <v>2012</v>
      </c>
    </row>
    <row r="84" spans="1:10" ht="24.75" customHeight="1">
      <c r="A84" s="336" t="s">
        <v>268</v>
      </c>
      <c r="B84" s="310">
        <v>58717</v>
      </c>
      <c r="C84" s="337">
        <f>SUM(C85:C89)</f>
        <v>9103</v>
      </c>
      <c r="D84" s="354">
        <f>SUM(B84:C84)</f>
        <v>67820</v>
      </c>
      <c r="E84" s="310">
        <v>31806</v>
      </c>
      <c r="F84" s="337">
        <f>SUM(F85:F88)</f>
        <v>2003</v>
      </c>
      <c r="G84" s="332">
        <f aca="true" t="shared" si="14" ref="G84:G89">SUM(E84:F84)</f>
        <v>33809</v>
      </c>
      <c r="H84" s="310">
        <f aca="true" t="shared" si="15" ref="H84:J99">SUM(B6+E6+H6+B32+E32+H32+B58+E58+H58+B84+E84)</f>
        <v>326589</v>
      </c>
      <c r="I84" s="337">
        <f t="shared" si="15"/>
        <v>45118</v>
      </c>
      <c r="J84" s="320">
        <f t="shared" si="15"/>
        <v>371707</v>
      </c>
    </row>
    <row r="85" spans="1:10" ht="24.75" customHeight="1">
      <c r="A85" s="240" t="s">
        <v>286</v>
      </c>
      <c r="B85" s="311">
        <v>21960</v>
      </c>
      <c r="C85" s="241">
        <v>410</v>
      </c>
      <c r="D85" s="321">
        <f>SUM(B85:C85)</f>
        <v>22370</v>
      </c>
      <c r="E85" s="311">
        <v>11000</v>
      </c>
      <c r="F85" s="241">
        <v>239</v>
      </c>
      <c r="G85" s="321">
        <f t="shared" si="14"/>
        <v>11239</v>
      </c>
      <c r="H85" s="388">
        <f t="shared" si="15"/>
        <v>160665</v>
      </c>
      <c r="I85" s="271">
        <f t="shared" si="15"/>
        <v>534</v>
      </c>
      <c r="J85" s="380">
        <f t="shared" si="15"/>
        <v>161199</v>
      </c>
    </row>
    <row r="86" spans="1:10" ht="24.75" customHeight="1">
      <c r="A86" s="240" t="s">
        <v>287</v>
      </c>
      <c r="B86" s="311">
        <v>16080</v>
      </c>
      <c r="C86" s="241">
        <v>1318</v>
      </c>
      <c r="D86" s="387">
        <f>SUM(B86:C86)</f>
        <v>17398</v>
      </c>
      <c r="E86" s="311">
        <v>400</v>
      </c>
      <c r="F86" s="241">
        <v>1400</v>
      </c>
      <c r="G86" s="321">
        <f t="shared" si="14"/>
        <v>1800</v>
      </c>
      <c r="H86" s="388">
        <f t="shared" si="15"/>
        <v>35535</v>
      </c>
      <c r="I86" s="271">
        <f t="shared" si="15"/>
        <v>26922</v>
      </c>
      <c r="J86" s="380">
        <f t="shared" si="15"/>
        <v>62457</v>
      </c>
    </row>
    <row r="87" spans="1:10" ht="24.75" customHeight="1">
      <c r="A87" s="240" t="s">
        <v>288</v>
      </c>
      <c r="B87" s="312">
        <v>20677</v>
      </c>
      <c r="C87" s="243">
        <v>0</v>
      </c>
      <c r="D87" s="321">
        <f>SUM(B87:C87)</f>
        <v>20677</v>
      </c>
      <c r="E87" s="312">
        <v>20398</v>
      </c>
      <c r="F87" s="243">
        <v>0</v>
      </c>
      <c r="G87" s="321">
        <f t="shared" si="14"/>
        <v>20398</v>
      </c>
      <c r="H87" s="388">
        <f t="shared" si="15"/>
        <v>119324</v>
      </c>
      <c r="I87" s="271">
        <f t="shared" si="15"/>
        <v>9383</v>
      </c>
      <c r="J87" s="380">
        <f t="shared" si="15"/>
        <v>128707</v>
      </c>
    </row>
    <row r="88" spans="1:10" ht="24.75" customHeight="1">
      <c r="A88" s="272" t="s">
        <v>308</v>
      </c>
      <c r="B88" s="311">
        <v>0</v>
      </c>
      <c r="C88" s="241">
        <v>7375</v>
      </c>
      <c r="D88" s="331">
        <f>SUM(B88:C88)</f>
        <v>7375</v>
      </c>
      <c r="E88" s="311">
        <v>0</v>
      </c>
      <c r="F88" s="241">
        <v>364</v>
      </c>
      <c r="G88" s="321">
        <f t="shared" si="14"/>
        <v>364</v>
      </c>
      <c r="H88" s="388">
        <f t="shared" si="15"/>
        <v>0</v>
      </c>
      <c r="I88" s="271">
        <f t="shared" si="15"/>
        <v>8401</v>
      </c>
      <c r="J88" s="380">
        <f t="shared" si="15"/>
        <v>8401</v>
      </c>
    </row>
    <row r="89" spans="1:10" ht="24.75" customHeight="1" thickBot="1">
      <c r="A89" s="273" t="s">
        <v>290</v>
      </c>
      <c r="B89" s="386">
        <v>0</v>
      </c>
      <c r="C89" s="274">
        <v>0</v>
      </c>
      <c r="D89" s="387">
        <v>0</v>
      </c>
      <c r="E89" s="386">
        <v>8</v>
      </c>
      <c r="F89" s="274">
        <v>0</v>
      </c>
      <c r="G89" s="321">
        <f t="shared" si="14"/>
        <v>8</v>
      </c>
      <c r="H89" s="389">
        <f t="shared" si="15"/>
        <v>11065</v>
      </c>
      <c r="I89" s="275">
        <f t="shared" si="15"/>
        <v>-122</v>
      </c>
      <c r="J89" s="345">
        <v>10943</v>
      </c>
    </row>
    <row r="90" spans="1:10" ht="24.75" customHeight="1" thickBot="1">
      <c r="A90" s="353" t="s">
        <v>291</v>
      </c>
      <c r="B90" s="314">
        <f aca="true" t="shared" si="16" ref="B90:G90">B93+B96+B101+B103</f>
        <v>654168</v>
      </c>
      <c r="C90" s="326">
        <f t="shared" si="16"/>
        <v>6100</v>
      </c>
      <c r="D90" s="328">
        <v>660268</v>
      </c>
      <c r="E90" s="314">
        <f t="shared" si="16"/>
        <v>595314</v>
      </c>
      <c r="F90" s="326">
        <f t="shared" si="16"/>
        <v>1000</v>
      </c>
      <c r="G90" s="328">
        <f t="shared" si="16"/>
        <v>596314</v>
      </c>
      <c r="H90" s="314">
        <f t="shared" si="15"/>
        <v>6445883</v>
      </c>
      <c r="I90" s="326">
        <f t="shared" si="15"/>
        <v>14187</v>
      </c>
      <c r="J90" s="328">
        <f t="shared" si="15"/>
        <v>6460070</v>
      </c>
    </row>
    <row r="91" spans="1:10" ht="24.75" customHeight="1">
      <c r="A91" s="248" t="s">
        <v>269</v>
      </c>
      <c r="B91" s="315">
        <v>389271</v>
      </c>
      <c r="C91" s="254">
        <v>0</v>
      </c>
      <c r="D91" s="369">
        <v>389271</v>
      </c>
      <c r="E91" s="315">
        <v>332370</v>
      </c>
      <c r="F91" s="254">
        <v>0</v>
      </c>
      <c r="G91" s="369">
        <v>332370</v>
      </c>
      <c r="H91" s="390">
        <f t="shared" si="15"/>
        <v>3823170</v>
      </c>
      <c r="I91" s="276">
        <f t="shared" si="15"/>
        <v>0</v>
      </c>
      <c r="J91" s="320">
        <f t="shared" si="15"/>
        <v>3823170</v>
      </c>
    </row>
    <row r="92" spans="1:10" ht="24.75" customHeight="1" thickBot="1">
      <c r="A92" s="250" t="s">
        <v>270</v>
      </c>
      <c r="B92" s="313">
        <v>73064</v>
      </c>
      <c r="C92" s="245"/>
      <c r="D92" s="372">
        <v>73064</v>
      </c>
      <c r="E92" s="313">
        <v>96597</v>
      </c>
      <c r="F92" s="245">
        <v>0</v>
      </c>
      <c r="G92" s="372">
        <v>96597</v>
      </c>
      <c r="H92" s="391">
        <f t="shared" si="15"/>
        <v>861322</v>
      </c>
      <c r="I92" s="246">
        <f t="shared" si="15"/>
        <v>0</v>
      </c>
      <c r="J92" s="392">
        <f t="shared" si="15"/>
        <v>861322</v>
      </c>
    </row>
    <row r="93" spans="1:10" ht="24.75" customHeight="1" thickBot="1">
      <c r="A93" s="252" t="s">
        <v>292</v>
      </c>
      <c r="B93" s="314">
        <f aca="true" t="shared" si="17" ref="B93:G93">SUM(B91:B92)</f>
        <v>462335</v>
      </c>
      <c r="C93" s="247">
        <f t="shared" si="17"/>
        <v>0</v>
      </c>
      <c r="D93" s="326">
        <f t="shared" si="17"/>
        <v>462335</v>
      </c>
      <c r="E93" s="314">
        <f t="shared" si="17"/>
        <v>428967</v>
      </c>
      <c r="F93" s="247">
        <f t="shared" si="17"/>
        <v>0</v>
      </c>
      <c r="G93" s="328">
        <f t="shared" si="17"/>
        <v>428967</v>
      </c>
      <c r="H93" s="314">
        <f t="shared" si="15"/>
        <v>4684492</v>
      </c>
      <c r="I93" s="247">
        <f t="shared" si="15"/>
        <v>0</v>
      </c>
      <c r="J93" s="328">
        <f t="shared" si="15"/>
        <v>4684492</v>
      </c>
    </row>
    <row r="94" spans="1:10" ht="24.75" customHeight="1">
      <c r="A94" s="253" t="s">
        <v>271</v>
      </c>
      <c r="B94" s="315">
        <v>0</v>
      </c>
      <c r="C94" s="254">
        <v>0</v>
      </c>
      <c r="D94" s="327">
        <v>0</v>
      </c>
      <c r="E94" s="315">
        <v>0</v>
      </c>
      <c r="F94" s="254">
        <v>0</v>
      </c>
      <c r="G94" s="335">
        <v>0</v>
      </c>
      <c r="H94" s="390">
        <f t="shared" si="15"/>
        <v>700</v>
      </c>
      <c r="I94" s="276">
        <f t="shared" si="15"/>
        <v>248</v>
      </c>
      <c r="J94" s="320">
        <f t="shared" si="15"/>
        <v>948</v>
      </c>
    </row>
    <row r="95" spans="1:10" ht="24.75" customHeight="1" thickBot="1">
      <c r="A95" s="244" t="s">
        <v>293</v>
      </c>
      <c r="B95" s="313">
        <v>0</v>
      </c>
      <c r="C95" s="245">
        <v>0</v>
      </c>
      <c r="D95" s="327">
        <v>0</v>
      </c>
      <c r="E95" s="313">
        <v>0</v>
      </c>
      <c r="F95" s="245">
        <v>0</v>
      </c>
      <c r="G95" s="335">
        <f>SUM(E95:F95)</f>
        <v>0</v>
      </c>
      <c r="H95" s="391">
        <f t="shared" si="15"/>
        <v>0</v>
      </c>
      <c r="I95" s="246">
        <f t="shared" si="15"/>
        <v>0</v>
      </c>
      <c r="J95" s="392">
        <f t="shared" si="15"/>
        <v>0</v>
      </c>
    </row>
    <row r="96" spans="1:10" ht="24.75" customHeight="1" thickBot="1">
      <c r="A96" s="252" t="s">
        <v>294</v>
      </c>
      <c r="B96" s="314">
        <f aca="true" t="shared" si="18" ref="B96:G96">B94+B95</f>
        <v>0</v>
      </c>
      <c r="C96" s="247">
        <f t="shared" si="18"/>
        <v>0</v>
      </c>
      <c r="D96" s="326">
        <f t="shared" si="18"/>
        <v>0</v>
      </c>
      <c r="E96" s="314">
        <f t="shared" si="18"/>
        <v>0</v>
      </c>
      <c r="F96" s="247">
        <f t="shared" si="18"/>
        <v>0</v>
      </c>
      <c r="G96" s="328">
        <f t="shared" si="18"/>
        <v>0</v>
      </c>
      <c r="H96" s="314">
        <f t="shared" si="15"/>
        <v>700</v>
      </c>
      <c r="I96" s="247">
        <f t="shared" si="15"/>
        <v>248</v>
      </c>
      <c r="J96" s="328">
        <f t="shared" si="15"/>
        <v>948</v>
      </c>
    </row>
    <row r="97" spans="1:10" ht="24.75" customHeight="1">
      <c r="A97" s="253" t="s">
        <v>295</v>
      </c>
      <c r="B97" s="315">
        <v>64648</v>
      </c>
      <c r="C97" s="254">
        <v>1000</v>
      </c>
      <c r="D97" s="327">
        <f>SUM(B97:C97)</f>
        <v>65648</v>
      </c>
      <c r="E97" s="315">
        <v>48549</v>
      </c>
      <c r="F97" s="254">
        <v>0</v>
      </c>
      <c r="G97" s="335">
        <f>SUM(E97:F97)</f>
        <v>48549</v>
      </c>
      <c r="H97" s="390">
        <f t="shared" si="15"/>
        <v>564276</v>
      </c>
      <c r="I97" s="276">
        <f t="shared" si="15"/>
        <v>-4409</v>
      </c>
      <c r="J97" s="320">
        <f t="shared" si="15"/>
        <v>559867</v>
      </c>
    </row>
    <row r="98" spans="1:10" ht="24.75" customHeight="1">
      <c r="A98" s="240" t="s">
        <v>296</v>
      </c>
      <c r="B98" s="311">
        <v>24118</v>
      </c>
      <c r="C98" s="241">
        <v>2100</v>
      </c>
      <c r="D98" s="327">
        <f>SUM(B98:C98)</f>
        <v>26218</v>
      </c>
      <c r="E98" s="311">
        <v>18593</v>
      </c>
      <c r="F98" s="241">
        <v>1000</v>
      </c>
      <c r="G98" s="335">
        <f>SUM(E98:F98)</f>
        <v>19593</v>
      </c>
      <c r="H98" s="388">
        <f t="shared" si="15"/>
        <v>222588</v>
      </c>
      <c r="I98" s="271">
        <f t="shared" si="15"/>
        <v>11545</v>
      </c>
      <c r="J98" s="380">
        <f t="shared" si="15"/>
        <v>234133</v>
      </c>
    </row>
    <row r="99" spans="1:10" ht="24.75" customHeight="1">
      <c r="A99" s="240" t="s">
        <v>297</v>
      </c>
      <c r="B99" s="311">
        <v>83221</v>
      </c>
      <c r="C99" s="241">
        <v>3000</v>
      </c>
      <c r="D99" s="327">
        <f>SUM(B99:C99)</f>
        <v>86221</v>
      </c>
      <c r="E99" s="311">
        <v>82524</v>
      </c>
      <c r="F99" s="241">
        <v>0</v>
      </c>
      <c r="G99" s="335">
        <f>SUM(E99:F99)</f>
        <v>82524</v>
      </c>
      <c r="H99" s="388">
        <f t="shared" si="15"/>
        <v>777838</v>
      </c>
      <c r="I99" s="271">
        <f t="shared" si="15"/>
        <v>6169</v>
      </c>
      <c r="J99" s="380">
        <f t="shared" si="15"/>
        <v>784007</v>
      </c>
    </row>
    <row r="100" spans="1:10" ht="24.75" customHeight="1" thickBot="1">
      <c r="A100" s="244" t="s">
        <v>298</v>
      </c>
      <c r="B100" s="313">
        <v>10160</v>
      </c>
      <c r="C100" s="245">
        <v>0</v>
      </c>
      <c r="D100" s="327">
        <f>SUM(B100:C100)</f>
        <v>10160</v>
      </c>
      <c r="E100" s="313">
        <v>7620</v>
      </c>
      <c r="F100" s="245">
        <v>0</v>
      </c>
      <c r="G100" s="335">
        <f>SUM(E100:F100)</f>
        <v>7620</v>
      </c>
      <c r="H100" s="391">
        <f aca="true" t="shared" si="19" ref="H100:J104">SUM(B22+E22+H22+B48+E48+H48+B74+E74+H74+B100+E100)</f>
        <v>95093</v>
      </c>
      <c r="I100" s="246">
        <f t="shared" si="19"/>
        <v>634</v>
      </c>
      <c r="J100" s="380">
        <f t="shared" si="19"/>
        <v>95727</v>
      </c>
    </row>
    <row r="101" spans="1:10" ht="24.75" customHeight="1" thickBot="1">
      <c r="A101" s="252" t="s">
        <v>299</v>
      </c>
      <c r="B101" s="349">
        <f aca="true" t="shared" si="20" ref="B101:G101">B97+B98+B99+B100</f>
        <v>182147</v>
      </c>
      <c r="C101" s="265">
        <f t="shared" si="20"/>
        <v>6100</v>
      </c>
      <c r="D101" s="351">
        <f t="shared" si="20"/>
        <v>188247</v>
      </c>
      <c r="E101" s="349">
        <f t="shared" si="20"/>
        <v>157286</v>
      </c>
      <c r="F101" s="265">
        <f t="shared" si="20"/>
        <v>1000</v>
      </c>
      <c r="G101" s="351">
        <f t="shared" si="20"/>
        <v>158286</v>
      </c>
      <c r="H101" s="349">
        <f t="shared" si="19"/>
        <v>1659795</v>
      </c>
      <c r="I101" s="265">
        <f t="shared" si="19"/>
        <v>13939</v>
      </c>
      <c r="J101" s="351">
        <f t="shared" si="19"/>
        <v>1673734</v>
      </c>
    </row>
    <row r="102" spans="1:10" ht="24.75" customHeight="1" thickBot="1">
      <c r="A102" s="257" t="s">
        <v>300</v>
      </c>
      <c r="B102" s="318">
        <v>0</v>
      </c>
      <c r="C102" s="258"/>
      <c r="D102" s="329">
        <f>SUM(B102:C102)</f>
        <v>0</v>
      </c>
      <c r="E102" s="318">
        <v>0</v>
      </c>
      <c r="F102" s="258">
        <v>0</v>
      </c>
      <c r="G102" s="329">
        <v>0</v>
      </c>
      <c r="H102" s="310">
        <f t="shared" si="19"/>
        <v>0</v>
      </c>
      <c r="I102" s="239">
        <f t="shared" si="19"/>
        <v>0</v>
      </c>
      <c r="J102" s="332">
        <f t="shared" si="19"/>
        <v>0</v>
      </c>
    </row>
    <row r="103" spans="1:10" ht="24.75" customHeight="1" thickBot="1">
      <c r="A103" s="266" t="s">
        <v>301</v>
      </c>
      <c r="B103" s="367">
        <v>9686</v>
      </c>
      <c r="C103" s="261">
        <v>0</v>
      </c>
      <c r="D103" s="330">
        <f>SUM(B103:C103)</f>
        <v>9686</v>
      </c>
      <c r="E103" s="367">
        <v>9061</v>
      </c>
      <c r="F103" s="261">
        <v>0</v>
      </c>
      <c r="G103" s="330">
        <f>SUM(E103:F103)</f>
        <v>9061</v>
      </c>
      <c r="H103" s="310">
        <f t="shared" si="19"/>
        <v>100896</v>
      </c>
      <c r="I103" s="239">
        <f t="shared" si="19"/>
        <v>0</v>
      </c>
      <c r="J103" s="332">
        <f t="shared" si="19"/>
        <v>100896</v>
      </c>
    </row>
    <row r="104" spans="1:10" ht="24.75" customHeight="1" thickBot="1">
      <c r="A104" s="352" t="s">
        <v>222</v>
      </c>
      <c r="B104" s="314">
        <v>0</v>
      </c>
      <c r="C104" s="326">
        <v>0</v>
      </c>
      <c r="D104" s="330">
        <v>0</v>
      </c>
      <c r="E104" s="314">
        <v>0</v>
      </c>
      <c r="F104" s="326">
        <v>0</v>
      </c>
      <c r="G104" s="330">
        <f>SUM(E104:F104)</f>
        <v>0</v>
      </c>
      <c r="H104" s="314">
        <f t="shared" si="19"/>
        <v>24000</v>
      </c>
      <c r="I104" s="326">
        <f t="shared" si="19"/>
        <v>0</v>
      </c>
      <c r="J104" s="328">
        <f t="shared" si="19"/>
        <v>24000</v>
      </c>
    </row>
    <row r="105" spans="1:10" ht="24.75" customHeight="1">
      <c r="A105" s="479" t="s">
        <v>309</v>
      </c>
      <c r="B105" s="479"/>
      <c r="C105" s="479"/>
      <c r="D105" s="479"/>
      <c r="E105" s="479"/>
      <c r="F105" s="479"/>
      <c r="G105" s="479"/>
      <c r="H105" s="479"/>
      <c r="I105" s="479"/>
      <c r="J105" s="479"/>
    </row>
    <row r="106" ht="15" customHeight="1" thickBot="1">
      <c r="J106" s="238" t="s">
        <v>264</v>
      </c>
    </row>
    <row r="107" spans="1:7" ht="24.75" customHeight="1" thickBot="1">
      <c r="A107" s="235"/>
      <c r="B107" s="490" t="s">
        <v>279</v>
      </c>
      <c r="C107" s="491"/>
      <c r="D107" s="492"/>
      <c r="E107" s="493" t="s">
        <v>280</v>
      </c>
      <c r="F107" s="494"/>
      <c r="G107" s="495"/>
    </row>
    <row r="108" spans="1:7" ht="19.5" customHeight="1">
      <c r="A108" s="496" t="s">
        <v>284</v>
      </c>
      <c r="B108" s="361" t="s">
        <v>317</v>
      </c>
      <c r="C108" s="362" t="s">
        <v>318</v>
      </c>
      <c r="D108" s="363" t="s">
        <v>226</v>
      </c>
      <c r="E108" s="361" t="s">
        <v>317</v>
      </c>
      <c r="F108" s="362" t="s">
        <v>318</v>
      </c>
      <c r="G108" s="363" t="s">
        <v>226</v>
      </c>
    </row>
    <row r="109" spans="1:7" ht="24.75" customHeight="1" thickBot="1">
      <c r="A109" s="497"/>
      <c r="B109" s="364">
        <v>2012</v>
      </c>
      <c r="C109" s="365" t="s">
        <v>285</v>
      </c>
      <c r="D109" s="366">
        <v>2012</v>
      </c>
      <c r="E109" s="364">
        <v>2012</v>
      </c>
      <c r="F109" s="365" t="s">
        <v>285</v>
      </c>
      <c r="G109" s="366">
        <v>2012</v>
      </c>
    </row>
    <row r="110" spans="1:7" ht="22.5" customHeight="1">
      <c r="A110" s="336" t="s">
        <v>268</v>
      </c>
      <c r="B110" s="310">
        <v>237527</v>
      </c>
      <c r="C110" s="339">
        <v>23177</v>
      </c>
      <c r="D110" s="340">
        <f aca="true" t="shared" si="21" ref="D110:D115">SUM(B110:C110)</f>
        <v>260704</v>
      </c>
      <c r="E110" s="310">
        <f aca="true" t="shared" si="22" ref="E110:G126">SUM(H84+B110)</f>
        <v>564116</v>
      </c>
      <c r="F110" s="337">
        <f t="shared" si="22"/>
        <v>68295</v>
      </c>
      <c r="G110" s="320">
        <f t="shared" si="22"/>
        <v>632411</v>
      </c>
    </row>
    <row r="111" spans="1:7" ht="22.5" customHeight="1">
      <c r="A111" s="240" t="s">
        <v>286</v>
      </c>
      <c r="B111" s="388">
        <v>188875</v>
      </c>
      <c r="C111" s="271">
        <v>3445</v>
      </c>
      <c r="D111" s="395">
        <f t="shared" si="21"/>
        <v>192320</v>
      </c>
      <c r="E111" s="388">
        <f t="shared" si="22"/>
        <v>349540</v>
      </c>
      <c r="F111" s="271">
        <f t="shared" si="22"/>
        <v>3979</v>
      </c>
      <c r="G111" s="321">
        <f t="shared" si="22"/>
        <v>353519</v>
      </c>
    </row>
    <row r="112" spans="1:7" ht="22.5" customHeight="1">
      <c r="A112" s="240" t="s">
        <v>287</v>
      </c>
      <c r="B112" s="388">
        <v>5320</v>
      </c>
      <c r="C112" s="271">
        <v>12800</v>
      </c>
      <c r="D112" s="381">
        <f t="shared" si="21"/>
        <v>18120</v>
      </c>
      <c r="E112" s="388">
        <f t="shared" si="22"/>
        <v>40855</v>
      </c>
      <c r="F112" s="271">
        <f t="shared" si="22"/>
        <v>39722</v>
      </c>
      <c r="G112" s="321">
        <f t="shared" si="22"/>
        <v>80577</v>
      </c>
    </row>
    <row r="113" spans="1:7" ht="22.5" customHeight="1">
      <c r="A113" s="240" t="s">
        <v>288</v>
      </c>
      <c r="B113" s="393">
        <v>34225</v>
      </c>
      <c r="C113" s="277">
        <v>4447</v>
      </c>
      <c r="D113" s="381">
        <f t="shared" si="21"/>
        <v>38672</v>
      </c>
      <c r="E113" s="388">
        <f t="shared" si="22"/>
        <v>153549</v>
      </c>
      <c r="F113" s="271">
        <f t="shared" si="22"/>
        <v>13830</v>
      </c>
      <c r="G113" s="321">
        <f t="shared" si="22"/>
        <v>167379</v>
      </c>
    </row>
    <row r="114" spans="1:7" ht="22.5" customHeight="1">
      <c r="A114" s="272" t="s">
        <v>308</v>
      </c>
      <c r="B114" s="393">
        <v>0</v>
      </c>
      <c r="C114" s="277">
        <v>2485</v>
      </c>
      <c r="D114" s="381">
        <f t="shared" si="21"/>
        <v>2485</v>
      </c>
      <c r="E114" s="388">
        <f t="shared" si="22"/>
        <v>0</v>
      </c>
      <c r="F114" s="271">
        <f t="shared" si="22"/>
        <v>10886</v>
      </c>
      <c r="G114" s="321">
        <f t="shared" si="22"/>
        <v>10886</v>
      </c>
    </row>
    <row r="115" spans="1:7" ht="22.5" customHeight="1" thickBot="1">
      <c r="A115" s="244" t="s">
        <v>290</v>
      </c>
      <c r="B115" s="389">
        <v>9107</v>
      </c>
      <c r="C115" s="275">
        <v>0</v>
      </c>
      <c r="D115" s="396">
        <f t="shared" si="21"/>
        <v>9107</v>
      </c>
      <c r="E115" s="389">
        <f t="shared" si="22"/>
        <v>20172</v>
      </c>
      <c r="F115" s="275">
        <f t="shared" si="22"/>
        <v>-122</v>
      </c>
      <c r="G115" s="322">
        <f t="shared" si="22"/>
        <v>20050</v>
      </c>
    </row>
    <row r="116" spans="1:7" ht="22.5" customHeight="1" thickBot="1">
      <c r="A116" s="341" t="s">
        <v>291</v>
      </c>
      <c r="B116" s="342">
        <f>B119+B122+B129+B130+B131</f>
        <v>4190388</v>
      </c>
      <c r="C116" s="326">
        <f>C119+C122+C129+C130+C131</f>
        <v>43720</v>
      </c>
      <c r="D116" s="328">
        <f>D119+D122+D129+D130+D131</f>
        <v>4234108</v>
      </c>
      <c r="E116" s="343">
        <f t="shared" si="22"/>
        <v>10636271</v>
      </c>
      <c r="F116" s="344">
        <f t="shared" si="22"/>
        <v>57907</v>
      </c>
      <c r="G116" s="345">
        <f t="shared" si="22"/>
        <v>10694178</v>
      </c>
    </row>
    <row r="117" spans="1:7" ht="22.5" customHeight="1">
      <c r="A117" s="248" t="s">
        <v>269</v>
      </c>
      <c r="B117" s="390">
        <v>0</v>
      </c>
      <c r="C117" s="246">
        <v>0</v>
      </c>
      <c r="D117" s="397">
        <f>SUM(B117:C117)</f>
        <v>0</v>
      </c>
      <c r="E117" s="388">
        <f t="shared" si="22"/>
        <v>3823170</v>
      </c>
      <c r="F117" s="271">
        <f t="shared" si="22"/>
        <v>0</v>
      </c>
      <c r="G117" s="321">
        <f t="shared" si="22"/>
        <v>3823170</v>
      </c>
    </row>
    <row r="118" spans="1:7" ht="22.5" customHeight="1" thickBot="1">
      <c r="A118" s="250" t="s">
        <v>270</v>
      </c>
      <c r="B118" s="389">
        <v>117602</v>
      </c>
      <c r="C118" s="275">
        <v>0</v>
      </c>
      <c r="D118" s="397">
        <f>SUM(B118:C118)</f>
        <v>117602</v>
      </c>
      <c r="E118" s="393">
        <f t="shared" si="22"/>
        <v>978924</v>
      </c>
      <c r="F118" s="277">
        <f t="shared" si="22"/>
        <v>0</v>
      </c>
      <c r="G118" s="401">
        <f t="shared" si="22"/>
        <v>978924</v>
      </c>
    </row>
    <row r="119" spans="1:7" ht="22.5" customHeight="1" thickBot="1">
      <c r="A119" s="262" t="s">
        <v>310</v>
      </c>
      <c r="B119" s="314">
        <f>SUM(B117:B118)</f>
        <v>117602</v>
      </c>
      <c r="C119" s="247">
        <f>SUM(C117:C118)</f>
        <v>0</v>
      </c>
      <c r="D119" s="398">
        <f>SUM(D117:D118)</f>
        <v>117602</v>
      </c>
      <c r="E119" s="314">
        <f t="shared" si="22"/>
        <v>4802094</v>
      </c>
      <c r="F119" s="247">
        <f t="shared" si="22"/>
        <v>0</v>
      </c>
      <c r="G119" s="328">
        <f t="shared" si="22"/>
        <v>4802094</v>
      </c>
    </row>
    <row r="120" spans="1:7" ht="22.5" customHeight="1">
      <c r="A120" s="253" t="s">
        <v>311</v>
      </c>
      <c r="B120" s="390">
        <v>0</v>
      </c>
      <c r="C120" s="276">
        <v>0</v>
      </c>
      <c r="D120" s="397">
        <f>SUM(B120:C120)</f>
        <v>0</v>
      </c>
      <c r="E120" s="388">
        <f t="shared" si="22"/>
        <v>700</v>
      </c>
      <c r="F120" s="271">
        <f t="shared" si="22"/>
        <v>248</v>
      </c>
      <c r="G120" s="321">
        <f t="shared" si="22"/>
        <v>948</v>
      </c>
    </row>
    <row r="121" spans="1:7" ht="22.5" customHeight="1" thickBot="1">
      <c r="A121" s="244" t="s">
        <v>312</v>
      </c>
      <c r="B121" s="389">
        <v>0</v>
      </c>
      <c r="C121" s="275">
        <v>0</v>
      </c>
      <c r="D121" s="397">
        <f>SUM(B121:C121)</f>
        <v>0</v>
      </c>
      <c r="E121" s="393">
        <f t="shared" si="22"/>
        <v>0</v>
      </c>
      <c r="F121" s="277">
        <f t="shared" si="22"/>
        <v>0</v>
      </c>
      <c r="G121" s="401">
        <f t="shared" si="22"/>
        <v>0</v>
      </c>
    </row>
    <row r="122" spans="1:7" ht="22.5" customHeight="1" thickBot="1">
      <c r="A122" s="252" t="s">
        <v>294</v>
      </c>
      <c r="B122" s="314">
        <f>B120+B121</f>
        <v>0</v>
      </c>
      <c r="C122" s="247">
        <f>C120+C121</f>
        <v>0</v>
      </c>
      <c r="D122" s="398">
        <f>D120+D121</f>
        <v>0</v>
      </c>
      <c r="E122" s="314">
        <f t="shared" si="22"/>
        <v>700</v>
      </c>
      <c r="F122" s="247">
        <f t="shared" si="22"/>
        <v>248</v>
      </c>
      <c r="G122" s="328">
        <f t="shared" si="22"/>
        <v>948</v>
      </c>
    </row>
    <row r="123" spans="1:7" ht="22.5" customHeight="1">
      <c r="A123" s="253" t="s">
        <v>295</v>
      </c>
      <c r="B123" s="390">
        <v>424773</v>
      </c>
      <c r="C123" s="276">
        <v>0</v>
      </c>
      <c r="D123" s="397">
        <f aca="true" t="shared" si="23" ref="D123:D128">SUM(B123:C123)</f>
        <v>424773</v>
      </c>
      <c r="E123" s="388">
        <f t="shared" si="22"/>
        <v>989049</v>
      </c>
      <c r="F123" s="271">
        <f t="shared" si="22"/>
        <v>-4409</v>
      </c>
      <c r="G123" s="321">
        <f t="shared" si="22"/>
        <v>984640</v>
      </c>
    </row>
    <row r="124" spans="1:7" ht="22.5" customHeight="1">
      <c r="A124" s="240" t="s">
        <v>296</v>
      </c>
      <c r="B124" s="388">
        <v>46025</v>
      </c>
      <c r="C124" s="271">
        <v>0</v>
      </c>
      <c r="D124" s="397">
        <f t="shared" si="23"/>
        <v>46025</v>
      </c>
      <c r="E124" s="388">
        <f t="shared" si="22"/>
        <v>268613</v>
      </c>
      <c r="F124" s="271">
        <f t="shared" si="22"/>
        <v>11545</v>
      </c>
      <c r="G124" s="321">
        <f t="shared" si="22"/>
        <v>280158</v>
      </c>
    </row>
    <row r="125" spans="1:7" ht="22.5" customHeight="1">
      <c r="A125" s="240" t="s">
        <v>297</v>
      </c>
      <c r="B125" s="388">
        <v>2685651</v>
      </c>
      <c r="C125" s="271">
        <v>26320</v>
      </c>
      <c r="D125" s="397">
        <f t="shared" si="23"/>
        <v>2711971</v>
      </c>
      <c r="E125" s="388">
        <f t="shared" si="22"/>
        <v>3463489</v>
      </c>
      <c r="F125" s="271">
        <f t="shared" si="22"/>
        <v>32489</v>
      </c>
      <c r="G125" s="321">
        <f t="shared" si="22"/>
        <v>3495978</v>
      </c>
    </row>
    <row r="126" spans="1:7" ht="22.5" customHeight="1">
      <c r="A126" s="240" t="s">
        <v>298</v>
      </c>
      <c r="B126" s="388">
        <v>523383</v>
      </c>
      <c r="C126" s="271">
        <v>17400</v>
      </c>
      <c r="D126" s="397">
        <f t="shared" si="23"/>
        <v>540783</v>
      </c>
      <c r="E126" s="388">
        <f t="shared" si="22"/>
        <v>618476</v>
      </c>
      <c r="F126" s="271">
        <f t="shared" si="22"/>
        <v>18034</v>
      </c>
      <c r="G126" s="321">
        <f t="shared" si="22"/>
        <v>636510</v>
      </c>
    </row>
    <row r="127" spans="1:7" ht="22.5" customHeight="1">
      <c r="A127" s="240" t="s">
        <v>313</v>
      </c>
      <c r="B127" s="388">
        <v>313534</v>
      </c>
      <c r="C127" s="271">
        <v>2430</v>
      </c>
      <c r="D127" s="397">
        <f t="shared" si="23"/>
        <v>315964</v>
      </c>
      <c r="E127" s="388">
        <f aca="true" t="shared" si="24" ref="E127:G128">SUM(B127)</f>
        <v>313534</v>
      </c>
      <c r="F127" s="271">
        <f t="shared" si="24"/>
        <v>2430</v>
      </c>
      <c r="G127" s="321">
        <f t="shared" si="24"/>
        <v>315964</v>
      </c>
    </row>
    <row r="128" spans="1:7" ht="22.5" customHeight="1" thickBot="1">
      <c r="A128" s="244" t="s">
        <v>314</v>
      </c>
      <c r="B128" s="389">
        <v>79420</v>
      </c>
      <c r="C128" s="275">
        <v>-2430</v>
      </c>
      <c r="D128" s="322">
        <f t="shared" si="23"/>
        <v>76990</v>
      </c>
      <c r="E128" s="393">
        <f t="shared" si="24"/>
        <v>79420</v>
      </c>
      <c r="F128" s="277">
        <f t="shared" si="24"/>
        <v>-2430</v>
      </c>
      <c r="G128" s="401">
        <f t="shared" si="24"/>
        <v>76990</v>
      </c>
    </row>
    <row r="129" spans="1:7" ht="22.5" customHeight="1" thickBot="1">
      <c r="A129" s="252" t="s">
        <v>299</v>
      </c>
      <c r="B129" s="349">
        <f>B123+B124+B125+B126+B127+B128</f>
        <v>4072786</v>
      </c>
      <c r="C129" s="265">
        <f>C123+C124+C125+C126+C127+C128</f>
        <v>43720</v>
      </c>
      <c r="D129" s="348">
        <f>D123+D124+D125+D126+D127+D128</f>
        <v>4116506</v>
      </c>
      <c r="E129" s="349">
        <f aca="true" t="shared" si="25" ref="E129:G132">SUM(H101+B129)</f>
        <v>5732581</v>
      </c>
      <c r="F129" s="265">
        <f t="shared" si="25"/>
        <v>57659</v>
      </c>
      <c r="G129" s="351">
        <f t="shared" si="25"/>
        <v>5790240</v>
      </c>
    </row>
    <row r="130" spans="1:7" ht="22.5" customHeight="1" thickBot="1">
      <c r="A130" s="257" t="s">
        <v>300</v>
      </c>
      <c r="B130" s="349">
        <v>0</v>
      </c>
      <c r="C130" s="265">
        <v>0</v>
      </c>
      <c r="D130" s="348">
        <v>0</v>
      </c>
      <c r="E130" s="399">
        <f t="shared" si="25"/>
        <v>0</v>
      </c>
      <c r="F130" s="278">
        <f t="shared" si="25"/>
        <v>0</v>
      </c>
      <c r="G130" s="402">
        <f t="shared" si="25"/>
        <v>0</v>
      </c>
    </row>
    <row r="131" spans="1:7" ht="22.5" customHeight="1" thickBot="1">
      <c r="A131" s="266" t="s">
        <v>301</v>
      </c>
      <c r="B131" s="394"/>
      <c r="C131" s="279">
        <v>0</v>
      </c>
      <c r="D131" s="348">
        <v>0</v>
      </c>
      <c r="E131" s="400">
        <v>0</v>
      </c>
      <c r="F131" s="280">
        <f t="shared" si="25"/>
        <v>0</v>
      </c>
      <c r="G131" s="403">
        <f t="shared" si="25"/>
        <v>100896</v>
      </c>
    </row>
    <row r="132" spans="1:7" ht="22.5" customHeight="1" thickBot="1">
      <c r="A132" s="346" t="s">
        <v>315</v>
      </c>
      <c r="B132" s="347">
        <v>4000</v>
      </c>
      <c r="C132" s="323">
        <v>-296</v>
      </c>
      <c r="D132" s="348">
        <v>3704</v>
      </c>
      <c r="E132" s="349">
        <f t="shared" si="25"/>
        <v>28000</v>
      </c>
      <c r="F132" s="350">
        <f t="shared" si="25"/>
        <v>-296</v>
      </c>
      <c r="G132" s="351">
        <f t="shared" si="25"/>
        <v>27704</v>
      </c>
    </row>
    <row r="133" ht="22.5" customHeight="1"/>
    <row r="134" ht="24.75" customHeight="1"/>
    <row r="135" ht="24.75" customHeight="1"/>
    <row r="138" ht="13.5" customHeight="1"/>
  </sheetData>
  <sheetProtection/>
  <mergeCells count="24">
    <mergeCell ref="A1:I1"/>
    <mergeCell ref="A105:J105"/>
    <mergeCell ref="B107:D107"/>
    <mergeCell ref="E107:G107"/>
    <mergeCell ref="A108:A109"/>
    <mergeCell ref="A4:A5"/>
    <mergeCell ref="A30:A31"/>
    <mergeCell ref="A56:A57"/>
    <mergeCell ref="A82:A83"/>
    <mergeCell ref="A53:J53"/>
    <mergeCell ref="B55:D55"/>
    <mergeCell ref="E55:G55"/>
    <mergeCell ref="H55:J55"/>
    <mergeCell ref="A79:J79"/>
    <mergeCell ref="B81:D81"/>
    <mergeCell ref="E81:G81"/>
    <mergeCell ref="H81:J81"/>
    <mergeCell ref="B3:D3"/>
    <mergeCell ref="E3:G3"/>
    <mergeCell ref="H3:J3"/>
    <mergeCell ref="A27:J27"/>
    <mergeCell ref="B29:D29"/>
    <mergeCell ref="E29:G29"/>
    <mergeCell ref="H29:J29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90" zoomScaleNormal="90" zoomScalePageLayoutView="0" workbookViewId="0" topLeftCell="A4">
      <selection activeCell="G12" sqref="G12"/>
    </sheetView>
  </sheetViews>
  <sheetFormatPr defaultColWidth="9.140625" defaultRowHeight="12.75"/>
  <cols>
    <col min="1" max="1" width="1.8515625" style="0" customWidth="1"/>
    <col min="2" max="2" width="50.421875" style="0" customWidth="1"/>
    <col min="3" max="5" width="17.7109375" style="0" customWidth="1"/>
    <col min="7" max="7" width="18.421875" style="0" customWidth="1"/>
  </cols>
  <sheetData>
    <row r="1" spans="1:6" ht="21.75" customHeight="1">
      <c r="A1" s="502" t="s">
        <v>320</v>
      </c>
      <c r="B1" s="502"/>
      <c r="C1" s="502"/>
      <c r="D1" s="502"/>
      <c r="E1" s="502"/>
      <c r="F1" s="502"/>
    </row>
    <row r="2" spans="1:6" ht="21.75" customHeight="1">
      <c r="A2" s="502" t="s">
        <v>215</v>
      </c>
      <c r="B2" s="502"/>
      <c r="C2" s="502"/>
      <c r="D2" s="502"/>
      <c r="E2" s="502"/>
      <c r="F2" s="502"/>
    </row>
    <row r="3" spans="1:6" ht="21.75" customHeight="1">
      <c r="A3" s="502" t="s">
        <v>282</v>
      </c>
      <c r="B3" s="502"/>
      <c r="C3" s="502"/>
      <c r="D3" s="502"/>
      <c r="E3" s="502"/>
      <c r="F3" s="502"/>
    </row>
    <row r="4" spans="2:4" ht="21.75" customHeight="1">
      <c r="B4" s="139"/>
      <c r="C4" s="139"/>
      <c r="D4" s="139"/>
    </row>
    <row r="5" spans="2:5" ht="28.5" customHeight="1" thickBot="1">
      <c r="B5" s="139"/>
      <c r="C5" s="139"/>
      <c r="D5" s="139"/>
      <c r="E5" s="140" t="s">
        <v>321</v>
      </c>
    </row>
    <row r="6" spans="1:5" s="143" customFormat="1" ht="35.25" customHeight="1" thickBot="1">
      <c r="A6" s="498" t="s">
        <v>115</v>
      </c>
      <c r="B6" s="499"/>
      <c r="C6" s="141" t="s">
        <v>232</v>
      </c>
      <c r="D6" s="142" t="s">
        <v>227</v>
      </c>
      <c r="E6" s="27" t="s">
        <v>256</v>
      </c>
    </row>
    <row r="7" spans="1:5" s="143" customFormat="1" ht="17.25" customHeight="1" thickBot="1">
      <c r="A7" s="500"/>
      <c r="B7" s="501"/>
      <c r="C7" s="27" t="s">
        <v>216</v>
      </c>
      <c r="D7" s="27" t="s">
        <v>216</v>
      </c>
      <c r="E7" s="27" t="s">
        <v>216</v>
      </c>
    </row>
    <row r="8" spans="1:5" ht="16.5" customHeight="1">
      <c r="A8" s="144"/>
      <c r="B8" s="145" t="s">
        <v>194</v>
      </c>
      <c r="C8" s="160"/>
      <c r="D8" s="146"/>
      <c r="E8" s="147"/>
    </row>
    <row r="9" spans="1:5" ht="16.5" customHeight="1">
      <c r="A9" s="148"/>
      <c r="B9" s="408" t="s">
        <v>186</v>
      </c>
      <c r="C9" s="161"/>
      <c r="D9" s="149"/>
      <c r="E9" s="150"/>
    </row>
    <row r="10" spans="1:5" ht="16.5" customHeight="1">
      <c r="A10" s="148"/>
      <c r="B10" s="408" t="s">
        <v>217</v>
      </c>
      <c r="C10" s="161">
        <f>SUM('PRÍJMY, organiz.'!C6)</f>
        <v>23707146</v>
      </c>
      <c r="D10" s="149">
        <f>SUM('PRÍJMY, organiz.'!E6)</f>
        <v>77842</v>
      </c>
      <c r="E10" s="150">
        <f>SUM('PRÍJMY, organiz.'!F6)</f>
        <v>23784988</v>
      </c>
    </row>
    <row r="11" spans="1:5" ht="16.5" customHeight="1">
      <c r="A11" s="148"/>
      <c r="B11" s="408" t="s">
        <v>218</v>
      </c>
      <c r="C11" s="161">
        <f>SUM('PRÍJMY, organiz.'!C52)</f>
        <v>427435</v>
      </c>
      <c r="D11" s="149">
        <f>SUM('PRÍJMY, organiz.'!E52)</f>
        <v>-138590</v>
      </c>
      <c r="E11" s="150">
        <f>SUM('PRÍJMY, organiz.'!F52)</f>
        <v>288845</v>
      </c>
    </row>
    <row r="12" spans="1:5" ht="16.5" customHeight="1" thickBot="1">
      <c r="A12" s="151"/>
      <c r="B12" s="409" t="s">
        <v>219</v>
      </c>
      <c r="C12" s="413">
        <f>SUM('PRÍJMY, organiz.'!C58)</f>
        <v>451208</v>
      </c>
      <c r="D12" s="414">
        <f>SUM('PRÍJMY, organiz.'!E58)</f>
        <v>-5040</v>
      </c>
      <c r="E12" s="415">
        <f>SUM('PRÍJMY, organiz.'!F58)</f>
        <v>446168</v>
      </c>
    </row>
    <row r="13" spans="1:5" ht="19.5" customHeight="1" thickBot="1">
      <c r="A13" s="152"/>
      <c r="B13" s="153" t="s">
        <v>220</v>
      </c>
      <c r="C13" s="416">
        <f>SUM(C10:C12)</f>
        <v>24585789</v>
      </c>
      <c r="D13" s="416">
        <f>SUM(D10:D12)</f>
        <v>-65788</v>
      </c>
      <c r="E13" s="416">
        <f>SUM(E10:E12)</f>
        <v>24520001</v>
      </c>
    </row>
    <row r="14" spans="1:5" ht="16.5" customHeight="1">
      <c r="A14" s="144"/>
      <c r="B14" s="410"/>
      <c r="C14" s="417"/>
      <c r="D14" s="418"/>
      <c r="E14" s="147"/>
    </row>
    <row r="15" spans="1:5" ht="16.5" customHeight="1">
      <c r="A15" s="148"/>
      <c r="B15" s="154" t="s">
        <v>221</v>
      </c>
      <c r="C15" s="419"/>
      <c r="D15" s="420"/>
      <c r="E15" s="150"/>
    </row>
    <row r="16" spans="1:5" ht="16.5" customHeight="1">
      <c r="A16" s="148"/>
      <c r="B16" s="411" t="s">
        <v>186</v>
      </c>
      <c r="C16" s="421"/>
      <c r="D16" s="115"/>
      <c r="E16" s="150"/>
    </row>
    <row r="17" spans="1:5" ht="16.5" customHeight="1">
      <c r="A17" s="148"/>
      <c r="B17" s="408" t="s">
        <v>3</v>
      </c>
      <c r="C17" s="161">
        <f>SUM('VÝDAJE tab. 2'!E117)</f>
        <v>23700975</v>
      </c>
      <c r="D17" s="149">
        <f>SUM('VÝDAJE tab. 2'!I117)</f>
        <v>-70592</v>
      </c>
      <c r="E17" s="150">
        <f>SUM('VÝDAJE tab. 2'!K117)</f>
        <v>23630383</v>
      </c>
    </row>
    <row r="18" spans="1:5" ht="16.5" customHeight="1">
      <c r="A18" s="148"/>
      <c r="B18" s="408" t="s">
        <v>222</v>
      </c>
      <c r="C18" s="161">
        <f>SUM('VÝDAJE tab. 2'!F117)</f>
        <v>521500</v>
      </c>
      <c r="D18" s="149">
        <f>SUM('VÝDAJE tab. 2'!J117)</f>
        <v>4804</v>
      </c>
      <c r="E18" s="150">
        <f>SUM('VÝDAJE tab. 2'!L117)</f>
        <v>526304</v>
      </c>
    </row>
    <row r="19" spans="1:6" ht="16.5" customHeight="1" thickBot="1">
      <c r="A19" s="151"/>
      <c r="B19" s="412" t="s">
        <v>223</v>
      </c>
      <c r="C19" s="422">
        <f>SUM('VÝDAJE tab. 2'!E125:F125)</f>
        <v>363314</v>
      </c>
      <c r="D19" s="414">
        <f>SUM('VÝDAJE tab. 2'!I125:J125)</f>
        <v>0</v>
      </c>
      <c r="E19" s="415">
        <f>SUM('VÝDAJE tab. 2'!K125:L125)</f>
        <v>363314</v>
      </c>
      <c r="F19" s="58"/>
    </row>
    <row r="20" spans="1:5" ht="19.5" customHeight="1" thickBot="1">
      <c r="A20" s="152"/>
      <c r="B20" s="153" t="s">
        <v>224</v>
      </c>
      <c r="C20" s="423">
        <f>SUM(C17:C19)</f>
        <v>24585789</v>
      </c>
      <c r="D20" s="416">
        <f>SUM(D17:D19)</f>
        <v>-65788</v>
      </c>
      <c r="E20" s="416">
        <f>SUM(E17:E19)</f>
        <v>24520001</v>
      </c>
    </row>
    <row r="21" spans="1:5" ht="16.5" customHeight="1" thickBot="1">
      <c r="A21" s="155"/>
      <c r="B21" s="156"/>
      <c r="C21" s="424"/>
      <c r="D21" s="425"/>
      <c r="E21" s="426"/>
    </row>
    <row r="22" spans="1:6" ht="24.75" customHeight="1" thickBot="1">
      <c r="A22" s="157"/>
      <c r="B22" s="158" t="s">
        <v>225</v>
      </c>
      <c r="C22" s="427">
        <f>SUM(C13-C20)</f>
        <v>0</v>
      </c>
      <c r="D22" s="427">
        <f>SUM(D13-D20)</f>
        <v>0</v>
      </c>
      <c r="E22" s="427">
        <f>SUM(E13-E20)</f>
        <v>0</v>
      </c>
      <c r="F22" s="58"/>
    </row>
    <row r="23" spans="2:4" ht="12" customHeight="1">
      <c r="B23" s="159"/>
      <c r="C23" s="159"/>
      <c r="D23" s="159"/>
    </row>
  </sheetData>
  <sheetProtection/>
  <mergeCells count="4">
    <mergeCell ref="A6:B7"/>
    <mergeCell ref="A2:F2"/>
    <mergeCell ref="A3:F3"/>
    <mergeCell ref="A1:F1"/>
  </mergeCells>
  <printOptions/>
  <pageMargins left="1.3385826771653544" right="1.14173228346456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MU-Petrzalka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Orsagova</dc:creator>
  <cp:keywords/>
  <dc:description/>
  <cp:lastModifiedBy>Orsagova</cp:lastModifiedBy>
  <cp:lastPrinted>2012-09-03T13:25:58Z</cp:lastPrinted>
  <dcterms:created xsi:type="dcterms:W3CDTF">2010-07-27T06:24:50Z</dcterms:created>
  <dcterms:modified xsi:type="dcterms:W3CDTF">2012-09-03T13:49:37Z</dcterms:modified>
  <cp:category/>
  <cp:version/>
  <cp:contentType/>
  <cp:contentStatus/>
</cp:coreProperties>
</file>