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ÍJMY ,organ." sheetId="1" r:id="rId1"/>
    <sheet name="VÝDAJE tab.2" sheetId="2" r:id="rId2"/>
    <sheet name="Tab 6 školstvo" sheetId="3" r:id="rId3"/>
  </sheets>
  <definedNames/>
  <calcPr fullCalcOnLoad="1"/>
</workbook>
</file>

<file path=xl/comments2.xml><?xml version="1.0" encoding="utf-8"?>
<comments xmlns="http://schemas.openxmlformats.org/spreadsheetml/2006/main">
  <authors>
    <author>Orsagova</author>
  </authors>
  <commentList>
    <comment ref="M77" authorId="0">
      <text>
        <r>
          <rPr>
            <b/>
            <sz val="8"/>
            <rFont val="Tahoma"/>
            <family val="2"/>
          </rPr>
          <t>Orsagova:</t>
        </r>
        <r>
          <rPr>
            <sz val="8"/>
            <rFont val="Tahoma"/>
            <family val="2"/>
          </rPr>
          <t xml:space="preserve">
50 000 na výd OLO zberný dvor VPS - zvýšený záujem obyv. + 5.000 polp. Za dažďovú vodu + 4.000 PD Šrob.nám.
</t>
        </r>
      </text>
    </comment>
  </commentList>
</comments>
</file>

<file path=xl/comments3.xml><?xml version="1.0" encoding="utf-8"?>
<comments xmlns="http://schemas.openxmlformats.org/spreadsheetml/2006/main">
  <authors>
    <author>Zatkova</author>
  </authors>
  <commentList>
    <comment ref="I27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Grant 755,-
</t>
        </r>
      </text>
    </comment>
    <comment ref="I30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33,-soc.slabši
92,-SZP
195,-Stravné soc.slabš
i</t>
        </r>
      </text>
    </comment>
    <comment ref="I32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 
755,-sponzorske
</t>
        </r>
      </text>
    </comment>
    <comment ref="F58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2220,-TS
622,-stredisko zaujmovej č.</t>
        </r>
      </text>
    </comment>
    <comment ref="E65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</t>
        </r>
      </text>
    </comment>
    <comment ref="C99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96,-SZP
66,-pomôcky
419,-soc.slabší pomôcky</t>
        </r>
      </text>
    </comment>
    <comment ref="I99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100 soc.slabší uč.pomôcky
627,-stravné soc.slabší</t>
        </r>
      </text>
    </comment>
    <comment ref="F116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3 uroky
372,- z dobropisov
</t>
        </r>
      </text>
    </comment>
    <comment ref="E128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Projekt 450,-</t>
        </r>
      </text>
    </comment>
    <comment ref="C133" authorId="0">
      <text>
        <r>
          <rPr>
            <b/>
            <sz val="8"/>
            <rFont val="Tahoma"/>
            <family val="2"/>
          </rPr>
          <t>Zatkova:</t>
        </r>
        <r>
          <rPr>
            <sz val="8"/>
            <rFont val="Tahoma"/>
            <family val="2"/>
          </rPr>
          <t xml:space="preserve">
66,-soc.slabší
272,-stravné soc.slabší
</t>
        </r>
      </text>
    </comment>
  </commentList>
</comments>
</file>

<file path=xl/sharedStrings.xml><?xml version="1.0" encoding="utf-8"?>
<sst xmlns="http://schemas.openxmlformats.org/spreadsheetml/2006/main" count="604" uniqueCount="314">
  <si>
    <t>Spoločný stavebný úrad</t>
  </si>
  <si>
    <t>Číslo programu</t>
  </si>
  <si>
    <t xml:space="preserve">Názov </t>
  </si>
  <si>
    <t>Bežné výdavky</t>
  </si>
  <si>
    <t>Kapitál. výdavky</t>
  </si>
  <si>
    <t>1</t>
  </si>
  <si>
    <t>2</t>
  </si>
  <si>
    <t>3</t>
  </si>
  <si>
    <t>Výkon funkcie starostu</t>
  </si>
  <si>
    <t>Výkon funkcie zástupcov starostu</t>
  </si>
  <si>
    <t>Výkon funkcie prednostu</t>
  </si>
  <si>
    <t>4</t>
  </si>
  <si>
    <t>Výkon funkcie miestneho kontrolóra</t>
  </si>
  <si>
    <t>Program č. 1 spolu</t>
  </si>
  <si>
    <t>5</t>
  </si>
  <si>
    <t>6</t>
  </si>
  <si>
    <t>7</t>
  </si>
  <si>
    <t>Program č. 2 spolu</t>
  </si>
  <si>
    <t xml:space="preserve">Matrika </t>
  </si>
  <si>
    <t>Ohlasovňa pobytu</t>
  </si>
  <si>
    <t>Sobáše a občianske obrady</t>
  </si>
  <si>
    <t>Program č. 3 spolu</t>
  </si>
  <si>
    <t>Zabezpečovanie vyhradeného parkovania</t>
  </si>
  <si>
    <t>Projekt zjednosmernenia ulíc</t>
  </si>
  <si>
    <t>Program č. 4 spolu</t>
  </si>
  <si>
    <t>Materské školy</t>
  </si>
  <si>
    <t>Stredisko služieb školám a ŠZ</t>
  </si>
  <si>
    <t>ZŠ Budatínska</t>
  </si>
  <si>
    <t xml:space="preserve">ZŠ Černyševského </t>
  </si>
  <si>
    <t xml:space="preserve">ZŠ Dudova </t>
  </si>
  <si>
    <t>ZŠ Gessayova</t>
  </si>
  <si>
    <t xml:space="preserve">ZŠ Holíčska </t>
  </si>
  <si>
    <t xml:space="preserve">ZŠ Lachova </t>
  </si>
  <si>
    <t>ZŠ Nobelovo nám.</t>
  </si>
  <si>
    <t>8</t>
  </si>
  <si>
    <t xml:space="preserve">ZŠ Pankúchova </t>
  </si>
  <si>
    <t>9</t>
  </si>
  <si>
    <t xml:space="preserve">ZŠ Prokofievova </t>
  </si>
  <si>
    <t>10</t>
  </si>
  <si>
    <t xml:space="preserve">ZŠ Tupolevova </t>
  </si>
  <si>
    <t>11</t>
  </si>
  <si>
    <t xml:space="preserve">ZŠ Turnianska </t>
  </si>
  <si>
    <t>Proj.ESF Inovácia a nové metódy vyuč. AJ</t>
  </si>
  <si>
    <t>Podpora voľnočasových aktivít v ZŠ</t>
  </si>
  <si>
    <t>Školské stravovanie v ZŠ</t>
  </si>
  <si>
    <t xml:space="preserve">Školský úrad </t>
  </si>
  <si>
    <t>Program č. 5 spolu</t>
  </si>
  <si>
    <t xml:space="preserve">Miestna knižnica Petržalka </t>
  </si>
  <si>
    <t xml:space="preserve">Kultúrne zariadenia Petržalky </t>
  </si>
  <si>
    <t>Športové podujatia</t>
  </si>
  <si>
    <t>Program č. 6 spolu</t>
  </si>
  <si>
    <t xml:space="preserve">Projekt Petržalská okrášľovacia iniciatíva </t>
  </si>
  <si>
    <t>Vysádzanie odrastených stromov</t>
  </si>
  <si>
    <t>Program č. 7 spolu</t>
  </si>
  <si>
    <t>Špeciálny stavebný úrad</t>
  </si>
  <si>
    <t>Štátny fond rozvoja bývania</t>
  </si>
  <si>
    <t>Program č. 8 spolu</t>
  </si>
  <si>
    <t>Správa a údržba obecných bytov</t>
  </si>
  <si>
    <t xml:space="preserve">Projekt Byty mladej rodiny </t>
  </si>
  <si>
    <t>Program č. 9 spolu</t>
  </si>
  <si>
    <t>Poskytovanie dávok sociálnej pomoci</t>
  </si>
  <si>
    <t>Pochovávanie občanov</t>
  </si>
  <si>
    <t>Prenes. výkon štátnej správy v sociálnej oblasti</t>
  </si>
  <si>
    <t>Správa Strediska sociálnych služieb</t>
  </si>
  <si>
    <t xml:space="preserve">Sociálne služby </t>
  </si>
  <si>
    <t>Program č. 10 spolu</t>
  </si>
  <si>
    <t>Podpora mestskej polície</t>
  </si>
  <si>
    <t>Ochrana obecného majetku</t>
  </si>
  <si>
    <t>Program č. 11 spolu</t>
  </si>
  <si>
    <t>Spolu</t>
  </si>
  <si>
    <t>Splátka úveru</t>
  </si>
  <si>
    <t>Výdavkové finančné operácie</t>
  </si>
  <si>
    <t xml:space="preserve">Odbor.rast zam.školstva, oceňov.učiteľov a žiakov </t>
  </si>
  <si>
    <t>Rozhodovanie, manažment a kontrola</t>
  </si>
  <si>
    <t>Manažment</t>
  </si>
  <si>
    <t>Stratégia a riadenie projektov</t>
  </si>
  <si>
    <t>Podpora neziskových organizácií</t>
  </si>
  <si>
    <t>Moderný miestny úrad</t>
  </si>
  <si>
    <t>Zabezpečenie chodu informačného systému</t>
  </si>
  <si>
    <t>Úrad ako podpora</t>
  </si>
  <si>
    <t>Služby občanom</t>
  </si>
  <si>
    <t>Propagácia mestskej časti</t>
  </si>
  <si>
    <t>Doprava a komunikácie</t>
  </si>
  <si>
    <t>Miestne komunikácie a chodníky</t>
  </si>
  <si>
    <t>Projekt obstar.akt. pasportu odst. parkovania</t>
  </si>
  <si>
    <t>Vzdelávanie</t>
  </si>
  <si>
    <t>Predškolské vzdelávanie</t>
  </si>
  <si>
    <t>Vzdelávanie v základných školách</t>
  </si>
  <si>
    <t>Riadenie kvality vzdelávania</t>
  </si>
  <si>
    <t>Kultúrne podujatia</t>
  </si>
  <si>
    <t>Podpora športu</t>
  </si>
  <si>
    <t>Životné prostredie</t>
  </si>
  <si>
    <t>Starostlivosť o zeleň</t>
  </si>
  <si>
    <t>Tvorba parkov a zelených plôch</t>
  </si>
  <si>
    <t>Verejné priestranstvá</t>
  </si>
  <si>
    <t>Starostlivosť o psov</t>
  </si>
  <si>
    <t>Dotváranie a budovanie kontajnerových stanovíšť</t>
  </si>
  <si>
    <t>Podpora vodnej záchrannej služby</t>
  </si>
  <si>
    <t>Ostatná činnosť MP VPS</t>
  </si>
  <si>
    <t>Územný rozvoj</t>
  </si>
  <si>
    <t>Urbanistické štúdie a územné plány zón</t>
  </si>
  <si>
    <t>Kvalitné a včasné stavebné konanie</t>
  </si>
  <si>
    <t>Nakladanie s majetkom a bývanie</t>
  </si>
  <si>
    <t>Obecné byty</t>
  </si>
  <si>
    <t>Nebytové priestory</t>
  </si>
  <si>
    <t>Sociálna pomoc a sociálne služby</t>
  </si>
  <si>
    <t>Starostlivosť o seniorov</t>
  </si>
  <si>
    <t>Starostlivosť o rodinu a deti</t>
  </si>
  <si>
    <t>Stredisko sociálnych služieb</t>
  </si>
  <si>
    <t>Zariadenia sociálnych služieb</t>
  </si>
  <si>
    <t>Bezpečnosť a poriadok</t>
  </si>
  <si>
    <t>Kultúra a šport</t>
  </si>
  <si>
    <t>Údržba a čistota verejných priestranstiev</t>
  </si>
  <si>
    <t>Oprava a údržba komunikácií</t>
  </si>
  <si>
    <t>Podujatia žiakov ZŠ a MŠ</t>
  </si>
  <si>
    <t>U k a z o v a t e ľ</t>
  </si>
  <si>
    <t>BEŽNÉ  PRÍJMY:</t>
  </si>
  <si>
    <t>Daňové príjmy</t>
  </si>
  <si>
    <t>Dane za špecifické služby</t>
  </si>
  <si>
    <t xml:space="preserve"> - za psa</t>
  </si>
  <si>
    <t xml:space="preserve"> - za užívanie verejného priestranstva </t>
  </si>
  <si>
    <t xml:space="preserve">   z toho za vyhradené parkovanie</t>
  </si>
  <si>
    <t xml:space="preserve"> - za nevýherné hracie prístroje </t>
  </si>
  <si>
    <t xml:space="preserve"> - za predajné automaty </t>
  </si>
  <si>
    <t>Podiel na dani z nehnuteľností</t>
  </si>
  <si>
    <t>Podiel na poplatku za komunálny odpad</t>
  </si>
  <si>
    <t xml:space="preserve">Nedaňové príjmy </t>
  </si>
  <si>
    <t>Správne poplatky</t>
  </si>
  <si>
    <t>Príjmy z prenájmu majetku - pozemky</t>
  </si>
  <si>
    <t>Príjmy z prenájmu majetku - Dalkia</t>
  </si>
  <si>
    <t>Príjmy z prenájmu majetku - budovy MČ</t>
  </si>
  <si>
    <t>Príjmy z prenájmu majetku - admin. budova MČ</t>
  </si>
  <si>
    <t>Príjmy z prenájmu - byty</t>
  </si>
  <si>
    <t>Úroky</t>
  </si>
  <si>
    <t xml:space="preserve">Ostatné nedaňové príjmy </t>
  </si>
  <si>
    <t xml:space="preserve">Granty a transfery </t>
  </si>
  <si>
    <t xml:space="preserve"> v tom:    školstvo</t>
  </si>
  <si>
    <t xml:space="preserve">              sociálna starostlivosť - činnosť ZOS</t>
  </si>
  <si>
    <t xml:space="preserve">              stavebný poriadok</t>
  </si>
  <si>
    <t xml:space="preserve">              špeciálny stavebný úrad</t>
  </si>
  <si>
    <t xml:space="preserve">              matrika</t>
  </si>
  <si>
    <t xml:space="preserve">              štátny fond rozvoja bývania</t>
  </si>
  <si>
    <t xml:space="preserve">              školský úrad</t>
  </si>
  <si>
    <t xml:space="preserve">              ohlasovňa pobytu</t>
  </si>
  <si>
    <t xml:space="preserve">              ochrana prírody a krajiny</t>
  </si>
  <si>
    <t>Granty, sponzorské dary</t>
  </si>
  <si>
    <t>Príjmy rozpočtových organizácií</t>
  </si>
  <si>
    <t>Príjmy ostatných rozpočtových organizácií</t>
  </si>
  <si>
    <t>KAPITÁLOVÉ  PRÍJMY:</t>
  </si>
  <si>
    <t>Príjmy z  predaja majetku</t>
  </si>
  <si>
    <t xml:space="preserve"> - z predaja pozemkov</t>
  </si>
  <si>
    <t xml:space="preserve"> - z predaja bytov a nebytových priestorov</t>
  </si>
  <si>
    <t xml:space="preserve"> - z predaja nehnuteľného majetku hl. mesta</t>
  </si>
  <si>
    <t>FINANČNÉ OPERÁCIE:</t>
  </si>
  <si>
    <t>Prostriedky prevedené</t>
  </si>
  <si>
    <t xml:space="preserve"> - z Fondu rozvoja bývania</t>
  </si>
  <si>
    <t xml:space="preserve"> - z Konta zelene</t>
  </si>
  <si>
    <t xml:space="preserve"> - z Fondu statickej dopravy</t>
  </si>
  <si>
    <t xml:space="preserve"> - z Rezervného fondu</t>
  </si>
  <si>
    <t>PRÍJMY  SPOLU</t>
  </si>
  <si>
    <t>príspevkovej organizácie mestskej časti -</t>
  </si>
  <si>
    <t>Miestneho podniku verejnoprospešných služieb Petržalka</t>
  </si>
  <si>
    <t xml:space="preserve">Transf. z rozpočtu MČ na kapitálové výdavky        </t>
  </si>
  <si>
    <t xml:space="preserve">Mzdové prostriedky                                           </t>
  </si>
  <si>
    <t xml:space="preserve">Investície                                                           </t>
  </si>
  <si>
    <t xml:space="preserve">Výsledok hospodárenia                                     </t>
  </si>
  <si>
    <t>"O"  =  orientačný ukazovateľ</t>
  </si>
  <si>
    <t xml:space="preserve"> mestskej časti Bratislava-Petržalka na úseku kultúry</t>
  </si>
  <si>
    <t>Kultúrne zariadenia Petržalky</t>
  </si>
  <si>
    <t xml:space="preserve">Transfer z rozpočtu MČ na prevádzku       </t>
  </si>
  <si>
    <t xml:space="preserve">                     6.2 - činnosť KZP</t>
  </si>
  <si>
    <t xml:space="preserve">Transf. z rozpočtu MČ na investície - progr. 6.2      </t>
  </si>
  <si>
    <t xml:space="preserve">Bežné výdavky spolu                                                </t>
  </si>
  <si>
    <t xml:space="preserve">- z toho mzdové výdavky                                    </t>
  </si>
  <si>
    <t xml:space="preserve">Kapitálové výdavky                                            </t>
  </si>
  <si>
    <t xml:space="preserve">Príjmy                                                                </t>
  </si>
  <si>
    <t>Miestna knižnica Petržalka</t>
  </si>
  <si>
    <t>Transfer z rozp. MČ na prevádzku - progr. 6.1</t>
  </si>
  <si>
    <t xml:space="preserve">Transfer z rozp. MČ na investície - progr. 6.1       </t>
  </si>
  <si>
    <t>Strediska sociálnych služieb Petržalka</t>
  </si>
  <si>
    <t xml:space="preserve">Transfer z rozpočtu MČ na prevádzku    </t>
  </si>
  <si>
    <t xml:space="preserve">Transfer zo ŠR na prevádzku </t>
  </si>
  <si>
    <t>Transfer z rozpočtu MČ na investície</t>
  </si>
  <si>
    <t xml:space="preserve">Bežné výdavky                                                 </t>
  </si>
  <si>
    <t xml:space="preserve">- z toho mzdové výdavky                         </t>
  </si>
  <si>
    <t xml:space="preserve">Príjmy                                                          </t>
  </si>
  <si>
    <t>v tom:</t>
  </si>
  <si>
    <t xml:space="preserve"> bežné výdavky spolu</t>
  </si>
  <si>
    <t>kapitálové výdavky</t>
  </si>
  <si>
    <t xml:space="preserve"> príjmy</t>
  </si>
  <si>
    <t>Zariadenie opatrovateľskej starostlivosti</t>
  </si>
  <si>
    <t>Opatrovateľská služba</t>
  </si>
  <si>
    <t>bežné výdavky spolu</t>
  </si>
  <si>
    <t>Domov pre rodičov a deti</t>
  </si>
  <si>
    <t xml:space="preserve">                     4.1.1 - oprava a údržba komunikácií</t>
  </si>
  <si>
    <t xml:space="preserve">                     7.4 - ostatná činnosť MP VPS</t>
  </si>
  <si>
    <t xml:space="preserve">                      7.4 - ostatná činnosť MP VPS</t>
  </si>
  <si>
    <t>Správa organizácie - progr. 10.6.2</t>
  </si>
  <si>
    <t>Progr. 10.6.1</t>
  </si>
  <si>
    <t xml:space="preserve"> - z toho zo ŠR</t>
  </si>
  <si>
    <t>Tab. č. 1/2             v EUR</t>
  </si>
  <si>
    <t>Tab. č. 3                 v EUR</t>
  </si>
  <si>
    <t>Tab. č. 4                v EUR</t>
  </si>
  <si>
    <t>Tab. č. 5                 v EUR</t>
  </si>
  <si>
    <t>Tab. č. 2        v  EUR</t>
  </si>
  <si>
    <t>Výstavba nových chodníkov, komunikácií a cyklotrás</t>
  </si>
  <si>
    <t xml:space="preserve">v tom progr.  </t>
  </si>
  <si>
    <t xml:space="preserve">v tom program : </t>
  </si>
  <si>
    <t xml:space="preserve">                     6.3 - Kultúrne podujatia - Dni Petržalky</t>
  </si>
  <si>
    <t xml:space="preserve">Transfer z rozpočtu MČ na bežné výdavky                   </t>
  </si>
  <si>
    <t xml:space="preserve">Príjmy                                                                         </t>
  </si>
  <si>
    <t>% plnenia</t>
  </si>
  <si>
    <t>Dotácie - prostriedky EU a ŠR na projekty</t>
  </si>
  <si>
    <t xml:space="preserve">              štátne sociálne dávky</t>
  </si>
  <si>
    <t>Plnenie rozpočtu príjmov</t>
  </si>
  <si>
    <t>Plnenie záväzných ukazovateľov</t>
  </si>
  <si>
    <t>Plnenie záväzných ukazovateľov rozpočtových organizácií</t>
  </si>
  <si>
    <t xml:space="preserve">                     6.3 - Kultúrne podujatia - Seniorfest</t>
  </si>
  <si>
    <t>Rozpočet 2012</t>
  </si>
  <si>
    <t>Podiel na výnose daní zo ŠR</t>
  </si>
  <si>
    <t>Príjmy z prenájmu - nebytové priestory, garáže, objekty</t>
  </si>
  <si>
    <t>Dotácie zo štátneho rozpočtu</t>
  </si>
  <si>
    <t xml:space="preserve">              sociálne služby - posudková činnosť</t>
  </si>
  <si>
    <t xml:space="preserve">v tom progr.                  </t>
  </si>
  <si>
    <t xml:space="preserve">                      7.1 - starostlivosť o zeleň                  </t>
  </si>
  <si>
    <t xml:space="preserve">                    7.3.1. - poplatky OLO</t>
  </si>
  <si>
    <t xml:space="preserve">                    7.3.1. - likvidácia čiernej skládky Klokočova</t>
  </si>
  <si>
    <t>Náklady                                                                     "O"</t>
  </si>
  <si>
    <t>Vlastné výnosy spolu                                             "O"</t>
  </si>
  <si>
    <t xml:space="preserve">                     6.3 - Kultúrne podujatia - Petrž. Ples</t>
  </si>
  <si>
    <t xml:space="preserve">Rozpočet 2012            </t>
  </si>
  <si>
    <t>Výkon funkcie poslancov</t>
  </si>
  <si>
    <t>Daň z príjmov</t>
  </si>
  <si>
    <t>Projekt Zlepšenie technic. stavu budov - úroky</t>
  </si>
  <si>
    <t>Rozvoj športu</t>
  </si>
  <si>
    <t>Obnova a údržba majetku</t>
  </si>
  <si>
    <t>Upravený rozpočet 2012</t>
  </si>
  <si>
    <t>Plnenie k 30.6.2012</t>
  </si>
  <si>
    <t xml:space="preserve">Upravený rozpočet 2012            </t>
  </si>
  <si>
    <t xml:space="preserve">Plnenie k 30.6.2012        </t>
  </si>
  <si>
    <t>Rozpočt. org. - stravovanie</t>
  </si>
  <si>
    <t>Dotácia zo ŠR na voľby do NR SR</t>
  </si>
  <si>
    <t xml:space="preserve"> - zo zostatku dotácií zo ŠR a EÚ z predchádzajúcich rokov</t>
  </si>
  <si>
    <t>Príjmy rozpočtových organizácií - stravné</t>
  </si>
  <si>
    <t xml:space="preserve"> - z predaja majetku rozpočtových organizácií</t>
  </si>
  <si>
    <t xml:space="preserve">              zariad. núdzového bývania, dočasná star. o deti </t>
  </si>
  <si>
    <t xml:space="preserve">mestskej časti Bratislava-Petržalka k 30.6.2012 </t>
  </si>
  <si>
    <t>mestskej časti Bratislava-Petržalka k 30.6.2012</t>
  </si>
  <si>
    <r>
      <t>k 30.6.2012</t>
    </r>
    <r>
      <rPr>
        <sz val="10"/>
        <rFont val="Arial CE"/>
        <family val="0"/>
      </rPr>
      <t xml:space="preserve">                    </t>
    </r>
  </si>
  <si>
    <t xml:space="preserve">k 30.6.2012         </t>
  </si>
  <si>
    <t xml:space="preserve">k 30.6.2012        </t>
  </si>
  <si>
    <t xml:space="preserve"> Plnenie rozpočtu výdavkov mestskej časti Bratislava-Petržalka k 30.6.2012 </t>
  </si>
  <si>
    <t>% plnenie</t>
  </si>
  <si>
    <t>Plnenie rozpočtu príjmov a výdavkov podľa jednotlivých organizácií</t>
  </si>
  <si>
    <t>Tab.č.6/1</t>
  </si>
  <si>
    <t>v EUR</t>
  </si>
  <si>
    <t>ZŠ Budatínska (bazén)</t>
  </si>
  <si>
    <t>ZŠ Černyševského</t>
  </si>
  <si>
    <t>ZŠ Dudova</t>
  </si>
  <si>
    <t>Skutoč. k 30.6.2012</t>
  </si>
  <si>
    <t>Príjmy spolu</t>
  </si>
  <si>
    <t>223002 poplatky</t>
  </si>
  <si>
    <t>212003 prenájmy</t>
  </si>
  <si>
    <t>311/321 iné</t>
  </si>
  <si>
    <t>Bežné výdavky zo ŠR spolu</t>
  </si>
  <si>
    <t>ZŠ mzdy a odvody ŠR</t>
  </si>
  <si>
    <t>ZŠ tovary a služby ŠR</t>
  </si>
  <si>
    <t>Bežné výdavky na prenesené komp. zo ŠR spolu</t>
  </si>
  <si>
    <t>ZŠ tovary a služby z RMČ</t>
  </si>
  <si>
    <t>Bežné výdavky na prenesené komp. z rozpočtu MČ spolu</t>
  </si>
  <si>
    <t>Školské jedálne-mzdy a odvody</t>
  </si>
  <si>
    <t>Školské jedálne-tovary a služby</t>
  </si>
  <si>
    <t>Škol. klub detí-mzdy a odvody</t>
  </si>
  <si>
    <t>Škol. klub detí-tovary a služby</t>
  </si>
  <si>
    <t>Bežné výdavky na originálne komp. z rozpočtu MČ spolu</t>
  </si>
  <si>
    <t xml:space="preserve">Účelové bežné výdavky z iných zdrojov </t>
  </si>
  <si>
    <t>Nenormatívne výd. zo ŠR spolu</t>
  </si>
  <si>
    <t>z toho: vzdelávacie poukazy</t>
  </si>
  <si>
    <t xml:space="preserve">            odchodné</t>
  </si>
  <si>
    <t xml:space="preserve">            asistent učiteľa</t>
  </si>
  <si>
    <t xml:space="preserve">            ostatné</t>
  </si>
  <si>
    <t>Bežné výdavky spolu</t>
  </si>
  <si>
    <t>Havárie-oprava schodísk zo ŠR</t>
  </si>
  <si>
    <t>Kapitálové výdavky z rozp. MČ</t>
  </si>
  <si>
    <t xml:space="preserve">Výdavky spolu </t>
  </si>
  <si>
    <t>Tab.č.6/2</t>
  </si>
  <si>
    <t>ZŠ Holíčska</t>
  </si>
  <si>
    <t>ZŠ Lachova</t>
  </si>
  <si>
    <t>Tab.č.6/3</t>
  </si>
  <si>
    <t>ZŠ Pankúchova (bazén )</t>
  </si>
  <si>
    <t>ZŠ Prokofievova</t>
  </si>
  <si>
    <t>Tab.č.6/4</t>
  </si>
  <si>
    <t>ZŠ Tupolevova</t>
  </si>
  <si>
    <t>ZŠ Turnianska (bazén)</t>
  </si>
  <si>
    <t>Základné školy  - spolu</t>
  </si>
  <si>
    <t>ŠKOLSTVO SPOLU</t>
  </si>
  <si>
    <t>Tab.č.6/5</t>
  </si>
  <si>
    <t xml:space="preserve">                          SSŠaŠZ</t>
  </si>
  <si>
    <t xml:space="preserve">        ŠKOLSTVO SPOLU</t>
  </si>
  <si>
    <t>Aparát SSŠaŠZ-mzdy a odvody</t>
  </si>
  <si>
    <t>Aparát SSŠaŠZ-tovary a služby</t>
  </si>
  <si>
    <t>asistent učiteľa, výsled.žiakov</t>
  </si>
  <si>
    <t xml:space="preserve"> </t>
  </si>
  <si>
    <t>na úseku školstva k 30.6.2012</t>
  </si>
  <si>
    <t xml:space="preserve">Tab. 2/2        </t>
  </si>
  <si>
    <t xml:space="preserve">Tab. 2/4        </t>
  </si>
  <si>
    <t xml:space="preserve">Tab. 2/3        </t>
  </si>
  <si>
    <t>Bežné výdavky na OK  spolu</t>
  </si>
  <si>
    <t xml:space="preserve">Príjmy organizácií školstva </t>
  </si>
  <si>
    <t>223003 cudzí stravníci</t>
  </si>
  <si>
    <t>odchodné</t>
  </si>
  <si>
    <t>ostatné</t>
  </si>
  <si>
    <t>Záväzné ukazovatele</t>
  </si>
  <si>
    <t>Tab. č. 1/1             v EUR</t>
  </si>
</sst>
</file>

<file path=xl/styles.xml><?xml version="1.0" encoding="utf-8"?>
<styleSheet xmlns="http://schemas.openxmlformats.org/spreadsheetml/2006/main">
  <numFmts count="5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_ ;\-#,##0\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;[Red]#,##0"/>
    <numFmt numFmtId="175" formatCode="#,##0_ ;[Red]\-#,##0\ "/>
    <numFmt numFmtId="176" formatCode="0.00_ ;[Red]\-0.00\ "/>
    <numFmt numFmtId="177" formatCode="0.0%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[$-41B]d\.\ mmmm\ yyyy"/>
    <numFmt numFmtId="191" formatCode="#,##0.00\ [$€-1]"/>
    <numFmt numFmtId="192" formatCode="0.0000"/>
    <numFmt numFmtId="193" formatCode="#,##0\ &quot;Kč&quot;;\-#,##0\ &quot;Kč&quot;"/>
    <numFmt numFmtId="194" formatCode="#,##0\ &quot;Kč&quot;;[Red]\-#,##0\ &quot;Kč&quot;"/>
    <numFmt numFmtId="195" formatCode="#,##0.00\ &quot;Kč&quot;;\-#,##0.00\ &quot;Kč&quot;"/>
    <numFmt numFmtId="196" formatCode="#,##0.00\ &quot;Kč&quot;;[Red]\-#,##0.00\ &quot;Kč&quot;"/>
    <numFmt numFmtId="197" formatCode="_-* #,##0\ &quot;Kč&quot;_-;\-* #,##0\ &quot;Kč&quot;_-;_-* &quot;-&quot;\ &quot;Kč&quot;_-;_-@_-"/>
    <numFmt numFmtId="198" formatCode="_-* #,##0\ _K_č_-;\-* #,##0\ _K_č_-;_-* &quot;-&quot;\ _K_č_-;_-@_-"/>
    <numFmt numFmtId="199" formatCode="_-* #,##0.00\ &quot;Kč&quot;_-;\-* #,##0.00\ &quot;Kč&quot;_-;_-* &quot;-&quot;??\ &quot;Kč&quot;_-;_-@_-"/>
    <numFmt numFmtId="200" formatCode="_-* #,##0.00\ _K_č_-;\-* #,##0.00\ _K_č_-;_-* &quot;-&quot;??\ _K_č_-;_-@_-"/>
    <numFmt numFmtId="201" formatCode="0.00000"/>
    <numFmt numFmtId="202" formatCode="#,##0.00000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[$€-2]\ #\ ##,000_);[Red]\([$€-2]\ #\ ##,000\)"/>
  </numFmts>
  <fonts count="62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11.5"/>
      <name val="Arial CE"/>
      <family val="2"/>
    </font>
    <font>
      <b/>
      <sz val="10"/>
      <name val="Arial"/>
      <family val="2"/>
    </font>
    <font>
      <b/>
      <u val="single"/>
      <sz val="16"/>
      <name val="Arial CE"/>
      <family val="2"/>
    </font>
    <font>
      <sz val="10"/>
      <name val="Arial CE"/>
      <family val="0"/>
    </font>
    <font>
      <b/>
      <i/>
      <u val="single"/>
      <sz val="16"/>
      <name val="Arial CE"/>
      <family val="2"/>
    </font>
    <font>
      <b/>
      <i/>
      <sz val="12"/>
      <name val="Arial CE"/>
      <family val="2"/>
    </font>
    <font>
      <b/>
      <i/>
      <sz val="13"/>
      <name val="Arial CE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b/>
      <sz val="15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u val="single"/>
      <sz val="9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554">
    <xf numFmtId="0" fontId="0" fillId="0" borderId="0" xfId="0" applyAlignment="1">
      <alignment/>
    </xf>
    <xf numFmtId="0" fontId="2" fillId="0" borderId="0" xfId="48">
      <alignment/>
      <protection/>
    </xf>
    <xf numFmtId="0" fontId="2" fillId="0" borderId="0" xfId="48" applyFont="1">
      <alignment/>
      <protection/>
    </xf>
    <xf numFmtId="0" fontId="10" fillId="0" borderId="0" xfId="48" applyFont="1">
      <alignment/>
      <protection/>
    </xf>
    <xf numFmtId="0" fontId="10" fillId="0" borderId="0" xfId="48" applyFont="1">
      <alignment/>
      <protection/>
    </xf>
    <xf numFmtId="49" fontId="10" fillId="17" borderId="10" xfId="48" applyNumberFormat="1" applyFont="1" applyFill="1" applyBorder="1" applyAlignment="1">
      <alignment horizontal="center"/>
      <protection/>
    </xf>
    <xf numFmtId="0" fontId="10" fillId="17" borderId="11" xfId="48" applyFont="1" applyFill="1" applyBorder="1" applyAlignment="1">
      <alignment horizontal="center"/>
      <protection/>
    </xf>
    <xf numFmtId="49" fontId="10" fillId="17" borderId="12" xfId="48" applyNumberFormat="1" applyFont="1" applyFill="1" applyBorder="1" applyAlignment="1">
      <alignment horizontal="center"/>
      <protection/>
    </xf>
    <xf numFmtId="49" fontId="10" fillId="17" borderId="13" xfId="48" applyNumberFormat="1" applyFont="1" applyFill="1" applyBorder="1" applyAlignment="1">
      <alignment horizontal="left"/>
      <protection/>
    </xf>
    <xf numFmtId="49" fontId="10" fillId="17" borderId="10" xfId="48" applyNumberFormat="1" applyFont="1" applyFill="1" applyBorder="1" applyAlignment="1">
      <alignment horizontal="center"/>
      <protection/>
    </xf>
    <xf numFmtId="0" fontId="10" fillId="17" borderId="11" xfId="48" applyFont="1" applyFill="1" applyBorder="1" applyAlignment="1">
      <alignment horizontal="center"/>
      <protection/>
    </xf>
    <xf numFmtId="49" fontId="10" fillId="17" borderId="12" xfId="48" applyNumberFormat="1" applyFont="1" applyFill="1" applyBorder="1" applyAlignment="1">
      <alignment horizontal="center"/>
      <protection/>
    </xf>
    <xf numFmtId="49" fontId="10" fillId="17" borderId="13" xfId="48" applyNumberFormat="1" applyFont="1" applyFill="1" applyBorder="1" applyAlignment="1">
      <alignment horizontal="left"/>
      <protection/>
    </xf>
    <xf numFmtId="3" fontId="10" fillId="17" borderId="10" xfId="48" applyNumberFormat="1" applyFont="1" applyFill="1" applyBorder="1" applyAlignment="1">
      <alignment horizontal="right"/>
      <protection/>
    </xf>
    <xf numFmtId="3" fontId="10" fillId="17" borderId="12" xfId="48" applyNumberFormat="1" applyFont="1" applyFill="1" applyBorder="1" applyAlignment="1">
      <alignment horizontal="right"/>
      <protection/>
    </xf>
    <xf numFmtId="0" fontId="2" fillId="0" borderId="0" xfId="48" applyFill="1">
      <alignment/>
      <protection/>
    </xf>
    <xf numFmtId="0" fontId="10" fillId="0" borderId="0" xfId="48" applyFont="1" applyFill="1">
      <alignment/>
      <protection/>
    </xf>
    <xf numFmtId="0" fontId="0" fillId="0" borderId="0" xfId="0" applyAlignment="1">
      <alignment/>
    </xf>
    <xf numFmtId="49" fontId="10" fillId="0" borderId="14" xfId="48" applyNumberFormat="1" applyFont="1" applyFill="1" applyBorder="1" applyAlignment="1">
      <alignment horizontal="center"/>
      <protection/>
    </xf>
    <xf numFmtId="0" fontId="10" fillId="0" borderId="14" xfId="48" applyFont="1" applyFill="1" applyBorder="1" applyAlignment="1">
      <alignment horizontal="center"/>
      <protection/>
    </xf>
    <xf numFmtId="49" fontId="10" fillId="0" borderId="14" xfId="48" applyNumberFormat="1" applyFont="1" applyFill="1" applyBorder="1" applyAlignment="1">
      <alignment horizontal="left"/>
      <protection/>
    </xf>
    <xf numFmtId="3" fontId="2" fillId="0" borderId="14" xfId="48" applyNumberFormat="1" applyBorder="1">
      <alignment/>
      <protection/>
    </xf>
    <xf numFmtId="0" fontId="12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13" fillId="17" borderId="16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5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4" fillId="4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7" fillId="4" borderId="21" xfId="0" applyFont="1" applyFill="1" applyBorder="1" applyAlignment="1">
      <alignment vertical="center"/>
    </xf>
    <xf numFmtId="3" fontId="4" fillId="4" borderId="21" xfId="0" applyNumberFormat="1" applyFont="1" applyFill="1" applyBorder="1" applyAlignment="1">
      <alignment vertical="center"/>
    </xf>
    <xf numFmtId="0" fontId="2" fillId="0" borderId="0" xfId="48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9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20" fillId="0" borderId="13" xfId="0" applyFont="1" applyFill="1" applyBorder="1" applyAlignment="1">
      <alignment vertical="center"/>
    </xf>
    <xf numFmtId="14" fontId="20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top"/>
    </xf>
    <xf numFmtId="0" fontId="3" fillId="0" borderId="15" xfId="0" applyFont="1" applyFill="1" applyBorder="1" applyAlignment="1">
      <alignment horizontal="right" wrapText="1"/>
    </xf>
    <xf numFmtId="49" fontId="10" fillId="17" borderId="21" xfId="48" applyNumberFormat="1" applyFont="1" applyFill="1" applyBorder="1" applyAlignment="1">
      <alignment horizontal="left"/>
      <protection/>
    </xf>
    <xf numFmtId="49" fontId="10" fillId="17" borderId="22" xfId="48" applyNumberFormat="1" applyFont="1" applyFill="1" applyBorder="1" applyAlignment="1">
      <alignment horizontal="center"/>
      <protection/>
    </xf>
    <xf numFmtId="0" fontId="10" fillId="17" borderId="23" xfId="48" applyFont="1" applyFill="1" applyBorder="1" applyAlignment="1">
      <alignment horizontal="center"/>
      <protection/>
    </xf>
    <xf numFmtId="49" fontId="10" fillId="17" borderId="24" xfId="48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7" fillId="7" borderId="25" xfId="48" applyFont="1" applyFill="1" applyBorder="1" applyAlignment="1">
      <alignment horizontal="center" vertical="center" wrapText="1"/>
      <protection/>
    </xf>
    <xf numFmtId="0" fontId="7" fillId="7" borderId="26" xfId="48" applyFont="1" applyFill="1" applyBorder="1" applyAlignment="1">
      <alignment horizontal="center" vertical="center" wrapText="1"/>
      <protection/>
    </xf>
    <xf numFmtId="0" fontId="22" fillId="19" borderId="18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19" borderId="13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3" fontId="6" fillId="19" borderId="27" xfId="48" applyNumberFormat="1" applyFont="1" applyFill="1" applyBorder="1">
      <alignment/>
      <protection/>
    </xf>
    <xf numFmtId="3" fontId="6" fillId="19" borderId="28" xfId="48" applyNumberFormat="1" applyFont="1" applyFill="1" applyBorder="1">
      <alignment/>
      <protection/>
    </xf>
    <xf numFmtId="49" fontId="6" fillId="19" borderId="27" xfId="48" applyNumberFormat="1" applyFont="1" applyFill="1" applyBorder="1" applyAlignment="1">
      <alignment horizontal="center"/>
      <protection/>
    </xf>
    <xf numFmtId="0" fontId="6" fillId="19" borderId="29" xfId="48" applyFont="1" applyFill="1" applyBorder="1" applyAlignment="1">
      <alignment horizontal="center"/>
      <protection/>
    </xf>
    <xf numFmtId="49" fontId="6" fillId="19" borderId="28" xfId="48" applyNumberFormat="1" applyFont="1" applyFill="1" applyBorder="1" applyAlignment="1">
      <alignment horizontal="center"/>
      <protection/>
    </xf>
    <xf numFmtId="49" fontId="6" fillId="0" borderId="10" xfId="48" applyNumberFormat="1" applyFont="1" applyFill="1" applyBorder="1" applyAlignment="1">
      <alignment horizontal="center"/>
      <protection/>
    </xf>
    <xf numFmtId="0" fontId="6" fillId="0" borderId="11" xfId="48" applyFont="1" applyFill="1" applyBorder="1" applyAlignment="1">
      <alignment horizontal="center"/>
      <protection/>
    </xf>
    <xf numFmtId="49" fontId="6" fillId="0" borderId="12" xfId="48" applyNumberFormat="1" applyFont="1" applyFill="1" applyBorder="1" applyAlignment="1">
      <alignment horizontal="center"/>
      <protection/>
    </xf>
    <xf numFmtId="49" fontId="6" fillId="19" borderId="10" xfId="48" applyNumberFormat="1" applyFont="1" applyFill="1" applyBorder="1" applyAlignment="1">
      <alignment horizontal="center"/>
      <protection/>
    </xf>
    <xf numFmtId="0" fontId="6" fillId="19" borderId="11" xfId="48" applyFont="1" applyFill="1" applyBorder="1" applyAlignment="1">
      <alignment horizontal="center"/>
      <protection/>
    </xf>
    <xf numFmtId="49" fontId="6" fillId="19" borderId="12" xfId="48" applyNumberFormat="1" applyFont="1" applyFill="1" applyBorder="1" applyAlignment="1">
      <alignment horizontal="center"/>
      <protection/>
    </xf>
    <xf numFmtId="49" fontId="6" fillId="0" borderId="10" xfId="48" applyNumberFormat="1" applyFont="1" applyFill="1" applyBorder="1" applyAlignment="1">
      <alignment horizontal="center"/>
      <protection/>
    </xf>
    <xf numFmtId="0" fontId="6" fillId="0" borderId="11" xfId="48" applyFont="1" applyFill="1" applyBorder="1" applyAlignment="1">
      <alignment horizontal="center"/>
      <protection/>
    </xf>
    <xf numFmtId="49" fontId="6" fillId="0" borderId="12" xfId="48" applyNumberFormat="1" applyFont="1" applyFill="1" applyBorder="1" applyAlignment="1">
      <alignment horizontal="center"/>
      <protection/>
    </xf>
    <xf numFmtId="49" fontId="6" fillId="19" borderId="10" xfId="48" applyNumberFormat="1" applyFont="1" applyFill="1" applyBorder="1" applyAlignment="1">
      <alignment horizontal="center"/>
      <protection/>
    </xf>
    <xf numFmtId="0" fontId="6" fillId="19" borderId="11" xfId="48" applyFont="1" applyFill="1" applyBorder="1" applyAlignment="1">
      <alignment horizontal="center"/>
      <protection/>
    </xf>
    <xf numFmtId="49" fontId="6" fillId="19" borderId="12" xfId="48" applyNumberFormat="1" applyFont="1" applyFill="1" applyBorder="1" applyAlignment="1">
      <alignment horizontal="center"/>
      <protection/>
    </xf>
    <xf numFmtId="49" fontId="6" fillId="0" borderId="27" xfId="48" applyNumberFormat="1" applyFont="1" applyFill="1" applyBorder="1" applyAlignment="1">
      <alignment horizontal="center"/>
      <protection/>
    </xf>
    <xf numFmtId="0" fontId="6" fillId="0" borderId="29" xfId="48" applyFont="1" applyFill="1" applyBorder="1" applyAlignment="1">
      <alignment horizontal="center"/>
      <protection/>
    </xf>
    <xf numFmtId="49" fontId="6" fillId="0" borderId="28" xfId="48" applyNumberFormat="1" applyFont="1" applyFill="1" applyBorder="1" applyAlignment="1">
      <alignment horizontal="center"/>
      <protection/>
    </xf>
    <xf numFmtId="3" fontId="2" fillId="0" borderId="0" xfId="48" applyNumberFormat="1">
      <alignment/>
      <protection/>
    </xf>
    <xf numFmtId="49" fontId="22" fillId="0" borderId="13" xfId="48" applyNumberFormat="1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wrapText="1"/>
    </xf>
    <xf numFmtId="3" fontId="2" fillId="0" borderId="0" xfId="48" applyNumberFormat="1" applyFill="1">
      <alignment/>
      <protection/>
    </xf>
    <xf numFmtId="0" fontId="15" fillId="0" borderId="0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49" fontId="0" fillId="0" borderId="30" xfId="0" applyNumberForma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 vertical="center"/>
    </xf>
    <xf numFmtId="3" fontId="2" fillId="0" borderId="0" xfId="48" applyNumberFormat="1" applyBorder="1">
      <alignment/>
      <protection/>
    </xf>
    <xf numFmtId="3" fontId="6" fillId="0" borderId="10" xfId="48" applyNumberFormat="1" applyFont="1" applyFill="1" applyBorder="1">
      <alignment/>
      <protection/>
    </xf>
    <xf numFmtId="3" fontId="6" fillId="0" borderId="12" xfId="48" applyNumberFormat="1" applyFont="1" applyFill="1" applyBorder="1">
      <alignment/>
      <protection/>
    </xf>
    <xf numFmtId="3" fontId="6" fillId="0" borderId="10" xfId="48" applyNumberFormat="1" applyFont="1" applyFill="1" applyBorder="1" applyAlignment="1">
      <alignment horizontal="right"/>
      <protection/>
    </xf>
    <xf numFmtId="3" fontId="6" fillId="0" borderId="12" xfId="48" applyNumberFormat="1" applyFont="1" applyFill="1" applyBorder="1" applyAlignment="1">
      <alignment horizontal="right"/>
      <protection/>
    </xf>
    <xf numFmtId="164" fontId="10" fillId="17" borderId="10" xfId="48" applyNumberFormat="1" applyFont="1" applyFill="1" applyBorder="1" applyAlignment="1">
      <alignment horizontal="right"/>
      <protection/>
    </xf>
    <xf numFmtId="164" fontId="10" fillId="17" borderId="12" xfId="48" applyNumberFormat="1" applyFont="1" applyFill="1" applyBorder="1" applyAlignment="1">
      <alignment horizontal="right"/>
      <protection/>
    </xf>
    <xf numFmtId="0" fontId="3" fillId="0" borderId="13" xfId="49" applyFont="1" applyFill="1" applyBorder="1" applyAlignment="1">
      <alignment vertical="center"/>
      <protection/>
    </xf>
    <xf numFmtId="3" fontId="3" fillId="0" borderId="20" xfId="0" applyNumberFormat="1" applyFont="1" applyFill="1" applyBorder="1" applyAlignment="1">
      <alignment horizontal="right"/>
    </xf>
    <xf numFmtId="0" fontId="3" fillId="0" borderId="20" xfId="49" applyFont="1" applyFill="1" applyBorder="1" applyAlignment="1">
      <alignment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21" fillId="0" borderId="13" xfId="0" applyNumberFormat="1" applyFont="1" applyFill="1" applyBorder="1" applyAlignment="1">
      <alignment horizontal="right"/>
    </xf>
    <xf numFmtId="3" fontId="42" fillId="0" borderId="0" xfId="48" applyNumberFormat="1" applyFont="1">
      <alignment/>
      <protection/>
    </xf>
    <xf numFmtId="0" fontId="2" fillId="0" borderId="0" xfId="0" applyFont="1" applyFill="1" applyAlignment="1">
      <alignment horizontal="left" vertical="center" wrapText="1"/>
    </xf>
    <xf numFmtId="0" fontId="7" fillId="0" borderId="0" xfId="48" applyFont="1" applyFill="1" applyBorder="1" applyAlignment="1">
      <alignment horizontal="center" vertical="center" wrapText="1"/>
      <protection/>
    </xf>
    <xf numFmtId="49" fontId="2" fillId="0" borderId="32" xfId="4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2" fillId="0" borderId="0" xfId="48" applyFill="1" applyBorder="1">
      <alignment/>
      <protection/>
    </xf>
    <xf numFmtId="0" fontId="10" fillId="0" borderId="0" xfId="48" applyFont="1" applyFill="1" applyBorder="1">
      <alignment/>
      <protection/>
    </xf>
    <xf numFmtId="0" fontId="3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3" fontId="6" fillId="19" borderId="27" xfId="48" applyNumberFormat="1" applyFont="1" applyFill="1" applyBorder="1">
      <alignment/>
      <protection/>
    </xf>
    <xf numFmtId="3" fontId="6" fillId="19" borderId="28" xfId="48" applyNumberFormat="1" applyFont="1" applyFill="1" applyBorder="1">
      <alignment/>
      <protection/>
    </xf>
    <xf numFmtId="164" fontId="6" fillId="19" borderId="27" xfId="48" applyNumberFormat="1" applyFont="1" applyFill="1" applyBorder="1" applyAlignment="1">
      <alignment horizontal="right"/>
      <protection/>
    </xf>
    <xf numFmtId="164" fontId="6" fillId="19" borderId="28" xfId="48" applyNumberFormat="1" applyFont="1" applyFill="1" applyBorder="1" applyAlignment="1">
      <alignment horizontal="right"/>
      <protection/>
    </xf>
    <xf numFmtId="3" fontId="6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19" borderId="10" xfId="48" applyNumberFormat="1" applyFont="1" applyFill="1" applyBorder="1">
      <alignment/>
      <protection/>
    </xf>
    <xf numFmtId="3" fontId="6" fillId="19" borderId="12" xfId="48" applyNumberFormat="1" applyFont="1" applyFill="1" applyBorder="1">
      <alignment/>
      <protection/>
    </xf>
    <xf numFmtId="164" fontId="6" fillId="19" borderId="10" xfId="48" applyNumberFormat="1" applyFont="1" applyFill="1" applyBorder="1" applyAlignment="1">
      <alignment horizontal="right"/>
      <protection/>
    </xf>
    <xf numFmtId="164" fontId="6" fillId="19" borderId="12" xfId="48" applyNumberFormat="1" applyFont="1" applyFill="1" applyBorder="1" applyAlignment="1">
      <alignment horizontal="right"/>
      <protection/>
    </xf>
    <xf numFmtId="3" fontId="10" fillId="17" borderId="22" xfId="0" applyNumberFormat="1" applyFont="1" applyFill="1" applyBorder="1" applyAlignment="1">
      <alignment horizontal="right"/>
    </xf>
    <xf numFmtId="3" fontId="10" fillId="17" borderId="24" xfId="0" applyNumberFormat="1" applyFont="1" applyFill="1" applyBorder="1" applyAlignment="1">
      <alignment horizontal="right"/>
    </xf>
    <xf numFmtId="164" fontId="10" fillId="17" borderId="22" xfId="0" applyNumberFormat="1" applyFont="1" applyFill="1" applyBorder="1" applyAlignment="1">
      <alignment horizontal="right"/>
    </xf>
    <xf numFmtId="164" fontId="10" fillId="17" borderId="24" xfId="0" applyNumberFormat="1" applyFont="1" applyFill="1" applyBorder="1" applyAlignment="1">
      <alignment horizontal="right"/>
    </xf>
    <xf numFmtId="0" fontId="6" fillId="19" borderId="10" xfId="48" applyFont="1" applyFill="1" applyBorder="1">
      <alignment/>
      <protection/>
    </xf>
    <xf numFmtId="0" fontId="6" fillId="19" borderId="12" xfId="48" applyFont="1" applyFill="1" applyBorder="1">
      <alignment/>
      <protection/>
    </xf>
    <xf numFmtId="0" fontId="6" fillId="0" borderId="10" xfId="48" applyFont="1" applyFill="1" applyBorder="1">
      <alignment/>
      <protection/>
    </xf>
    <xf numFmtId="0" fontId="6" fillId="0" borderId="12" xfId="48" applyFont="1" applyFill="1" applyBorder="1">
      <alignment/>
      <protection/>
    </xf>
    <xf numFmtId="3" fontId="10" fillId="17" borderId="10" xfId="0" applyNumberFormat="1" applyFont="1" applyFill="1" applyBorder="1" applyAlignment="1">
      <alignment horizontal="right"/>
    </xf>
    <xf numFmtId="3" fontId="10" fillId="17" borderId="12" xfId="0" applyNumberFormat="1" applyFont="1" applyFill="1" applyBorder="1" applyAlignment="1">
      <alignment horizontal="right"/>
    </xf>
    <xf numFmtId="164" fontId="10" fillId="17" borderId="10" xfId="0" applyNumberFormat="1" applyFont="1" applyFill="1" applyBorder="1" applyAlignment="1">
      <alignment horizontal="right"/>
    </xf>
    <xf numFmtId="164" fontId="10" fillId="17" borderId="12" xfId="0" applyNumberFormat="1" applyFont="1" applyFill="1" applyBorder="1" applyAlignment="1">
      <alignment horizontal="right"/>
    </xf>
    <xf numFmtId="3" fontId="4" fillId="24" borderId="19" xfId="0" applyNumberFormat="1" applyFont="1" applyFill="1" applyBorder="1" applyAlignment="1">
      <alignment horizontal="right"/>
    </xf>
    <xf numFmtId="3" fontId="6" fillId="19" borderId="27" xfId="48" applyNumberFormat="1" applyFont="1" applyFill="1" applyBorder="1" applyAlignment="1">
      <alignment horizontal="right"/>
      <protection/>
    </xf>
    <xf numFmtId="3" fontId="6" fillId="19" borderId="28" xfId="48" applyNumberFormat="1" applyFont="1" applyFill="1" applyBorder="1" applyAlignment="1">
      <alignment horizontal="right"/>
      <protection/>
    </xf>
    <xf numFmtId="3" fontId="6" fillId="19" borderId="10" xfId="48" applyNumberFormat="1" applyFont="1" applyFill="1" applyBorder="1" applyAlignment="1">
      <alignment horizontal="right"/>
      <protection/>
    </xf>
    <xf numFmtId="3" fontId="6" fillId="19" borderId="12" xfId="48" applyNumberFormat="1" applyFont="1" applyFill="1" applyBorder="1" applyAlignment="1">
      <alignment horizontal="right"/>
      <protection/>
    </xf>
    <xf numFmtId="0" fontId="6" fillId="0" borderId="27" xfId="48" applyFont="1" applyFill="1" applyBorder="1" applyAlignment="1">
      <alignment/>
      <protection/>
    </xf>
    <xf numFmtId="0" fontId="3" fillId="0" borderId="29" xfId="0" applyFont="1" applyFill="1" applyBorder="1" applyAlignment="1">
      <alignment/>
    </xf>
    <xf numFmtId="0" fontId="6" fillId="0" borderId="22" xfId="48" applyFont="1" applyFill="1" applyBorder="1" applyAlignment="1">
      <alignment/>
      <protection/>
    </xf>
    <xf numFmtId="0" fontId="3" fillId="0" borderId="23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3" fontId="4" fillId="24" borderId="18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>
      <alignment horizontal="right" vertical="center"/>
    </xf>
    <xf numFmtId="3" fontId="3" fillId="24" borderId="13" xfId="0" applyNumberFormat="1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 vertical="center"/>
    </xf>
    <xf numFmtId="3" fontId="3" fillId="24" borderId="21" xfId="0" applyNumberFormat="1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 horizontal="right"/>
    </xf>
    <xf numFmtId="3" fontId="3" fillId="24" borderId="13" xfId="0" applyNumberFormat="1" applyFont="1" applyFill="1" applyBorder="1" applyAlignment="1">
      <alignment horizontal="right" vertical="center"/>
    </xf>
    <xf numFmtId="3" fontId="3" fillId="24" borderId="20" xfId="0" applyNumberFormat="1" applyFont="1" applyFill="1" applyBorder="1" applyAlignment="1">
      <alignment horizontal="right"/>
    </xf>
    <xf numFmtId="3" fontId="4" fillId="24" borderId="21" xfId="0" applyNumberFormat="1" applyFont="1" applyFill="1" applyBorder="1" applyAlignment="1">
      <alignment vertical="center"/>
    </xf>
    <xf numFmtId="49" fontId="0" fillId="24" borderId="30" xfId="0" applyNumberFormat="1" applyFill="1" applyBorder="1" applyAlignment="1">
      <alignment horizontal="center" vertical="center"/>
    </xf>
    <xf numFmtId="3" fontId="4" fillId="24" borderId="17" xfId="0" applyNumberFormat="1" applyFont="1" applyFill="1" applyBorder="1" applyAlignment="1">
      <alignment horizontal="right"/>
    </xf>
    <xf numFmtId="3" fontId="4" fillId="24" borderId="19" xfId="0" applyNumberFormat="1" applyFont="1" applyFill="1" applyBorder="1" applyAlignment="1">
      <alignment horizontal="right"/>
    </xf>
    <xf numFmtId="3" fontId="3" fillId="24" borderId="17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4" fillId="24" borderId="18" xfId="0" applyNumberFormat="1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 horizontal="right"/>
    </xf>
    <xf numFmtId="3" fontId="21" fillId="24" borderId="13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3" fillId="24" borderId="13" xfId="0" applyNumberFormat="1" applyFont="1" applyFill="1" applyBorder="1" applyAlignment="1">
      <alignment horizontal="right"/>
    </xf>
    <xf numFmtId="3" fontId="3" fillId="24" borderId="21" xfId="0" applyNumberFormat="1" applyFont="1" applyFill="1" applyBorder="1" applyAlignment="1">
      <alignment horizontal="right"/>
    </xf>
    <xf numFmtId="3" fontId="6" fillId="25" borderId="10" xfId="48" applyNumberFormat="1" applyFont="1" applyFill="1" applyBorder="1" applyAlignment="1">
      <alignment horizontal="right"/>
      <protection/>
    </xf>
    <xf numFmtId="3" fontId="6" fillId="25" borderId="12" xfId="48" applyNumberFormat="1" applyFont="1" applyFill="1" applyBorder="1" applyAlignment="1">
      <alignment horizontal="right"/>
      <protection/>
    </xf>
    <xf numFmtId="3" fontId="6" fillId="25" borderId="11" xfId="48" applyNumberFormat="1" applyFont="1" applyFill="1" applyBorder="1">
      <alignment/>
      <protection/>
    </xf>
    <xf numFmtId="3" fontId="6" fillId="25" borderId="10" xfId="0" applyNumberFormat="1" applyFont="1" applyFill="1" applyBorder="1" applyAlignment="1">
      <alignment horizontal="right"/>
    </xf>
    <xf numFmtId="3" fontId="6" fillId="25" borderId="12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164" fontId="45" fillId="0" borderId="0" xfId="48" applyNumberFormat="1" applyFont="1">
      <alignment/>
      <protection/>
    </xf>
    <xf numFmtId="0" fontId="22" fillId="0" borderId="24" xfId="0" applyFont="1" applyFill="1" applyBorder="1" applyAlignment="1">
      <alignment/>
    </xf>
    <xf numFmtId="0" fontId="6" fillId="0" borderId="10" xfId="48" applyFont="1" applyFill="1" applyBorder="1" applyAlignment="1">
      <alignment/>
      <protection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64" fontId="0" fillId="0" borderId="0" xfId="0" applyNumberFormat="1" applyAlignment="1">
      <alignment/>
    </xf>
    <xf numFmtId="0" fontId="6" fillId="19" borderId="27" xfId="48" applyFont="1" applyFill="1" applyBorder="1">
      <alignment/>
      <protection/>
    </xf>
    <xf numFmtId="0" fontId="6" fillId="19" borderId="28" xfId="48" applyFont="1" applyFill="1" applyBorder="1">
      <alignment/>
      <protection/>
    </xf>
    <xf numFmtId="3" fontId="6" fillId="0" borderId="27" xfId="48" applyNumberFormat="1" applyFont="1" applyFill="1" applyBorder="1" applyAlignment="1">
      <alignment horizontal="right"/>
      <protection/>
    </xf>
    <xf numFmtId="3" fontId="6" fillId="0" borderId="28" xfId="48" applyNumberFormat="1" applyFont="1" applyFill="1" applyBorder="1" applyAlignment="1">
      <alignment horizontal="right"/>
      <protection/>
    </xf>
    <xf numFmtId="3" fontId="6" fillId="25" borderId="27" xfId="48" applyNumberFormat="1" applyFont="1" applyFill="1" applyBorder="1" applyAlignment="1">
      <alignment horizontal="right"/>
      <protection/>
    </xf>
    <xf numFmtId="3" fontId="6" fillId="25" borderId="28" xfId="48" applyNumberFormat="1" applyFont="1" applyFill="1" applyBorder="1" applyAlignment="1">
      <alignment horizontal="right"/>
      <protection/>
    </xf>
    <xf numFmtId="3" fontId="6" fillId="0" borderId="27" xfId="48" applyNumberFormat="1" applyFont="1" applyFill="1" applyBorder="1">
      <alignment/>
      <protection/>
    </xf>
    <xf numFmtId="3" fontId="6" fillId="0" borderId="28" xfId="48" applyNumberFormat="1" applyFont="1" applyFill="1" applyBorder="1">
      <alignment/>
      <protection/>
    </xf>
    <xf numFmtId="164" fontId="4" fillId="24" borderId="18" xfId="0" applyNumberFormat="1" applyFont="1" applyFill="1" applyBorder="1" applyAlignment="1">
      <alignment vertical="center"/>
    </xf>
    <xf numFmtId="164" fontId="4" fillId="24" borderId="13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right"/>
    </xf>
    <xf numFmtId="164" fontId="4" fillId="24" borderId="21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/>
    </xf>
    <xf numFmtId="164" fontId="0" fillId="0" borderId="30" xfId="0" applyNumberFormat="1" applyFill="1" applyBorder="1" applyAlignment="1">
      <alignment horizontal="center" vertical="center"/>
    </xf>
    <xf numFmtId="0" fontId="2" fillId="0" borderId="32" xfId="48" applyFont="1" applyFill="1" applyBorder="1" applyAlignment="1">
      <alignment horizontal="center"/>
      <protection/>
    </xf>
    <xf numFmtId="0" fontId="2" fillId="0" borderId="32" xfId="48" applyFont="1" applyFill="1" applyBorder="1" applyAlignment="1">
      <alignment horizontal="left"/>
      <protection/>
    </xf>
    <xf numFmtId="3" fontId="2" fillId="0" borderId="32" xfId="48" applyNumberFormat="1" applyFont="1" applyFill="1" applyBorder="1" applyAlignment="1">
      <alignment horizontal="left"/>
      <protection/>
    </xf>
    <xf numFmtId="0" fontId="2" fillId="0" borderId="32" xfId="48" applyFont="1" applyFill="1" applyBorder="1" applyAlignment="1">
      <alignment horizontal="left"/>
      <protection/>
    </xf>
    <xf numFmtId="0" fontId="7" fillId="0" borderId="32" xfId="48" applyFont="1" applyFill="1" applyBorder="1" applyAlignment="1">
      <alignment horizontal="left"/>
      <protection/>
    </xf>
    <xf numFmtId="0" fontId="2" fillId="0" borderId="32" xfId="48" applyFont="1" applyFill="1" applyBorder="1" applyAlignment="1">
      <alignment horizontal="center"/>
      <protection/>
    </xf>
    <xf numFmtId="3" fontId="2" fillId="0" borderId="32" xfId="48" applyNumberFormat="1" applyFont="1" applyFill="1" applyBorder="1" applyAlignment="1">
      <alignment horizontal="center"/>
      <protection/>
    </xf>
    <xf numFmtId="0" fontId="7" fillId="0" borderId="32" xfId="48" applyFont="1" applyFill="1" applyBorder="1" applyAlignment="1">
      <alignment horizontal="center"/>
      <protection/>
    </xf>
    <xf numFmtId="164" fontId="6" fillId="25" borderId="10" xfId="48" applyNumberFormat="1" applyFont="1" applyFill="1" applyBorder="1" applyAlignment="1">
      <alignment horizontal="right"/>
      <protection/>
    </xf>
    <xf numFmtId="164" fontId="6" fillId="25" borderId="12" xfId="48" applyNumberFormat="1" applyFont="1" applyFill="1" applyBorder="1" applyAlignment="1">
      <alignment horizontal="right"/>
      <protection/>
    </xf>
    <xf numFmtId="164" fontId="6" fillId="25" borderId="10" xfId="0" applyNumberFormat="1" applyFont="1" applyFill="1" applyBorder="1" applyAlignment="1">
      <alignment horizontal="right"/>
    </xf>
    <xf numFmtId="164" fontId="6" fillId="25" borderId="12" xfId="0" applyNumberFormat="1" applyFont="1" applyFill="1" applyBorder="1" applyAlignment="1">
      <alignment horizontal="right"/>
    </xf>
    <xf numFmtId="49" fontId="0" fillId="0" borderId="0" xfId="47" applyNumberFormat="1" applyAlignment="1">
      <alignment vertical="center"/>
      <protection/>
    </xf>
    <xf numFmtId="0" fontId="0" fillId="0" borderId="0" xfId="47" applyAlignment="1">
      <alignment vertical="center"/>
      <protection/>
    </xf>
    <xf numFmtId="0" fontId="46" fillId="0" borderId="0" xfId="47" applyFont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49" fontId="49" fillId="26" borderId="19" xfId="47" applyNumberFormat="1" applyFont="1" applyFill="1" applyBorder="1" applyAlignment="1">
      <alignment vertical="center"/>
      <protection/>
    </xf>
    <xf numFmtId="3" fontId="48" fillId="26" borderId="34" xfId="45" applyNumberFormat="1" applyFont="1" applyFill="1" applyBorder="1" applyAlignment="1">
      <alignment vertical="center"/>
      <protection/>
    </xf>
    <xf numFmtId="177" fontId="48" fillId="26" borderId="12" xfId="47" applyNumberFormat="1" applyFont="1" applyFill="1" applyBorder="1" applyAlignment="1">
      <alignment horizontal="right" vertical="center"/>
      <protection/>
    </xf>
    <xf numFmtId="49" fontId="49" fillId="26" borderId="13" xfId="47" applyNumberFormat="1" applyFont="1" applyFill="1" applyBorder="1" applyAlignment="1">
      <alignment vertical="center"/>
      <protection/>
    </xf>
    <xf numFmtId="3" fontId="48" fillId="26" borderId="10" xfId="45" applyNumberFormat="1" applyFont="1" applyFill="1" applyBorder="1" applyAlignment="1">
      <alignment vertical="center"/>
      <protection/>
    </xf>
    <xf numFmtId="177" fontId="48" fillId="26" borderId="12" xfId="47" applyNumberFormat="1" applyFont="1" applyFill="1" applyBorder="1" applyAlignment="1">
      <alignment vertical="center"/>
      <protection/>
    </xf>
    <xf numFmtId="3" fontId="48" fillId="26" borderId="35" xfId="45" applyNumberFormat="1" applyFont="1" applyFill="1" applyBorder="1" applyAlignment="1">
      <alignment vertical="center"/>
      <protection/>
    </xf>
    <xf numFmtId="49" fontId="49" fillId="0" borderId="18" xfId="47" applyNumberFormat="1" applyFont="1" applyFill="1" applyBorder="1" applyAlignment="1">
      <alignment vertical="center" wrapText="1"/>
      <protection/>
    </xf>
    <xf numFmtId="3" fontId="49" fillId="0" borderId="36" xfId="45" applyNumberFormat="1" applyFont="1" applyFill="1" applyBorder="1" applyAlignment="1">
      <alignment vertical="center"/>
      <protection/>
    </xf>
    <xf numFmtId="177" fontId="49" fillId="0" borderId="28" xfId="47" applyNumberFormat="1" applyFont="1" applyFill="1" applyBorder="1" applyAlignment="1">
      <alignment horizontal="right" vertical="center"/>
      <protection/>
    </xf>
    <xf numFmtId="49" fontId="49" fillId="0" borderId="13" xfId="47" applyNumberFormat="1" applyFont="1" applyFill="1" applyBorder="1" applyAlignment="1">
      <alignment vertical="center"/>
      <protection/>
    </xf>
    <xf numFmtId="3" fontId="48" fillId="0" borderId="10" xfId="45" applyNumberFormat="1" applyFont="1" applyFill="1" applyBorder="1" applyAlignment="1">
      <alignment vertical="center"/>
      <protection/>
    </xf>
    <xf numFmtId="177" fontId="48" fillId="0" borderId="12" xfId="47" applyNumberFormat="1" applyFont="1" applyFill="1" applyBorder="1" applyAlignment="1">
      <alignment horizontal="right" vertical="center"/>
      <protection/>
    </xf>
    <xf numFmtId="49" fontId="49" fillId="0" borderId="13" xfId="47" applyNumberFormat="1" applyFont="1" applyFill="1" applyBorder="1" applyAlignment="1">
      <alignment horizontal="justify" vertical="center"/>
      <protection/>
    </xf>
    <xf numFmtId="3" fontId="48" fillId="0" borderId="37" xfId="45" applyNumberFormat="1" applyFont="1" applyFill="1" applyBorder="1" applyAlignment="1">
      <alignment vertical="center"/>
      <protection/>
    </xf>
    <xf numFmtId="49" fontId="49" fillId="0" borderId="13" xfId="47" applyNumberFormat="1" applyFont="1" applyFill="1" applyBorder="1" applyAlignment="1">
      <alignment vertical="center" wrapText="1"/>
      <protection/>
    </xf>
    <xf numFmtId="49" fontId="49" fillId="0" borderId="21" xfId="47" applyNumberFormat="1" applyFont="1" applyFill="1" applyBorder="1" applyAlignment="1">
      <alignment vertical="center" wrapText="1"/>
      <protection/>
    </xf>
    <xf numFmtId="3" fontId="48" fillId="0" borderId="38" xfId="45" applyNumberFormat="1" applyFont="1" applyFill="1" applyBorder="1" applyAlignment="1">
      <alignment vertical="center"/>
      <protection/>
    </xf>
    <xf numFmtId="177" fontId="48" fillId="0" borderId="24" xfId="47" applyNumberFormat="1" applyFont="1" applyFill="1" applyBorder="1" applyAlignment="1">
      <alignment horizontal="right" vertical="center"/>
      <protection/>
    </xf>
    <xf numFmtId="49" fontId="49" fillId="0" borderId="19" xfId="47" applyNumberFormat="1" applyFont="1" applyFill="1" applyBorder="1" applyAlignment="1">
      <alignment vertical="center"/>
      <protection/>
    </xf>
    <xf numFmtId="3" fontId="48" fillId="0" borderId="39" xfId="45" applyNumberFormat="1" applyFont="1" applyFill="1" applyBorder="1" applyAlignment="1">
      <alignment vertical="center"/>
      <protection/>
    </xf>
    <xf numFmtId="177" fontId="48" fillId="0" borderId="40" xfId="47" applyNumberFormat="1" applyFont="1" applyFill="1" applyBorder="1" applyAlignment="1">
      <alignment horizontal="right" vertical="center"/>
      <protection/>
    </xf>
    <xf numFmtId="49" fontId="49" fillId="0" borderId="20" xfId="47" applyNumberFormat="1" applyFont="1" applyFill="1" applyBorder="1" applyAlignment="1">
      <alignment horizontal="justify" vertical="center"/>
      <protection/>
    </xf>
    <xf numFmtId="3" fontId="48" fillId="0" borderId="41" xfId="45" applyNumberFormat="1" applyFont="1" applyFill="1" applyBorder="1" applyAlignment="1">
      <alignment vertical="center"/>
      <protection/>
    </xf>
    <xf numFmtId="49" fontId="49" fillId="0" borderId="20" xfId="47" applyNumberFormat="1" applyFont="1" applyFill="1" applyBorder="1" applyAlignment="1">
      <alignment vertical="center"/>
      <protection/>
    </xf>
    <xf numFmtId="3" fontId="49" fillId="0" borderId="23" xfId="45" applyNumberFormat="1" applyFont="1" applyFill="1" applyBorder="1" applyAlignment="1">
      <alignment vertical="center"/>
      <protection/>
    </xf>
    <xf numFmtId="177" fontId="49" fillId="0" borderId="24" xfId="47" applyNumberFormat="1" applyFont="1" applyFill="1" applyBorder="1" applyAlignment="1">
      <alignment horizontal="right" vertical="center"/>
      <protection/>
    </xf>
    <xf numFmtId="49" fontId="49" fillId="0" borderId="18" xfId="47" applyNumberFormat="1" applyFont="1" applyFill="1" applyBorder="1" applyAlignment="1">
      <alignment horizontal="right" vertical="center"/>
      <protection/>
    </xf>
    <xf numFmtId="3" fontId="48" fillId="0" borderId="27" xfId="47" applyNumberFormat="1" applyFont="1" applyFill="1" applyBorder="1" applyAlignment="1">
      <alignment vertical="center"/>
      <protection/>
    </xf>
    <xf numFmtId="177" fontId="48" fillId="0" borderId="28" xfId="47" applyNumberFormat="1" applyFont="1" applyFill="1" applyBorder="1" applyAlignment="1">
      <alignment horizontal="right" vertical="center"/>
      <protection/>
    </xf>
    <xf numFmtId="3" fontId="48" fillId="0" borderId="27" xfId="45" applyNumberFormat="1" applyFont="1" applyFill="1" applyBorder="1" applyAlignment="1">
      <alignment vertical="center"/>
      <protection/>
    </xf>
    <xf numFmtId="49" fontId="49" fillId="0" borderId="17" xfId="47" applyNumberFormat="1" applyFont="1" applyFill="1" applyBorder="1" applyAlignment="1">
      <alignment vertical="center"/>
      <protection/>
    </xf>
    <xf numFmtId="3" fontId="48" fillId="0" borderId="37" xfId="47" applyNumberFormat="1" applyFont="1" applyFill="1" applyBorder="1" applyAlignment="1">
      <alignment vertical="center"/>
      <protection/>
    </xf>
    <xf numFmtId="49" fontId="49" fillId="0" borderId="31" xfId="47" applyNumberFormat="1" applyFont="1" applyFill="1" applyBorder="1" applyAlignment="1">
      <alignment vertical="center"/>
      <protection/>
    </xf>
    <xf numFmtId="3" fontId="48" fillId="0" borderId="42" xfId="47" applyNumberFormat="1" applyFont="1" applyFill="1" applyBorder="1" applyAlignment="1">
      <alignment vertical="center"/>
      <protection/>
    </xf>
    <xf numFmtId="177" fontId="48" fillId="0" borderId="43" xfId="47" applyNumberFormat="1" applyFont="1" applyFill="1" applyBorder="1" applyAlignment="1">
      <alignment horizontal="right" vertical="center"/>
      <protection/>
    </xf>
    <xf numFmtId="3" fontId="48" fillId="0" borderId="42" xfId="45" applyNumberFormat="1" applyFont="1" applyFill="1" applyBorder="1" applyAlignment="1">
      <alignment vertical="center"/>
      <protection/>
    </xf>
    <xf numFmtId="49" fontId="49" fillId="0" borderId="16" xfId="47" applyNumberFormat="1" applyFont="1" applyFill="1" applyBorder="1" applyAlignment="1">
      <alignment vertical="center"/>
      <protection/>
    </xf>
    <xf numFmtId="3" fontId="49" fillId="0" borderId="25" xfId="47" applyNumberFormat="1" applyFont="1" applyFill="1" applyBorder="1" applyAlignment="1">
      <alignment vertical="center"/>
      <protection/>
    </xf>
    <xf numFmtId="177" fontId="49" fillId="0" borderId="26" xfId="47" applyNumberFormat="1" applyFont="1" applyFill="1" applyBorder="1" applyAlignment="1">
      <alignment horizontal="right" vertical="center"/>
      <protection/>
    </xf>
    <xf numFmtId="177" fontId="49" fillId="0" borderId="44" xfId="47" applyNumberFormat="1" applyFont="1" applyFill="1" applyBorder="1" applyAlignment="1">
      <alignment horizontal="right" vertical="center"/>
      <protection/>
    </xf>
    <xf numFmtId="3" fontId="49" fillId="0" borderId="45" xfId="47" applyNumberFormat="1" applyFont="1" applyFill="1" applyBorder="1" applyAlignment="1">
      <alignment vertical="center"/>
      <protection/>
    </xf>
    <xf numFmtId="49" fontId="49" fillId="0" borderId="19" xfId="47" applyNumberFormat="1" applyFont="1" applyFill="1" applyBorder="1" applyAlignment="1">
      <alignment vertical="center"/>
      <protection/>
    </xf>
    <xf numFmtId="3" fontId="48" fillId="0" borderId="46" xfId="47" applyNumberFormat="1" applyFont="1" applyFill="1" applyBorder="1" applyAlignment="1">
      <alignment vertical="center"/>
      <protection/>
    </xf>
    <xf numFmtId="49" fontId="49" fillId="0" borderId="13" xfId="47" applyNumberFormat="1" applyFont="1" applyFill="1" applyBorder="1" applyAlignment="1">
      <alignment vertical="center"/>
      <protection/>
    </xf>
    <xf numFmtId="3" fontId="48" fillId="0" borderId="39" xfId="47" applyNumberFormat="1" applyFont="1" applyFill="1" applyBorder="1" applyAlignment="1">
      <alignment vertical="center"/>
      <protection/>
    </xf>
    <xf numFmtId="3" fontId="48" fillId="0" borderId="47" xfId="45" applyNumberFormat="1" applyFont="1" applyFill="1" applyBorder="1" applyAlignment="1">
      <alignment vertical="center"/>
      <protection/>
    </xf>
    <xf numFmtId="49" fontId="49" fillId="0" borderId="0" xfId="47" applyNumberFormat="1" applyFont="1" applyFill="1" applyBorder="1" applyAlignment="1">
      <alignment vertical="center"/>
      <protection/>
    </xf>
    <xf numFmtId="4" fontId="49" fillId="0" borderId="0" xfId="47" applyNumberFormat="1" applyFont="1" applyFill="1" applyBorder="1" applyAlignment="1">
      <alignment vertical="center"/>
      <protection/>
    </xf>
    <xf numFmtId="3" fontId="49" fillId="0" borderId="0" xfId="47" applyNumberFormat="1" applyFont="1" applyFill="1" applyBorder="1" applyAlignment="1">
      <alignment vertical="center"/>
      <protection/>
    </xf>
    <xf numFmtId="9" fontId="49" fillId="0" borderId="0" xfId="47" applyNumberFormat="1" applyFont="1" applyFill="1" applyBorder="1" applyAlignment="1">
      <alignment horizontal="right" vertical="center"/>
      <protection/>
    </xf>
    <xf numFmtId="9" fontId="49" fillId="0" borderId="0" xfId="47" applyNumberFormat="1" applyFont="1" applyFill="1" applyBorder="1" applyAlignment="1">
      <alignment vertical="center"/>
      <protection/>
    </xf>
    <xf numFmtId="49" fontId="41" fillId="0" borderId="0" xfId="47" applyNumberFormat="1" applyFont="1" applyAlignment="1">
      <alignment vertical="center"/>
      <protection/>
    </xf>
    <xf numFmtId="3" fontId="41" fillId="0" borderId="0" xfId="47" applyNumberFormat="1" applyFont="1" applyAlignment="1">
      <alignment vertical="center"/>
      <protection/>
    </xf>
    <xf numFmtId="0" fontId="41" fillId="0" borderId="0" xfId="47" applyFont="1" applyAlignment="1">
      <alignment vertical="center"/>
      <protection/>
    </xf>
    <xf numFmtId="0" fontId="49" fillId="0" borderId="0" xfId="47" applyFont="1" applyFill="1" applyAlignment="1">
      <alignment horizontal="center" vertical="center"/>
      <protection/>
    </xf>
    <xf numFmtId="0" fontId="48" fillId="0" borderId="0" xfId="47" applyFont="1" applyFill="1" applyAlignment="1">
      <alignment horizontal="center" vertical="center"/>
      <protection/>
    </xf>
    <xf numFmtId="3" fontId="48" fillId="0" borderId="0" xfId="47" applyNumberFormat="1" applyFont="1" applyFill="1" applyAlignment="1">
      <alignment horizontal="center" vertical="center"/>
      <protection/>
    </xf>
    <xf numFmtId="177" fontId="49" fillId="0" borderId="12" xfId="47" applyNumberFormat="1" applyFont="1" applyFill="1" applyBorder="1" applyAlignment="1">
      <alignment horizontal="right" vertical="center"/>
      <protection/>
    </xf>
    <xf numFmtId="3" fontId="49" fillId="0" borderId="38" xfId="45" applyNumberFormat="1" applyFont="1" applyFill="1" applyBorder="1" applyAlignment="1">
      <alignment vertical="center"/>
      <protection/>
    </xf>
    <xf numFmtId="49" fontId="49" fillId="0" borderId="18" xfId="47" applyNumberFormat="1" applyFont="1" applyFill="1" applyBorder="1" applyAlignment="1">
      <alignment vertical="center"/>
      <protection/>
    </xf>
    <xf numFmtId="3" fontId="48" fillId="0" borderId="48" xfId="45" applyNumberFormat="1" applyFont="1" applyFill="1" applyBorder="1" applyAlignment="1">
      <alignment vertical="center"/>
      <protection/>
    </xf>
    <xf numFmtId="49" fontId="49" fillId="0" borderId="13" xfId="47" applyNumberFormat="1" applyFont="1" applyFill="1" applyBorder="1" applyAlignment="1">
      <alignment horizontal="justify" vertical="center"/>
      <protection/>
    </xf>
    <xf numFmtId="49" fontId="49" fillId="0" borderId="13" xfId="47" applyNumberFormat="1" applyFont="1" applyFill="1" applyBorder="1" applyAlignment="1">
      <alignment vertical="center" wrapText="1"/>
      <protection/>
    </xf>
    <xf numFmtId="49" fontId="49" fillId="0" borderId="20" xfId="47" applyNumberFormat="1" applyFont="1" applyFill="1" applyBorder="1" applyAlignment="1">
      <alignment horizontal="justify" vertical="center"/>
      <protection/>
    </xf>
    <xf numFmtId="49" fontId="49" fillId="0" borderId="20" xfId="47" applyNumberFormat="1" applyFont="1" applyFill="1" applyBorder="1" applyAlignment="1">
      <alignment vertical="center"/>
      <protection/>
    </xf>
    <xf numFmtId="3" fontId="49" fillId="0" borderId="38" xfId="45" applyNumberFormat="1" applyFont="1" applyFill="1" applyBorder="1" applyAlignment="1">
      <alignment vertical="center"/>
      <protection/>
    </xf>
    <xf numFmtId="177" fontId="49" fillId="0" borderId="24" xfId="47" applyNumberFormat="1" applyFont="1" applyFill="1" applyBorder="1" applyAlignment="1">
      <alignment horizontal="right" vertical="center"/>
      <protection/>
    </xf>
    <xf numFmtId="49" fontId="49" fillId="0" borderId="18" xfId="47" applyNumberFormat="1" applyFont="1" applyFill="1" applyBorder="1" applyAlignment="1">
      <alignment vertical="center"/>
      <protection/>
    </xf>
    <xf numFmtId="49" fontId="49" fillId="0" borderId="17" xfId="47" applyNumberFormat="1" applyFont="1" applyFill="1" applyBorder="1" applyAlignment="1">
      <alignment vertical="center"/>
      <protection/>
    </xf>
    <xf numFmtId="3" fontId="48" fillId="0" borderId="49" xfId="45" applyNumberFormat="1" applyFont="1" applyFill="1" applyBorder="1" applyAlignment="1">
      <alignment vertical="center"/>
      <protection/>
    </xf>
    <xf numFmtId="177" fontId="48" fillId="0" borderId="50" xfId="47" applyNumberFormat="1" applyFont="1" applyFill="1" applyBorder="1" applyAlignment="1">
      <alignment horizontal="right" vertical="center"/>
      <protection/>
    </xf>
    <xf numFmtId="49" fontId="49" fillId="0" borderId="31" xfId="47" applyNumberFormat="1" applyFont="1" applyFill="1" applyBorder="1" applyAlignment="1">
      <alignment vertical="center"/>
      <protection/>
    </xf>
    <xf numFmtId="49" fontId="49" fillId="0" borderId="16" xfId="47" applyNumberFormat="1" applyFont="1" applyFill="1" applyBorder="1" applyAlignment="1">
      <alignment vertical="center"/>
      <protection/>
    </xf>
    <xf numFmtId="3" fontId="49" fillId="0" borderId="25" xfId="47" applyNumberFormat="1" applyFont="1" applyFill="1" applyBorder="1" applyAlignment="1">
      <alignment vertical="center"/>
      <protection/>
    </xf>
    <xf numFmtId="3" fontId="49" fillId="26" borderId="27" xfId="47" applyNumberFormat="1" applyFont="1" applyFill="1" applyBorder="1" applyAlignment="1">
      <alignment vertical="center"/>
      <protection/>
    </xf>
    <xf numFmtId="177" fontId="48" fillId="26" borderId="51" xfId="47" applyNumberFormat="1" applyFont="1" applyFill="1" applyBorder="1" applyAlignment="1">
      <alignment horizontal="right" vertical="center"/>
      <protection/>
    </xf>
    <xf numFmtId="3" fontId="49" fillId="26" borderId="10" xfId="47" applyNumberFormat="1" applyFont="1" applyFill="1" applyBorder="1" applyAlignment="1">
      <alignment vertical="center"/>
      <protection/>
    </xf>
    <xf numFmtId="177" fontId="49" fillId="26" borderId="12" xfId="47" applyNumberFormat="1" applyFont="1" applyFill="1" applyBorder="1" applyAlignment="1">
      <alignment horizontal="right" vertical="center"/>
      <protection/>
    </xf>
    <xf numFmtId="0" fontId="0" fillId="0" borderId="0" xfId="47" applyFill="1" applyAlignment="1">
      <alignment vertical="center"/>
      <protection/>
    </xf>
    <xf numFmtId="177" fontId="48" fillId="26" borderId="51" xfId="47" applyNumberFormat="1" applyFont="1" applyFill="1" applyBorder="1" applyAlignment="1">
      <alignment vertical="center"/>
      <protection/>
    </xf>
    <xf numFmtId="3" fontId="49" fillId="26" borderId="22" xfId="47" applyNumberFormat="1" applyFont="1" applyFill="1" applyBorder="1" applyAlignment="1">
      <alignment vertical="center"/>
      <protection/>
    </xf>
    <xf numFmtId="177" fontId="49" fillId="26" borderId="24" xfId="47" applyNumberFormat="1" applyFont="1" applyFill="1" applyBorder="1" applyAlignment="1">
      <alignment horizontal="right" vertical="center"/>
      <protection/>
    </xf>
    <xf numFmtId="177" fontId="49" fillId="0" borderId="52" xfId="47" applyNumberFormat="1" applyFont="1" applyFill="1" applyBorder="1" applyAlignment="1">
      <alignment horizontal="right" vertical="center"/>
      <protection/>
    </xf>
    <xf numFmtId="3" fontId="49" fillId="26" borderId="39" xfId="47" applyNumberFormat="1" applyFont="1" applyFill="1" applyBorder="1" applyAlignment="1">
      <alignment vertical="center"/>
      <protection/>
    </xf>
    <xf numFmtId="177" fontId="49" fillId="26" borderId="40" xfId="47" applyNumberFormat="1" applyFont="1" applyFill="1" applyBorder="1" applyAlignment="1">
      <alignment horizontal="right" vertical="center"/>
      <protection/>
    </xf>
    <xf numFmtId="177" fontId="48" fillId="0" borderId="51" xfId="47" applyNumberFormat="1" applyFont="1" applyFill="1" applyBorder="1" applyAlignment="1">
      <alignment horizontal="right" vertical="center"/>
      <protection/>
    </xf>
    <xf numFmtId="3" fontId="49" fillId="27" borderId="10" xfId="47" applyNumberFormat="1" applyFont="1" applyFill="1" applyBorder="1" applyAlignment="1">
      <alignment vertical="center"/>
      <protection/>
    </xf>
    <xf numFmtId="177" fontId="48" fillId="0" borderId="53" xfId="47" applyNumberFormat="1" applyFont="1" applyFill="1" applyBorder="1" applyAlignment="1">
      <alignment horizontal="right" vertical="center"/>
      <protection/>
    </xf>
    <xf numFmtId="177" fontId="48" fillId="0" borderId="54" xfId="47" applyNumberFormat="1" applyFont="1" applyFill="1" applyBorder="1" applyAlignment="1">
      <alignment horizontal="right" vertical="center"/>
      <protection/>
    </xf>
    <xf numFmtId="3" fontId="49" fillId="27" borderId="39" xfId="47" applyNumberFormat="1" applyFont="1" applyFill="1" applyBorder="1" applyAlignment="1">
      <alignment vertical="center"/>
      <protection/>
    </xf>
    <xf numFmtId="3" fontId="49" fillId="0" borderId="22" xfId="45" applyNumberFormat="1" applyFont="1" applyFill="1" applyBorder="1" applyAlignment="1">
      <alignment vertical="center"/>
      <protection/>
    </xf>
    <xf numFmtId="177" fontId="49" fillId="0" borderId="53" xfId="47" applyNumberFormat="1" applyFont="1" applyFill="1" applyBorder="1" applyAlignment="1">
      <alignment horizontal="right" vertical="center"/>
      <protection/>
    </xf>
    <xf numFmtId="177" fontId="48" fillId="0" borderId="52" xfId="47" applyNumberFormat="1" applyFont="1" applyFill="1" applyBorder="1" applyAlignment="1">
      <alignment horizontal="right" vertical="center"/>
      <protection/>
    </xf>
    <xf numFmtId="177" fontId="48" fillId="0" borderId="55" xfId="47" applyNumberFormat="1" applyFont="1" applyFill="1" applyBorder="1" applyAlignment="1">
      <alignment horizontal="right" vertical="center"/>
      <protection/>
    </xf>
    <xf numFmtId="3" fontId="49" fillId="27" borderId="22" xfId="47" applyNumberFormat="1" applyFont="1" applyFill="1" applyBorder="1" applyAlignment="1">
      <alignment vertical="center"/>
      <protection/>
    </xf>
    <xf numFmtId="177" fontId="49" fillId="0" borderId="56" xfId="47" applyNumberFormat="1" applyFont="1" applyFill="1" applyBorder="1" applyAlignment="1">
      <alignment horizontal="right" vertical="center"/>
      <protection/>
    </xf>
    <xf numFmtId="3" fontId="49" fillId="26" borderId="25" xfId="47" applyNumberFormat="1" applyFont="1" applyFill="1" applyBorder="1" applyAlignment="1">
      <alignment vertical="center"/>
      <protection/>
    </xf>
    <xf numFmtId="177" fontId="49" fillId="26" borderId="26" xfId="47" applyNumberFormat="1" applyFont="1" applyFill="1" applyBorder="1" applyAlignment="1">
      <alignment horizontal="right" vertical="center"/>
      <protection/>
    </xf>
    <xf numFmtId="3" fontId="49" fillId="26" borderId="48" xfId="47" applyNumberFormat="1" applyFont="1" applyFill="1" applyBorder="1" applyAlignment="1">
      <alignment vertical="center"/>
      <protection/>
    </xf>
    <xf numFmtId="3" fontId="48" fillId="0" borderId="0" xfId="47" applyNumberFormat="1" applyFont="1" applyFill="1" applyBorder="1" applyAlignment="1">
      <alignment vertical="center"/>
      <protection/>
    </xf>
    <xf numFmtId="177" fontId="48" fillId="0" borderId="0" xfId="47" applyNumberFormat="1" applyFont="1" applyFill="1" applyBorder="1" applyAlignment="1">
      <alignment horizontal="right" vertical="center"/>
      <protection/>
    </xf>
    <xf numFmtId="177" fontId="49" fillId="0" borderId="0" xfId="47" applyNumberFormat="1" applyFont="1" applyFill="1" applyBorder="1" applyAlignment="1">
      <alignment horizontal="right" vertical="center"/>
      <protection/>
    </xf>
    <xf numFmtId="49" fontId="51" fillId="0" borderId="0" xfId="47" applyNumberFormat="1" applyFont="1" applyAlignment="1">
      <alignment horizontal="left" vertical="center"/>
      <protection/>
    </xf>
    <xf numFmtId="3" fontId="48" fillId="26" borderId="0" xfId="47" applyNumberFormat="1" applyFont="1" applyFill="1" applyBorder="1" applyAlignment="1">
      <alignment vertical="center"/>
      <protection/>
    </xf>
    <xf numFmtId="164" fontId="48" fillId="26" borderId="0" xfId="47" applyNumberFormat="1" applyFont="1" applyFill="1" applyBorder="1" applyAlignment="1">
      <alignment vertical="center"/>
      <protection/>
    </xf>
    <xf numFmtId="3" fontId="49" fillId="26" borderId="0" xfId="47" applyNumberFormat="1" applyFont="1" applyFill="1" applyBorder="1" applyAlignment="1">
      <alignment vertical="center"/>
      <protection/>
    </xf>
    <xf numFmtId="0" fontId="49" fillId="0" borderId="57" xfId="47" applyFont="1" applyFill="1" applyBorder="1" applyAlignment="1">
      <alignment vertical="center"/>
      <protection/>
    </xf>
    <xf numFmtId="0" fontId="49" fillId="0" borderId="0" xfId="47" applyFont="1" applyFill="1" applyBorder="1" applyAlignment="1">
      <alignment horizontal="center" vertical="center" wrapText="1"/>
      <protection/>
    </xf>
    <xf numFmtId="177" fontId="49" fillId="0" borderId="0" xfId="47" applyNumberFormat="1" applyFont="1" applyFill="1" applyBorder="1" applyAlignment="1">
      <alignment vertical="center"/>
      <protection/>
    </xf>
    <xf numFmtId="3" fontId="48" fillId="26" borderId="34" xfId="47" applyNumberFormat="1" applyFont="1" applyFill="1" applyBorder="1" applyAlignment="1">
      <alignment vertical="center"/>
      <protection/>
    </xf>
    <xf numFmtId="177" fontId="48" fillId="26" borderId="51" xfId="47" applyNumberFormat="1" applyFont="1" applyFill="1" applyBorder="1" applyAlignment="1">
      <alignment vertical="center"/>
      <protection/>
    </xf>
    <xf numFmtId="177" fontId="48" fillId="26" borderId="12" xfId="47" applyNumberFormat="1" applyFont="1" applyFill="1" applyBorder="1" applyAlignment="1">
      <alignment vertical="center"/>
      <protection/>
    </xf>
    <xf numFmtId="177" fontId="48" fillId="0" borderId="0" xfId="47" applyNumberFormat="1" applyFont="1" applyFill="1" applyBorder="1" applyAlignment="1">
      <alignment vertical="center"/>
      <protection/>
    </xf>
    <xf numFmtId="3" fontId="48" fillId="26" borderId="35" xfId="47" applyNumberFormat="1" applyFont="1" applyFill="1" applyBorder="1" applyAlignment="1">
      <alignment vertical="center"/>
      <protection/>
    </xf>
    <xf numFmtId="177" fontId="48" fillId="26" borderId="53" xfId="47" applyNumberFormat="1" applyFont="1" applyFill="1" applyBorder="1" applyAlignment="1">
      <alignment horizontal="right" vertical="center"/>
      <protection/>
    </xf>
    <xf numFmtId="177" fontId="48" fillId="26" borderId="24" xfId="47" applyNumberFormat="1" applyFont="1" applyFill="1" applyBorder="1" applyAlignment="1">
      <alignment horizontal="right" vertical="center"/>
      <protection/>
    </xf>
    <xf numFmtId="3" fontId="49" fillId="0" borderId="58" xfId="47" applyNumberFormat="1" applyFont="1" applyFill="1" applyBorder="1" applyAlignment="1">
      <alignment vertical="center"/>
      <protection/>
    </xf>
    <xf numFmtId="177" fontId="49" fillId="0" borderId="40" xfId="47" applyNumberFormat="1" applyFont="1" applyFill="1" applyBorder="1" applyAlignment="1">
      <alignment horizontal="right" vertical="center"/>
      <protection/>
    </xf>
    <xf numFmtId="3" fontId="49" fillId="0" borderId="0" xfId="47" applyNumberFormat="1" applyFont="1" applyFill="1" applyBorder="1" applyAlignment="1">
      <alignment vertical="center"/>
      <protection/>
    </xf>
    <xf numFmtId="177" fontId="49" fillId="0" borderId="0" xfId="47" applyNumberFormat="1" applyFont="1" applyFill="1" applyBorder="1" applyAlignment="1">
      <alignment vertical="center"/>
      <protection/>
    </xf>
    <xf numFmtId="3" fontId="48" fillId="0" borderId="34" xfId="47" applyNumberFormat="1" applyFont="1" applyFill="1" applyBorder="1" applyAlignment="1">
      <alignment vertical="center"/>
      <protection/>
    </xf>
    <xf numFmtId="177" fontId="48" fillId="0" borderId="51" xfId="47" applyNumberFormat="1" applyFont="1" applyFill="1" applyBorder="1" applyAlignment="1">
      <alignment vertical="center"/>
      <protection/>
    </xf>
    <xf numFmtId="177" fontId="48" fillId="0" borderId="12" xfId="47" applyNumberFormat="1" applyFont="1" applyFill="1" applyBorder="1" applyAlignment="1">
      <alignment vertical="center"/>
      <protection/>
    </xf>
    <xf numFmtId="177" fontId="48" fillId="0" borderId="0" xfId="47" applyNumberFormat="1" applyFont="1" applyFill="1" applyBorder="1" applyAlignment="1">
      <alignment vertical="center"/>
      <protection/>
    </xf>
    <xf numFmtId="177" fontId="49" fillId="0" borderId="54" xfId="47" applyNumberFormat="1" applyFont="1" applyFill="1" applyBorder="1" applyAlignment="1">
      <alignment horizontal="right" vertical="center"/>
      <protection/>
    </xf>
    <xf numFmtId="3" fontId="48" fillId="0" borderId="59" xfId="47" applyNumberFormat="1" applyFont="1" applyFill="1" applyBorder="1" applyAlignment="1">
      <alignment vertical="center"/>
      <protection/>
    </xf>
    <xf numFmtId="3" fontId="48" fillId="0" borderId="60" xfId="47" applyNumberFormat="1" applyFont="1" applyFill="1" applyBorder="1" applyAlignment="1">
      <alignment vertical="center"/>
      <protection/>
    </xf>
    <xf numFmtId="177" fontId="48" fillId="0" borderId="54" xfId="47" applyNumberFormat="1" applyFont="1" applyFill="1" applyBorder="1" applyAlignment="1">
      <alignment vertical="center"/>
      <protection/>
    </xf>
    <xf numFmtId="177" fontId="48" fillId="0" borderId="40" xfId="47" applyNumberFormat="1" applyFont="1" applyFill="1" applyBorder="1" applyAlignment="1">
      <alignment vertical="center"/>
      <protection/>
    </xf>
    <xf numFmtId="3" fontId="48" fillId="0" borderId="10" xfId="47" applyNumberFormat="1" applyFont="1" applyFill="1" applyBorder="1" applyAlignment="1">
      <alignment vertical="center"/>
      <protection/>
    </xf>
    <xf numFmtId="3" fontId="48" fillId="0" borderId="61" xfId="47" applyNumberFormat="1" applyFont="1" applyFill="1" applyBorder="1" applyAlignment="1">
      <alignment vertical="center"/>
      <protection/>
    </xf>
    <xf numFmtId="3" fontId="49" fillId="0" borderId="61" xfId="47" applyNumberFormat="1" applyFont="1" applyFill="1" applyBorder="1" applyAlignment="1">
      <alignment vertical="center"/>
      <protection/>
    </xf>
    <xf numFmtId="177" fontId="49" fillId="0" borderId="62" xfId="47" applyNumberFormat="1" applyFont="1" applyFill="1" applyBorder="1" applyAlignment="1">
      <alignment vertical="center"/>
      <protection/>
    </xf>
    <xf numFmtId="177" fontId="48" fillId="0" borderId="24" xfId="47" applyNumberFormat="1" applyFont="1" applyFill="1" applyBorder="1" applyAlignment="1">
      <alignment vertical="center"/>
      <protection/>
    </xf>
    <xf numFmtId="177" fontId="48" fillId="0" borderId="52" xfId="47" applyNumberFormat="1" applyFont="1" applyFill="1" applyBorder="1" applyAlignment="1">
      <alignment vertical="center"/>
      <protection/>
    </xf>
    <xf numFmtId="177" fontId="48" fillId="0" borderId="28" xfId="47" applyNumberFormat="1" applyFont="1" applyFill="1" applyBorder="1" applyAlignment="1">
      <alignment vertical="center"/>
      <protection/>
    </xf>
    <xf numFmtId="177" fontId="48" fillId="0" borderId="55" xfId="47" applyNumberFormat="1" applyFont="1" applyFill="1" applyBorder="1" applyAlignment="1">
      <alignment vertical="center"/>
      <protection/>
    </xf>
    <xf numFmtId="177" fontId="48" fillId="0" borderId="43" xfId="47" applyNumberFormat="1" applyFont="1" applyFill="1" applyBorder="1" applyAlignment="1">
      <alignment vertical="center"/>
      <protection/>
    </xf>
    <xf numFmtId="3" fontId="49" fillId="0" borderId="57" xfId="47" applyNumberFormat="1" applyFont="1" applyFill="1" applyBorder="1" applyAlignment="1">
      <alignment vertical="center"/>
      <protection/>
    </xf>
    <xf numFmtId="3" fontId="49" fillId="27" borderId="25" xfId="47" applyNumberFormat="1" applyFont="1" applyFill="1" applyBorder="1" applyAlignment="1">
      <alignment vertical="center"/>
      <protection/>
    </xf>
    <xf numFmtId="3" fontId="48" fillId="0" borderId="57" xfId="47" applyNumberFormat="1" applyFont="1" applyFill="1" applyBorder="1" applyAlignment="1">
      <alignment vertical="center"/>
      <protection/>
    </xf>
    <xf numFmtId="177" fontId="48" fillId="0" borderId="56" xfId="47" applyNumberFormat="1" applyFont="1" applyFill="1" applyBorder="1" applyAlignment="1">
      <alignment horizontal="right" vertical="center"/>
      <protection/>
    </xf>
    <xf numFmtId="177" fontId="48" fillId="0" borderId="26" xfId="47" applyNumberFormat="1" applyFont="1" applyFill="1" applyBorder="1" applyAlignment="1">
      <alignment horizontal="right" vertical="center"/>
      <protection/>
    </xf>
    <xf numFmtId="3" fontId="48" fillId="0" borderId="63" xfId="47" applyNumberFormat="1" applyFont="1" applyFill="1" applyBorder="1" applyAlignment="1">
      <alignment vertical="center"/>
      <protection/>
    </xf>
    <xf numFmtId="177" fontId="48" fillId="0" borderId="64" xfId="47" applyNumberFormat="1" applyFont="1" applyFill="1" applyBorder="1" applyAlignment="1">
      <alignment vertical="center"/>
      <protection/>
    </xf>
    <xf numFmtId="3" fontId="49" fillId="26" borderId="63" xfId="47" applyNumberFormat="1" applyFont="1" applyFill="1" applyBorder="1" applyAlignment="1">
      <alignment vertical="center"/>
      <protection/>
    </xf>
    <xf numFmtId="177" fontId="48" fillId="0" borderId="50" xfId="47" applyNumberFormat="1" applyFont="1" applyFill="1" applyBorder="1" applyAlignment="1">
      <alignment vertical="center"/>
      <protection/>
    </xf>
    <xf numFmtId="49" fontId="18" fillId="0" borderId="0" xfId="47" applyNumberFormat="1" applyFont="1" applyAlignment="1">
      <alignment vertical="center"/>
      <protection/>
    </xf>
    <xf numFmtId="0" fontId="18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0" borderId="0" xfId="47" applyFill="1" applyBorder="1" applyAlignment="1">
      <alignment vertical="center"/>
      <protection/>
    </xf>
    <xf numFmtId="0" fontId="52" fillId="0" borderId="0" xfId="47" applyFont="1" applyFill="1" applyBorder="1" applyAlignment="1">
      <alignment vertical="center"/>
      <protection/>
    </xf>
    <xf numFmtId="0" fontId="3" fillId="0" borderId="32" xfId="0" applyFont="1" applyFill="1" applyBorder="1" applyAlignment="1">
      <alignment horizontal="right" wrapText="1"/>
    </xf>
    <xf numFmtId="0" fontId="7" fillId="0" borderId="32" xfId="48" applyFont="1" applyFill="1" applyBorder="1" applyAlignment="1">
      <alignment horizontal="center" vertical="center" wrapText="1"/>
      <protection/>
    </xf>
    <xf numFmtId="3" fontId="49" fillId="24" borderId="29" xfId="45" applyNumberFormat="1" applyFont="1" applyFill="1" applyBorder="1" applyAlignment="1">
      <alignment vertical="center"/>
      <protection/>
    </xf>
    <xf numFmtId="3" fontId="48" fillId="24" borderId="11" xfId="45" applyNumberFormat="1" applyFont="1" applyFill="1" applyBorder="1" applyAlignment="1">
      <alignment vertical="center"/>
      <protection/>
    </xf>
    <xf numFmtId="3" fontId="48" fillId="24" borderId="65" xfId="45" applyNumberFormat="1" applyFont="1" applyFill="1" applyBorder="1" applyAlignment="1">
      <alignment vertical="center"/>
      <protection/>
    </xf>
    <xf numFmtId="3" fontId="48" fillId="24" borderId="23" xfId="45" applyNumberFormat="1" applyFont="1" applyFill="1" applyBorder="1" applyAlignment="1">
      <alignment vertical="center"/>
      <protection/>
    </xf>
    <xf numFmtId="3" fontId="48" fillId="24" borderId="66" xfId="45" applyNumberFormat="1" applyFont="1" applyFill="1" applyBorder="1" applyAlignment="1">
      <alignment vertical="center"/>
      <protection/>
    </xf>
    <xf numFmtId="3" fontId="48" fillId="24" borderId="61" xfId="45" applyNumberFormat="1" applyFont="1" applyFill="1" applyBorder="1" applyAlignment="1">
      <alignment vertical="center"/>
      <protection/>
    </xf>
    <xf numFmtId="3" fontId="49" fillId="24" borderId="23" xfId="45" applyNumberFormat="1" applyFont="1" applyFill="1" applyBorder="1" applyAlignment="1">
      <alignment vertical="center"/>
      <protection/>
    </xf>
    <xf numFmtId="3" fontId="48" fillId="24" borderId="29" xfId="45" applyNumberFormat="1" applyFont="1" applyFill="1" applyBorder="1" applyAlignment="1">
      <alignment vertical="center"/>
      <protection/>
    </xf>
    <xf numFmtId="3" fontId="48" fillId="24" borderId="67" xfId="45" applyNumberFormat="1" applyFont="1" applyFill="1" applyBorder="1" applyAlignment="1">
      <alignment vertical="center"/>
      <protection/>
    </xf>
    <xf numFmtId="3" fontId="49" fillId="24" borderId="68" xfId="47" applyNumberFormat="1" applyFont="1" applyFill="1" applyBorder="1" applyAlignment="1">
      <alignment vertical="center"/>
      <protection/>
    </xf>
    <xf numFmtId="3" fontId="48" fillId="24" borderId="47" xfId="45" applyNumberFormat="1" applyFont="1" applyFill="1" applyBorder="1" applyAlignment="1">
      <alignment vertical="center"/>
      <protection/>
    </xf>
    <xf numFmtId="3" fontId="48" fillId="24" borderId="45" xfId="47" applyNumberFormat="1" applyFont="1" applyFill="1" applyBorder="1" applyAlignment="1">
      <alignment vertical="center"/>
      <protection/>
    </xf>
    <xf numFmtId="3" fontId="48" fillId="24" borderId="34" xfId="45" applyNumberFormat="1" applyFont="1" applyFill="1" applyBorder="1" applyAlignment="1">
      <alignment vertical="center"/>
      <protection/>
    </xf>
    <xf numFmtId="3" fontId="49" fillId="24" borderId="69" xfId="47" applyNumberFormat="1" applyFont="1" applyFill="1" applyBorder="1" applyAlignment="1">
      <alignment vertical="center"/>
      <protection/>
    </xf>
    <xf numFmtId="49" fontId="49" fillId="24" borderId="16" xfId="47" applyNumberFormat="1" applyFont="1" applyFill="1" applyBorder="1" applyAlignment="1">
      <alignment vertical="center"/>
      <protection/>
    </xf>
    <xf numFmtId="3" fontId="48" fillId="24" borderId="25" xfId="47" applyNumberFormat="1" applyFont="1" applyFill="1" applyBorder="1" applyAlignment="1">
      <alignment vertical="center"/>
      <protection/>
    </xf>
    <xf numFmtId="177" fontId="49" fillId="24" borderId="26" xfId="47" applyNumberFormat="1" applyFont="1" applyFill="1" applyBorder="1" applyAlignment="1">
      <alignment horizontal="right" vertical="center"/>
      <protection/>
    </xf>
    <xf numFmtId="49" fontId="49" fillId="24" borderId="18" xfId="47" applyNumberFormat="1" applyFont="1" applyFill="1" applyBorder="1" applyAlignment="1">
      <alignment vertical="center"/>
      <protection/>
    </xf>
    <xf numFmtId="3" fontId="49" fillId="24" borderId="58" xfId="45" applyNumberFormat="1" applyFont="1" applyFill="1" applyBorder="1" applyAlignment="1">
      <alignment vertical="center"/>
      <protection/>
    </xf>
    <xf numFmtId="177" fontId="49" fillId="24" borderId="28" xfId="47" applyNumberFormat="1" applyFont="1" applyFill="1" applyBorder="1" applyAlignment="1">
      <alignment horizontal="right" vertical="center"/>
      <protection/>
    </xf>
    <xf numFmtId="3" fontId="48" fillId="24" borderId="70" xfId="45" applyNumberFormat="1" applyFont="1" applyFill="1" applyBorder="1" applyAlignment="1">
      <alignment vertical="center"/>
      <protection/>
    </xf>
    <xf numFmtId="3" fontId="49" fillId="24" borderId="68" xfId="47" applyNumberFormat="1" applyFont="1" applyFill="1" applyBorder="1" applyAlignment="1">
      <alignment vertical="center"/>
      <protection/>
    </xf>
    <xf numFmtId="177" fontId="49" fillId="24" borderId="52" xfId="47" applyNumberFormat="1" applyFont="1" applyFill="1" applyBorder="1" applyAlignment="1">
      <alignment horizontal="right" vertical="center"/>
      <protection/>
    </xf>
    <xf numFmtId="3" fontId="49" fillId="24" borderId="27" xfId="47" applyNumberFormat="1" applyFont="1" applyFill="1" applyBorder="1" applyAlignment="1">
      <alignment vertical="center"/>
      <protection/>
    </xf>
    <xf numFmtId="3" fontId="49" fillId="24" borderId="29" xfId="47" applyNumberFormat="1" applyFont="1" applyFill="1" applyBorder="1" applyAlignment="1">
      <alignment vertical="center"/>
      <protection/>
    </xf>
    <xf numFmtId="177" fontId="49" fillId="24" borderId="28" xfId="47" applyNumberFormat="1" applyFont="1" applyFill="1" applyBorder="1" applyAlignment="1">
      <alignment horizontal="right" vertical="center"/>
      <protection/>
    </xf>
    <xf numFmtId="177" fontId="49" fillId="24" borderId="56" xfId="47" applyNumberFormat="1" applyFont="1" applyFill="1" applyBorder="1" applyAlignment="1">
      <alignment horizontal="right" vertical="center"/>
      <protection/>
    </xf>
    <xf numFmtId="3" fontId="49" fillId="24" borderId="48" xfId="47" applyNumberFormat="1" applyFont="1" applyFill="1" applyBorder="1" applyAlignment="1">
      <alignment vertical="center"/>
      <protection/>
    </xf>
    <xf numFmtId="3" fontId="49" fillId="24" borderId="67" xfId="47" applyNumberFormat="1" applyFont="1" applyFill="1" applyBorder="1" applyAlignment="1">
      <alignment vertical="center"/>
      <protection/>
    </xf>
    <xf numFmtId="177" fontId="49" fillId="24" borderId="43" xfId="47" applyNumberFormat="1" applyFont="1" applyFill="1" applyBorder="1" applyAlignment="1">
      <alignment horizontal="right" vertical="center"/>
      <protection/>
    </xf>
    <xf numFmtId="3" fontId="49" fillId="24" borderId="11" xfId="47" applyNumberFormat="1" applyFont="1" applyFill="1" applyBorder="1" applyAlignment="1">
      <alignment vertical="center"/>
      <protection/>
    </xf>
    <xf numFmtId="3" fontId="49" fillId="24" borderId="23" xfId="47" applyNumberFormat="1" applyFont="1" applyFill="1" applyBorder="1" applyAlignment="1">
      <alignment vertical="center"/>
      <protection/>
    </xf>
    <xf numFmtId="3" fontId="49" fillId="24" borderId="66" xfId="47" applyNumberFormat="1" applyFont="1" applyFill="1" applyBorder="1" applyAlignment="1">
      <alignment vertical="center"/>
      <protection/>
    </xf>
    <xf numFmtId="3" fontId="49" fillId="24" borderId="58" xfId="47" applyNumberFormat="1" applyFont="1" applyFill="1" applyBorder="1" applyAlignment="1">
      <alignment vertical="center"/>
      <protection/>
    </xf>
    <xf numFmtId="177" fontId="49" fillId="24" borderId="52" xfId="47" applyNumberFormat="1" applyFont="1" applyFill="1" applyBorder="1" applyAlignment="1">
      <alignment vertical="center"/>
      <protection/>
    </xf>
    <xf numFmtId="177" fontId="49" fillId="24" borderId="28" xfId="47" applyNumberFormat="1" applyFont="1" applyFill="1" applyBorder="1" applyAlignment="1">
      <alignment vertical="center"/>
      <protection/>
    </xf>
    <xf numFmtId="3" fontId="48" fillId="24" borderId="11" xfId="47" applyNumberFormat="1" applyFont="1" applyFill="1" applyBorder="1" applyAlignment="1">
      <alignment vertical="center"/>
      <protection/>
    </xf>
    <xf numFmtId="3" fontId="48" fillId="24" borderId="65" xfId="47" applyNumberFormat="1" applyFont="1" applyFill="1" applyBorder="1" applyAlignment="1">
      <alignment vertical="center"/>
      <protection/>
    </xf>
    <xf numFmtId="3" fontId="49" fillId="24" borderId="29" xfId="47" applyNumberFormat="1" applyFont="1" applyFill="1" applyBorder="1" applyAlignment="1">
      <alignment vertical="center"/>
      <protection/>
    </xf>
    <xf numFmtId="3" fontId="48" fillId="24" borderId="11" xfId="47" applyNumberFormat="1" applyFont="1" applyFill="1" applyBorder="1" applyAlignment="1">
      <alignment vertical="center"/>
      <protection/>
    </xf>
    <xf numFmtId="3" fontId="48" fillId="24" borderId="59" xfId="47" applyNumberFormat="1" applyFont="1" applyFill="1" applyBorder="1" applyAlignment="1">
      <alignment vertical="center"/>
      <protection/>
    </xf>
    <xf numFmtId="3" fontId="48" fillId="24" borderId="66" xfId="47" applyNumberFormat="1" applyFont="1" applyFill="1" applyBorder="1" applyAlignment="1">
      <alignment vertical="center"/>
      <protection/>
    </xf>
    <xf numFmtId="3" fontId="48" fillId="24" borderId="34" xfId="47" applyNumberFormat="1" applyFont="1" applyFill="1" applyBorder="1" applyAlignment="1">
      <alignment vertical="center"/>
      <protection/>
    </xf>
    <xf numFmtId="3" fontId="48" fillId="24" borderId="71" xfId="47" applyNumberFormat="1" applyFont="1" applyFill="1" applyBorder="1" applyAlignment="1">
      <alignment vertical="center"/>
      <protection/>
    </xf>
    <xf numFmtId="3" fontId="48" fillId="24" borderId="61" xfId="47" applyNumberFormat="1" applyFont="1" applyFill="1" applyBorder="1" applyAlignment="1">
      <alignment vertical="center"/>
      <protection/>
    </xf>
    <xf numFmtId="3" fontId="49" fillId="24" borderId="61" xfId="47" applyNumberFormat="1" applyFont="1" applyFill="1" applyBorder="1" applyAlignment="1">
      <alignment vertical="center"/>
      <protection/>
    </xf>
    <xf numFmtId="3" fontId="48" fillId="24" borderId="29" xfId="47" applyNumberFormat="1" applyFont="1" applyFill="1" applyBorder="1" applyAlignment="1">
      <alignment vertical="center"/>
      <protection/>
    </xf>
    <xf numFmtId="3" fontId="48" fillId="24" borderId="67" xfId="47" applyNumberFormat="1" applyFont="1" applyFill="1" applyBorder="1" applyAlignment="1">
      <alignment vertical="center"/>
      <protection/>
    </xf>
    <xf numFmtId="3" fontId="49" fillId="24" borderId="69" xfId="47" applyNumberFormat="1" applyFont="1" applyFill="1" applyBorder="1" applyAlignment="1">
      <alignment vertical="center"/>
      <protection/>
    </xf>
    <xf numFmtId="3" fontId="48" fillId="24" borderId="69" xfId="47" applyNumberFormat="1" applyFont="1" applyFill="1" applyBorder="1" applyAlignment="1">
      <alignment vertical="center"/>
      <protection/>
    </xf>
    <xf numFmtId="3" fontId="48" fillId="24" borderId="65" xfId="47" applyNumberFormat="1" applyFont="1" applyFill="1" applyBorder="1" applyAlignment="1">
      <alignment vertical="center"/>
      <protection/>
    </xf>
    <xf numFmtId="3" fontId="49" fillId="24" borderId="65" xfId="47" applyNumberFormat="1" applyFont="1" applyFill="1" applyBorder="1" applyAlignment="1">
      <alignment vertical="center"/>
      <protection/>
    </xf>
    <xf numFmtId="3" fontId="49" fillId="24" borderId="45" xfId="47" applyNumberFormat="1" applyFont="1" applyFill="1" applyBorder="1" applyAlignment="1">
      <alignment vertical="center"/>
      <protection/>
    </xf>
    <xf numFmtId="177" fontId="49" fillId="24" borderId="26" xfId="47" applyNumberFormat="1" applyFont="1" applyFill="1" applyBorder="1" applyAlignment="1">
      <alignment vertical="center"/>
      <protection/>
    </xf>
    <xf numFmtId="3" fontId="49" fillId="0" borderId="39" xfId="47" applyNumberFormat="1" applyFont="1" applyFill="1" applyBorder="1" applyAlignment="1">
      <alignment vertical="center"/>
      <protection/>
    </xf>
    <xf numFmtId="49" fontId="50" fillId="28" borderId="72" xfId="47" applyNumberFormat="1" applyFont="1" applyFill="1" applyBorder="1" applyAlignment="1">
      <alignment horizontal="center" vertical="center" wrapText="1"/>
      <protection/>
    </xf>
    <xf numFmtId="49" fontId="0" fillId="0" borderId="16" xfId="47" applyNumberFormat="1" applyFill="1" applyBorder="1" applyAlignment="1">
      <alignment vertical="center"/>
      <protection/>
    </xf>
    <xf numFmtId="49" fontId="41" fillId="0" borderId="16" xfId="47" applyNumberFormat="1" applyFont="1" applyFill="1" applyBorder="1" applyAlignment="1">
      <alignment vertical="center"/>
      <protection/>
    </xf>
    <xf numFmtId="49" fontId="48" fillId="0" borderId="16" xfId="47" applyNumberFormat="1" applyFont="1" applyFill="1" applyBorder="1" applyAlignment="1">
      <alignment vertical="center"/>
      <protection/>
    </xf>
    <xf numFmtId="49" fontId="54" fillId="0" borderId="0" xfId="47" applyNumberFormat="1" applyFont="1" applyAlignment="1">
      <alignment horizontal="left" vertical="center"/>
      <protection/>
    </xf>
    <xf numFmtId="0" fontId="18" fillId="0" borderId="0" xfId="47" applyFont="1" applyAlignment="1">
      <alignment horizontal="right" vertical="center"/>
      <protection/>
    </xf>
    <xf numFmtId="177" fontId="18" fillId="26" borderId="0" xfId="47" applyNumberFormat="1" applyFont="1" applyFill="1" applyBorder="1" applyAlignment="1">
      <alignment horizontal="right" vertical="center"/>
      <protection/>
    </xf>
    <xf numFmtId="0" fontId="0" fillId="0" borderId="0" xfId="47" applyFont="1" applyAlignment="1">
      <alignment horizontal="right" vertical="center"/>
      <protection/>
    </xf>
    <xf numFmtId="0" fontId="55" fillId="28" borderId="73" xfId="47" applyFont="1" applyFill="1" applyBorder="1" applyAlignment="1">
      <alignment horizontal="center" vertical="center" wrapText="1"/>
      <protection/>
    </xf>
    <xf numFmtId="0" fontId="55" fillId="28" borderId="74" xfId="47" applyFont="1" applyFill="1" applyBorder="1" applyAlignment="1">
      <alignment horizontal="center" vertical="center" wrapText="1"/>
      <protection/>
    </xf>
    <xf numFmtId="0" fontId="55" fillId="28" borderId="75" xfId="47" applyFont="1" applyFill="1" applyBorder="1" applyAlignment="1">
      <alignment horizontal="center" vertical="center" wrapText="1"/>
      <protection/>
    </xf>
    <xf numFmtId="0" fontId="55" fillId="28" borderId="26" xfId="47" applyFont="1" applyFill="1" applyBorder="1" applyAlignment="1">
      <alignment horizontal="center" vertical="center" wrapText="1"/>
      <protection/>
    </xf>
    <xf numFmtId="0" fontId="55" fillId="28" borderId="76" xfId="47" applyFont="1" applyFill="1" applyBorder="1" applyAlignment="1">
      <alignment horizontal="center" vertical="center" wrapText="1"/>
      <protection/>
    </xf>
    <xf numFmtId="49" fontId="50" fillId="28" borderId="30" xfId="47" applyNumberFormat="1" applyFont="1" applyFill="1" applyBorder="1" applyAlignment="1">
      <alignment horizontal="center" vertical="center" wrapText="1"/>
      <protection/>
    </xf>
    <xf numFmtId="3" fontId="49" fillId="24" borderId="23" xfId="45" applyNumberFormat="1" applyFont="1" applyFill="1" applyBorder="1" applyAlignment="1">
      <alignment vertical="center"/>
      <protection/>
    </xf>
    <xf numFmtId="3" fontId="48" fillId="26" borderId="10" xfId="47" applyNumberFormat="1" applyFont="1" applyFill="1" applyBorder="1" applyAlignment="1">
      <alignment vertical="center"/>
      <protection/>
    </xf>
    <xf numFmtId="49" fontId="49" fillId="0" borderId="18" xfId="47" applyNumberFormat="1" applyFont="1" applyFill="1" applyBorder="1" applyAlignment="1">
      <alignment vertical="center" wrapText="1"/>
      <protection/>
    </xf>
    <xf numFmtId="49" fontId="56" fillId="0" borderId="16" xfId="47" applyNumberFormat="1" applyFont="1" applyFill="1" applyBorder="1" applyAlignment="1">
      <alignment vertical="center"/>
      <protection/>
    </xf>
    <xf numFmtId="177" fontId="52" fillId="26" borderId="12" xfId="47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48" applyFont="1" applyBorder="1" applyAlignment="1">
      <alignment horizontal="center"/>
      <protection/>
    </xf>
    <xf numFmtId="0" fontId="11" fillId="0" borderId="0" xfId="0" applyFont="1" applyAlignment="1">
      <alignment/>
    </xf>
    <xf numFmtId="0" fontId="7" fillId="7" borderId="72" xfId="48" applyFont="1" applyFill="1" applyBorder="1" applyAlignment="1">
      <alignment horizontal="center" vertical="center" wrapText="1"/>
      <protection/>
    </xf>
    <xf numFmtId="0" fontId="7" fillId="7" borderId="33" xfId="48" applyFont="1" applyFill="1" applyBorder="1" applyAlignment="1">
      <alignment horizontal="center" vertical="center" wrapText="1"/>
      <protection/>
    </xf>
    <xf numFmtId="0" fontId="7" fillId="7" borderId="77" xfId="48" applyFont="1" applyFill="1" applyBorder="1" applyAlignment="1">
      <alignment horizontal="center" vertical="center" wrapText="1"/>
      <protection/>
    </xf>
    <xf numFmtId="0" fontId="7" fillId="7" borderId="42" xfId="48" applyFont="1" applyFill="1" applyBorder="1" applyAlignment="1">
      <alignment horizontal="center" vertical="center" wrapText="1"/>
      <protection/>
    </xf>
    <xf numFmtId="0" fontId="7" fillId="7" borderId="15" xfId="48" applyFont="1" applyFill="1" applyBorder="1" applyAlignment="1">
      <alignment horizontal="center" vertical="center" wrapText="1"/>
      <protection/>
    </xf>
    <xf numFmtId="0" fontId="7" fillId="7" borderId="78" xfId="48" applyFont="1" applyFill="1" applyBorder="1" applyAlignment="1">
      <alignment horizontal="center" vertical="center" wrapText="1"/>
      <protection/>
    </xf>
    <xf numFmtId="0" fontId="4" fillId="7" borderId="30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10" fillId="7" borderId="57" xfId="48" applyFont="1" applyFill="1" applyBorder="1" applyAlignment="1">
      <alignment horizontal="center" vertical="center" wrapText="1"/>
      <protection/>
    </xf>
    <xf numFmtId="0" fontId="10" fillId="7" borderId="44" xfId="48" applyFont="1" applyFill="1" applyBorder="1" applyAlignment="1">
      <alignment horizontal="center" vertical="center" wrapText="1"/>
      <protection/>
    </xf>
    <xf numFmtId="3" fontId="6" fillId="0" borderId="36" xfId="48" applyNumberFormat="1" applyFont="1" applyFill="1" applyBorder="1" applyAlignment="1">
      <alignment horizontal="center"/>
      <protection/>
    </xf>
    <xf numFmtId="0" fontId="6" fillId="0" borderId="79" xfId="0" applyFont="1" applyFill="1" applyBorder="1" applyAlignment="1">
      <alignment horizontal="center"/>
    </xf>
    <xf numFmtId="3" fontId="6" fillId="29" borderId="36" xfId="0" applyNumberFormat="1" applyFont="1" applyFill="1" applyBorder="1" applyAlignment="1">
      <alignment horizontal="center"/>
    </xf>
    <xf numFmtId="3" fontId="6" fillId="29" borderId="79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3" fontId="6" fillId="0" borderId="79" xfId="0" applyNumberFormat="1" applyFont="1" applyFill="1" applyBorder="1" applyAlignment="1">
      <alignment horizontal="center"/>
    </xf>
    <xf numFmtId="164" fontId="6" fillId="29" borderId="36" xfId="0" applyNumberFormat="1" applyFont="1" applyFill="1" applyBorder="1" applyAlignment="1">
      <alignment horizontal="center"/>
    </xf>
    <xf numFmtId="164" fontId="6" fillId="29" borderId="79" xfId="0" applyNumberFormat="1" applyFont="1" applyFill="1" applyBorder="1" applyAlignment="1">
      <alignment horizontal="center"/>
    </xf>
    <xf numFmtId="0" fontId="10" fillId="17" borderId="38" xfId="48" applyFont="1" applyFill="1" applyBorder="1" applyAlignment="1">
      <alignment horizontal="left" indent="1"/>
      <protection/>
    </xf>
    <xf numFmtId="0" fontId="4" fillId="17" borderId="80" xfId="0" applyFont="1" applyFill="1" applyBorder="1" applyAlignment="1">
      <alignment horizontal="left" indent="1"/>
    </xf>
    <xf numFmtId="0" fontId="6" fillId="0" borderId="81" xfId="0" applyFont="1" applyBorder="1" applyAlignment="1">
      <alignment horizontal="left" indent="1"/>
    </xf>
    <xf numFmtId="0" fontId="10" fillId="7" borderId="57" xfId="48" applyFont="1" applyFill="1" applyBorder="1" applyAlignment="1">
      <alignment horizontal="left" vertical="center" indent="1"/>
      <protection/>
    </xf>
    <xf numFmtId="0" fontId="6" fillId="7" borderId="68" xfId="0" applyFont="1" applyFill="1" applyBorder="1" applyAlignment="1">
      <alignment horizontal="left" vertical="center" indent="1"/>
    </xf>
    <xf numFmtId="0" fontId="6" fillId="7" borderId="44" xfId="0" applyFont="1" applyFill="1" applyBorder="1" applyAlignment="1">
      <alignment horizontal="left" vertical="center" indent="1"/>
    </xf>
    <xf numFmtId="3" fontId="6" fillId="0" borderId="38" xfId="48" applyNumberFormat="1" applyFont="1" applyFill="1" applyBorder="1" applyAlignment="1">
      <alignment horizontal="center"/>
      <protection/>
    </xf>
    <xf numFmtId="0" fontId="6" fillId="0" borderId="81" xfId="0" applyFont="1" applyFill="1" applyBorder="1" applyAlignment="1">
      <alignment horizontal="center"/>
    </xf>
    <xf numFmtId="3" fontId="6" fillId="29" borderId="38" xfId="0" applyNumberFormat="1" applyFont="1" applyFill="1" applyBorder="1" applyAlignment="1">
      <alignment horizontal="center"/>
    </xf>
    <xf numFmtId="3" fontId="6" fillId="29" borderId="81" xfId="0" applyNumberFormat="1" applyFont="1" applyFill="1" applyBorder="1" applyAlignment="1">
      <alignment horizontal="center"/>
    </xf>
    <xf numFmtId="164" fontId="6" fillId="29" borderId="38" xfId="48" applyNumberFormat="1" applyFont="1" applyFill="1" applyBorder="1" applyAlignment="1">
      <alignment horizontal="center"/>
      <protection/>
    </xf>
    <xf numFmtId="164" fontId="6" fillId="29" borderId="81" xfId="0" applyNumberFormat="1" applyFont="1" applyFill="1" applyBorder="1" applyAlignment="1">
      <alignment horizontal="center"/>
    </xf>
    <xf numFmtId="3" fontId="6" fillId="0" borderId="37" xfId="48" applyNumberFormat="1" applyFont="1" applyFill="1" applyBorder="1" applyAlignment="1">
      <alignment horizontal="center"/>
      <protection/>
    </xf>
    <xf numFmtId="0" fontId="6" fillId="0" borderId="82" xfId="0" applyFont="1" applyFill="1" applyBorder="1" applyAlignment="1">
      <alignment horizontal="center"/>
    </xf>
    <xf numFmtId="3" fontId="6" fillId="29" borderId="37" xfId="0" applyNumberFormat="1" applyFont="1" applyFill="1" applyBorder="1" applyAlignment="1">
      <alignment horizontal="center"/>
    </xf>
    <xf numFmtId="3" fontId="6" fillId="29" borderId="82" xfId="0" applyNumberFormat="1" applyFont="1" applyFill="1" applyBorder="1" applyAlignment="1">
      <alignment horizontal="center"/>
    </xf>
    <xf numFmtId="164" fontId="6" fillId="29" borderId="37" xfId="48" applyNumberFormat="1" applyFont="1" applyFill="1" applyBorder="1" applyAlignment="1">
      <alignment horizontal="center"/>
      <protection/>
    </xf>
    <xf numFmtId="164" fontId="6" fillId="29" borderId="82" xfId="0" applyNumberFormat="1" applyFont="1" applyFill="1" applyBorder="1" applyAlignment="1">
      <alignment horizontal="center"/>
    </xf>
    <xf numFmtId="164" fontId="10" fillId="30" borderId="38" xfId="0" applyNumberFormat="1" applyFont="1" applyFill="1" applyBorder="1" applyAlignment="1">
      <alignment horizontal="center"/>
    </xf>
    <xf numFmtId="164" fontId="10" fillId="30" borderId="81" xfId="0" applyNumberFormat="1" applyFont="1" applyFill="1" applyBorder="1" applyAlignment="1">
      <alignment horizontal="center"/>
    </xf>
    <xf numFmtId="4" fontId="59" fillId="0" borderId="33" xfId="48" applyNumberFormat="1" applyFont="1" applyBorder="1" applyAlignment="1">
      <alignment/>
      <protection/>
    </xf>
    <xf numFmtId="0" fontId="60" fillId="0" borderId="33" xfId="0" applyFont="1" applyBorder="1" applyAlignment="1">
      <alignment/>
    </xf>
    <xf numFmtId="0" fontId="10" fillId="30" borderId="57" xfId="48" applyFont="1" applyFill="1" applyBorder="1" applyAlignment="1">
      <alignment horizontal="left" indent="2"/>
      <protection/>
    </xf>
    <xf numFmtId="0" fontId="10" fillId="30" borderId="68" xfId="48" applyFont="1" applyFill="1" applyBorder="1" applyAlignment="1">
      <alignment horizontal="left" indent="2"/>
      <protection/>
    </xf>
    <xf numFmtId="0" fontId="10" fillId="30" borderId="44" xfId="48" applyFont="1" applyFill="1" applyBorder="1" applyAlignment="1">
      <alignment horizontal="left" indent="2"/>
      <protection/>
    </xf>
    <xf numFmtId="3" fontId="10" fillId="30" borderId="38" xfId="0" applyNumberFormat="1" applyFont="1" applyFill="1" applyBorder="1" applyAlignment="1">
      <alignment horizontal="center"/>
    </xf>
    <xf numFmtId="3" fontId="10" fillId="30" borderId="81" xfId="0" applyNumberFormat="1" applyFont="1" applyFill="1" applyBorder="1" applyAlignment="1">
      <alignment horizontal="center"/>
    </xf>
    <xf numFmtId="0" fontId="50" fillId="19" borderId="57" xfId="47" applyFont="1" applyFill="1" applyBorder="1" applyAlignment="1">
      <alignment horizontal="left" vertical="center"/>
      <protection/>
    </xf>
    <xf numFmtId="0" fontId="50" fillId="19" borderId="68" xfId="47" applyFont="1" applyFill="1" applyBorder="1" applyAlignment="1">
      <alignment horizontal="left" vertical="center"/>
      <protection/>
    </xf>
    <xf numFmtId="0" fontId="50" fillId="19" borderId="44" xfId="47" applyFont="1" applyFill="1" applyBorder="1" applyAlignment="1">
      <alignment horizontal="left" vertical="center"/>
      <protection/>
    </xf>
    <xf numFmtId="0" fontId="50" fillId="31" borderId="57" xfId="47" applyFont="1" applyFill="1" applyBorder="1" applyAlignment="1">
      <alignment horizontal="center" vertical="center"/>
      <protection/>
    </xf>
    <xf numFmtId="0" fontId="50" fillId="31" borderId="68" xfId="47" applyFont="1" applyFill="1" applyBorder="1" applyAlignment="1">
      <alignment horizontal="center" vertical="center"/>
      <protection/>
    </xf>
    <xf numFmtId="0" fontId="50" fillId="31" borderId="44" xfId="47" applyFont="1" applyFill="1" applyBorder="1" applyAlignment="1">
      <alignment horizontal="center" vertical="center"/>
      <protection/>
    </xf>
    <xf numFmtId="0" fontId="49" fillId="0" borderId="0" xfId="47" applyFont="1" applyFill="1" applyBorder="1" applyAlignment="1">
      <alignment horizontal="center" vertical="center"/>
      <protection/>
    </xf>
    <xf numFmtId="49" fontId="53" fillId="0" borderId="0" xfId="47" applyNumberFormat="1" applyFont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50" fillId="3" borderId="57" xfId="47" applyFont="1" applyFill="1" applyBorder="1" applyAlignment="1">
      <alignment horizontal="center" vertical="center"/>
      <protection/>
    </xf>
    <xf numFmtId="0" fontId="5" fillId="3" borderId="68" xfId="47" applyFont="1" applyFill="1" applyBorder="1" applyAlignment="1">
      <alignment horizontal="center" vertical="center"/>
      <protection/>
    </xf>
    <xf numFmtId="0" fontId="5" fillId="3" borderId="44" xfId="47" applyFont="1" applyFill="1" applyBorder="1" applyAlignment="1">
      <alignment horizontal="center" vertical="center"/>
      <protection/>
    </xf>
    <xf numFmtId="3" fontId="50" fillId="3" borderId="57" xfId="47" applyNumberFormat="1" applyFont="1" applyFill="1" applyBorder="1" applyAlignment="1">
      <alignment horizontal="center" vertical="center"/>
      <protection/>
    </xf>
    <xf numFmtId="3" fontId="50" fillId="3" borderId="68" xfId="47" applyNumberFormat="1" applyFont="1" applyFill="1" applyBorder="1" applyAlignment="1">
      <alignment horizontal="center" vertical="center"/>
      <protection/>
    </xf>
    <xf numFmtId="3" fontId="50" fillId="3" borderId="44" xfId="47" applyNumberFormat="1" applyFont="1" applyFill="1" applyBorder="1" applyAlignment="1">
      <alignment horizontal="center" vertical="center"/>
      <protection/>
    </xf>
    <xf numFmtId="0" fontId="50" fillId="3" borderId="68" xfId="47" applyFont="1" applyFill="1" applyBorder="1" applyAlignment="1">
      <alignment horizontal="center" vertical="center"/>
      <protection/>
    </xf>
    <xf numFmtId="0" fontId="50" fillId="3" borderId="44" xfId="47" applyFont="1" applyFill="1" applyBorder="1" applyAlignment="1">
      <alignment horizontal="center" vertical="center"/>
      <protection/>
    </xf>
    <xf numFmtId="0" fontId="50" fillId="32" borderId="57" xfId="47" applyFont="1" applyFill="1" applyBorder="1" applyAlignment="1">
      <alignment horizontal="center" vertical="center"/>
      <protection/>
    </xf>
    <xf numFmtId="0" fontId="50" fillId="32" borderId="68" xfId="47" applyFont="1" applyFill="1" applyBorder="1" applyAlignment="1">
      <alignment horizontal="center" vertical="center"/>
      <protection/>
    </xf>
    <xf numFmtId="0" fontId="50" fillId="32" borderId="44" xfId="47" applyFont="1" applyFill="1" applyBorder="1" applyAlignment="1">
      <alignment horizontal="center" vertical="center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 2" xfId="46"/>
    <cellStyle name="normální_Plnenie rozpočtu k 31 12 2008-ez" xfId="47"/>
    <cellStyle name="normální_Rozdel prvkov" xfId="48"/>
    <cellStyle name="normální_úprava sept2010MZz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2"/>
  <sheetViews>
    <sheetView tabSelected="1" zoomScale="75" zoomScaleNormal="75" zoomScalePageLayoutView="0" workbookViewId="0" topLeftCell="A64">
      <selection activeCell="I11" sqref="I11"/>
    </sheetView>
  </sheetViews>
  <sheetFormatPr defaultColWidth="9.140625" defaultRowHeight="12.75"/>
  <cols>
    <col min="1" max="1" width="1.8515625" style="0" customWidth="1"/>
    <col min="2" max="2" width="61.140625" style="0" customWidth="1"/>
    <col min="3" max="5" width="16.7109375" style="0" customWidth="1"/>
    <col min="6" max="6" width="12.7109375" style="0" customWidth="1"/>
  </cols>
  <sheetData>
    <row r="1" ht="19.5" customHeight="1"/>
    <row r="2" spans="2:6" ht="21.75" customHeight="1">
      <c r="B2" s="484" t="s">
        <v>214</v>
      </c>
      <c r="C2" s="484"/>
      <c r="D2" s="484"/>
      <c r="E2" s="484"/>
      <c r="F2" s="484"/>
    </row>
    <row r="3" spans="2:6" ht="21.75" customHeight="1">
      <c r="B3" s="484" t="s">
        <v>246</v>
      </c>
      <c r="C3" s="484"/>
      <c r="D3" s="484"/>
      <c r="E3" s="484"/>
      <c r="F3" s="484"/>
    </row>
    <row r="4" spans="2:6" ht="33" customHeight="1" thickBot="1">
      <c r="B4" s="22"/>
      <c r="C4" s="22"/>
      <c r="D4" s="187"/>
      <c r="E4" s="22"/>
      <c r="F4" s="23" t="s">
        <v>313</v>
      </c>
    </row>
    <row r="5" spans="2:6" ht="43.5" customHeight="1" thickBot="1">
      <c r="B5" s="24" t="s">
        <v>115</v>
      </c>
      <c r="C5" s="25" t="s">
        <v>218</v>
      </c>
      <c r="D5" s="25" t="s">
        <v>236</v>
      </c>
      <c r="E5" s="25" t="s">
        <v>237</v>
      </c>
      <c r="F5" s="25" t="s">
        <v>211</v>
      </c>
    </row>
    <row r="6" spans="2:6" ht="22.5" customHeight="1">
      <c r="B6" s="26" t="s">
        <v>116</v>
      </c>
      <c r="C6" s="27">
        <f>SUM(C7+C17+C27+C49)</f>
        <v>24189005</v>
      </c>
      <c r="D6" s="188">
        <f>SUM(D7+D17+D27+D49)</f>
        <v>23707146</v>
      </c>
      <c r="E6" s="188">
        <f>SUM(E7+E17+E27+E49)</f>
        <v>11788583</v>
      </c>
      <c r="F6" s="233">
        <f>SUM(E6/D6*100)</f>
        <v>49.725863248153104</v>
      </c>
    </row>
    <row r="7" spans="2:6" ht="18.75" customHeight="1">
      <c r="B7" s="28" t="s">
        <v>117</v>
      </c>
      <c r="C7" s="103">
        <f>SUM(C9+C10+C12+C13+C14+C15+C16)</f>
        <v>14193790</v>
      </c>
      <c r="D7" s="103">
        <f>SUM(D9+D10+D12+D13+D14+D15+D16)</f>
        <v>14193790</v>
      </c>
      <c r="E7" s="189">
        <f>SUM(E9+E10+E12+E13+E14+E15+E16)</f>
        <v>6343543</v>
      </c>
      <c r="F7" s="130">
        <f aca="true" t="shared" si="0" ref="F7:F31">SUM(E7/D7*100)</f>
        <v>44.69238307738807</v>
      </c>
    </row>
    <row r="8" spans="2:6" ht="18" customHeight="1">
      <c r="B8" s="29" t="s">
        <v>118</v>
      </c>
      <c r="C8" s="104"/>
      <c r="D8" s="104"/>
      <c r="E8" s="190"/>
      <c r="F8" s="131"/>
    </row>
    <row r="9" spans="2:6" ht="18" customHeight="1">
      <c r="B9" s="29" t="s">
        <v>119</v>
      </c>
      <c r="C9" s="104">
        <v>175000</v>
      </c>
      <c r="D9" s="104">
        <v>175000</v>
      </c>
      <c r="E9" s="190">
        <v>173736</v>
      </c>
      <c r="F9" s="131">
        <f t="shared" si="0"/>
        <v>99.27771428571428</v>
      </c>
    </row>
    <row r="10" spans="2:6" ht="18" customHeight="1">
      <c r="B10" s="29" t="s">
        <v>120</v>
      </c>
      <c r="C10" s="104">
        <v>345000</v>
      </c>
      <c r="D10" s="104">
        <v>345000</v>
      </c>
      <c r="E10" s="190">
        <v>294160</v>
      </c>
      <c r="F10" s="131">
        <f t="shared" si="0"/>
        <v>85.26376811594203</v>
      </c>
    </row>
    <row r="11" spans="2:6" ht="18" customHeight="1">
      <c r="B11" s="29" t="s">
        <v>121</v>
      </c>
      <c r="C11" s="104">
        <v>279000</v>
      </c>
      <c r="D11" s="104">
        <v>279000</v>
      </c>
      <c r="E11" s="190">
        <v>232000</v>
      </c>
      <c r="F11" s="131">
        <f t="shared" si="0"/>
        <v>83.15412186379928</v>
      </c>
    </row>
    <row r="12" spans="2:6" ht="18" customHeight="1">
      <c r="B12" s="29" t="s">
        <v>122</v>
      </c>
      <c r="C12" s="104">
        <v>14590</v>
      </c>
      <c r="D12" s="104">
        <v>14590</v>
      </c>
      <c r="E12" s="190">
        <v>14406</v>
      </c>
      <c r="F12" s="131">
        <f t="shared" si="0"/>
        <v>98.73886223440714</v>
      </c>
    </row>
    <row r="13" spans="2:6" ht="18" customHeight="1">
      <c r="B13" s="29" t="s">
        <v>123</v>
      </c>
      <c r="C13" s="104">
        <v>6700</v>
      </c>
      <c r="D13" s="104">
        <v>6700</v>
      </c>
      <c r="E13" s="190">
        <v>4381</v>
      </c>
      <c r="F13" s="131">
        <f t="shared" si="0"/>
        <v>65.38805970149254</v>
      </c>
    </row>
    <row r="14" spans="2:6" ht="18" customHeight="1">
      <c r="B14" s="29" t="s">
        <v>219</v>
      </c>
      <c r="C14" s="104">
        <v>8249920</v>
      </c>
      <c r="D14" s="104">
        <v>8249920</v>
      </c>
      <c r="E14" s="190">
        <v>3681481</v>
      </c>
      <c r="F14" s="131">
        <f t="shared" si="0"/>
        <v>44.62444484310151</v>
      </c>
    </row>
    <row r="15" spans="2:6" ht="18" customHeight="1">
      <c r="B15" s="29" t="s">
        <v>124</v>
      </c>
      <c r="C15" s="104">
        <v>4774580</v>
      </c>
      <c r="D15" s="104">
        <v>4774580</v>
      </c>
      <c r="E15" s="190">
        <v>1863106</v>
      </c>
      <c r="F15" s="131">
        <f t="shared" si="0"/>
        <v>39.02135894675553</v>
      </c>
    </row>
    <row r="16" spans="2:6" ht="18" customHeight="1">
      <c r="B16" s="29" t="s">
        <v>125</v>
      </c>
      <c r="C16" s="104">
        <v>628000</v>
      </c>
      <c r="D16" s="104">
        <v>628000</v>
      </c>
      <c r="E16" s="190">
        <v>312273</v>
      </c>
      <c r="F16" s="131">
        <f t="shared" si="0"/>
        <v>49.725</v>
      </c>
    </row>
    <row r="17" spans="2:6" ht="18.75" customHeight="1">
      <c r="B17" s="28" t="s">
        <v>126</v>
      </c>
      <c r="C17" s="103">
        <f>SUM(C18:C26)</f>
        <v>2922115</v>
      </c>
      <c r="D17" s="103">
        <f>SUM(D18:D26)</f>
        <v>2926115</v>
      </c>
      <c r="E17" s="189">
        <f>SUM(E18:E26)</f>
        <v>1812058</v>
      </c>
      <c r="F17" s="130">
        <f t="shared" si="0"/>
        <v>61.927094458010025</v>
      </c>
    </row>
    <row r="18" spans="2:6" ht="18" customHeight="1">
      <c r="B18" s="29" t="s">
        <v>127</v>
      </c>
      <c r="C18" s="104">
        <v>82780</v>
      </c>
      <c r="D18" s="104">
        <v>82780</v>
      </c>
      <c r="E18" s="190">
        <v>49667</v>
      </c>
      <c r="F18" s="131">
        <f t="shared" si="0"/>
        <v>59.99879197873883</v>
      </c>
    </row>
    <row r="19" spans="2:6" ht="18" customHeight="1">
      <c r="B19" s="30" t="s">
        <v>128</v>
      </c>
      <c r="C19" s="104">
        <v>142000</v>
      </c>
      <c r="D19" s="104">
        <v>142000</v>
      </c>
      <c r="E19" s="190">
        <v>92238</v>
      </c>
      <c r="F19" s="131">
        <f t="shared" si="0"/>
        <v>64.95633802816901</v>
      </c>
    </row>
    <row r="20" spans="2:6" ht="18" customHeight="1">
      <c r="B20" s="30" t="s">
        <v>129</v>
      </c>
      <c r="C20" s="104">
        <v>1078960</v>
      </c>
      <c r="D20" s="104">
        <v>1078960</v>
      </c>
      <c r="E20" s="190">
        <v>578964</v>
      </c>
      <c r="F20" s="131">
        <f t="shared" si="0"/>
        <v>53.659449840587236</v>
      </c>
    </row>
    <row r="21" spans="2:6" ht="18" customHeight="1">
      <c r="B21" s="30" t="s">
        <v>130</v>
      </c>
      <c r="C21" s="104">
        <v>92300</v>
      </c>
      <c r="D21" s="104">
        <v>92300</v>
      </c>
      <c r="E21" s="190">
        <v>33085</v>
      </c>
      <c r="F21" s="131">
        <f t="shared" si="0"/>
        <v>35.845070422535215</v>
      </c>
    </row>
    <row r="22" spans="2:6" ht="18" customHeight="1">
      <c r="B22" s="30" t="s">
        <v>131</v>
      </c>
      <c r="C22" s="104">
        <v>109725</v>
      </c>
      <c r="D22" s="104">
        <v>109725</v>
      </c>
      <c r="E22" s="190">
        <v>54217</v>
      </c>
      <c r="F22" s="131">
        <f t="shared" si="0"/>
        <v>49.411711095921625</v>
      </c>
    </row>
    <row r="23" spans="2:6" ht="18" customHeight="1">
      <c r="B23" s="30" t="s">
        <v>132</v>
      </c>
      <c r="C23" s="104">
        <v>535000</v>
      </c>
      <c r="D23" s="104">
        <v>535000</v>
      </c>
      <c r="E23" s="190">
        <v>299099</v>
      </c>
      <c r="F23" s="131">
        <f t="shared" si="0"/>
        <v>55.90635514018692</v>
      </c>
    </row>
    <row r="24" spans="2:6" ht="18" customHeight="1">
      <c r="B24" s="30" t="s">
        <v>220</v>
      </c>
      <c r="C24" s="104">
        <v>518200</v>
      </c>
      <c r="D24" s="104">
        <v>522200</v>
      </c>
      <c r="E24" s="190">
        <v>268132</v>
      </c>
      <c r="F24" s="131">
        <f t="shared" si="0"/>
        <v>51.34661049406358</v>
      </c>
    </row>
    <row r="25" spans="2:6" ht="18" customHeight="1">
      <c r="B25" s="30" t="s">
        <v>133</v>
      </c>
      <c r="C25" s="104">
        <v>9000</v>
      </c>
      <c r="D25" s="104">
        <v>9000</v>
      </c>
      <c r="E25" s="190">
        <v>14327</v>
      </c>
      <c r="F25" s="131">
        <f t="shared" si="0"/>
        <v>159.1888888888889</v>
      </c>
    </row>
    <row r="26" spans="2:6" ht="18" customHeight="1">
      <c r="B26" s="30" t="s">
        <v>134</v>
      </c>
      <c r="C26" s="104">
        <v>354150</v>
      </c>
      <c r="D26" s="104">
        <v>354150</v>
      </c>
      <c r="E26" s="190">
        <v>422329</v>
      </c>
      <c r="F26" s="131">
        <f t="shared" si="0"/>
        <v>119.25144712692361</v>
      </c>
    </row>
    <row r="27" spans="2:6" ht="18.75" customHeight="1">
      <c r="B27" s="31" t="s">
        <v>135</v>
      </c>
      <c r="C27" s="105">
        <f>SUM(C28+C46+C47)</f>
        <v>5953993</v>
      </c>
      <c r="D27" s="105">
        <f>SUM(D28+D46+D47)</f>
        <v>5468134</v>
      </c>
      <c r="E27" s="191">
        <f>SUM(E28+E46+E47+E48)</f>
        <v>3007105</v>
      </c>
      <c r="F27" s="132">
        <f t="shared" si="0"/>
        <v>54.99325729764486</v>
      </c>
    </row>
    <row r="28" spans="2:6" ht="18" customHeight="1">
      <c r="B28" s="30" t="s">
        <v>221</v>
      </c>
      <c r="C28" s="104">
        <f>SUM(C29+C30+C31+C37+C39+C40+C41+C42+C43+C44+C45)</f>
        <v>5953993</v>
      </c>
      <c r="D28" s="104">
        <f>SUM(D29+D30+D31+D37+D39+D40+D41+D42+D43+D44+D45)</f>
        <v>5468134</v>
      </c>
      <c r="E28" s="190">
        <f>SUM(E29+E30+E31+E37+E38+E39+E40+E41+E42+E43+E44+E45)</f>
        <v>2896667</v>
      </c>
      <c r="F28" s="131">
        <f t="shared" si="0"/>
        <v>52.97359208826996</v>
      </c>
    </row>
    <row r="29" spans="2:6" ht="18" customHeight="1">
      <c r="B29" s="30" t="s">
        <v>136</v>
      </c>
      <c r="C29" s="104">
        <v>5413849</v>
      </c>
      <c r="D29" s="104">
        <v>4927990</v>
      </c>
      <c r="E29" s="190">
        <v>2475954</v>
      </c>
      <c r="F29" s="131">
        <f t="shared" si="0"/>
        <v>50.242675005428175</v>
      </c>
    </row>
    <row r="30" spans="2:6" s="35" customFormat="1" ht="18" customHeight="1">
      <c r="B30" s="29" t="s">
        <v>137</v>
      </c>
      <c r="C30" s="104">
        <v>180600</v>
      </c>
      <c r="D30" s="104">
        <v>180600</v>
      </c>
      <c r="E30" s="190">
        <v>227850</v>
      </c>
      <c r="F30" s="131">
        <f t="shared" si="0"/>
        <v>126.16279069767442</v>
      </c>
    </row>
    <row r="31" spans="2:6" s="35" customFormat="1" ht="18" customHeight="1" thickBot="1">
      <c r="B31" s="48" t="s">
        <v>222</v>
      </c>
      <c r="C31" s="106">
        <v>15060</v>
      </c>
      <c r="D31" s="106">
        <v>15060</v>
      </c>
      <c r="E31" s="192">
        <v>0</v>
      </c>
      <c r="F31" s="133">
        <f t="shared" si="0"/>
        <v>0</v>
      </c>
    </row>
    <row r="32" spans="2:6" s="35" customFormat="1" ht="18" customHeight="1">
      <c r="B32" s="33"/>
      <c r="C32" s="33"/>
      <c r="D32" s="34"/>
      <c r="E32" s="34"/>
      <c r="F32" s="34"/>
    </row>
    <row r="33" spans="2:6" s="36" customFormat="1" ht="19.5" customHeight="1">
      <c r="B33" s="484" t="s">
        <v>214</v>
      </c>
      <c r="C33" s="484"/>
      <c r="D33" s="484"/>
      <c r="E33" s="484"/>
      <c r="F33" s="484"/>
    </row>
    <row r="34" spans="2:6" ht="19.5" customHeight="1">
      <c r="B34" s="484" t="s">
        <v>247</v>
      </c>
      <c r="C34" s="484"/>
      <c r="D34" s="484"/>
      <c r="E34" s="484"/>
      <c r="F34" s="484"/>
    </row>
    <row r="35" spans="2:6" ht="27.75" customHeight="1" thickBot="1">
      <c r="B35" s="37"/>
      <c r="C35" s="102"/>
      <c r="F35" s="23" t="s">
        <v>200</v>
      </c>
    </row>
    <row r="36" spans="2:6" ht="50.25" customHeight="1" thickBot="1">
      <c r="B36" s="24" t="s">
        <v>115</v>
      </c>
      <c r="C36" s="25" t="s">
        <v>218</v>
      </c>
      <c r="D36" s="25" t="s">
        <v>236</v>
      </c>
      <c r="E36" s="25" t="s">
        <v>237</v>
      </c>
      <c r="F36" s="25" t="s">
        <v>211</v>
      </c>
    </row>
    <row r="37" spans="2:6" ht="15.75" customHeight="1">
      <c r="B37" s="38" t="s">
        <v>245</v>
      </c>
      <c r="C37" s="104">
        <v>33739</v>
      </c>
      <c r="D37" s="104">
        <v>33739</v>
      </c>
      <c r="E37" s="190">
        <v>30900</v>
      </c>
      <c r="F37" s="131">
        <f aca="true" t="shared" si="1" ref="F37:F66">SUM(E37/D37*100)</f>
        <v>91.58540561368149</v>
      </c>
    </row>
    <row r="38" spans="2:6" ht="15.75" customHeight="1">
      <c r="B38" s="38" t="s">
        <v>213</v>
      </c>
      <c r="C38" s="104">
        <v>0</v>
      </c>
      <c r="D38" s="104">
        <v>0</v>
      </c>
      <c r="E38" s="190">
        <v>8491</v>
      </c>
      <c r="F38" s="131"/>
    </row>
    <row r="39" spans="2:6" ht="15.75" customHeight="1">
      <c r="B39" s="38" t="s">
        <v>138</v>
      </c>
      <c r="C39" s="104">
        <v>109342</v>
      </c>
      <c r="D39" s="104">
        <v>109342</v>
      </c>
      <c r="E39" s="190">
        <v>51977</v>
      </c>
      <c r="F39" s="131">
        <f t="shared" si="1"/>
        <v>47.53617091328126</v>
      </c>
    </row>
    <row r="40" spans="2:6" ht="15.75" customHeight="1">
      <c r="B40" s="29" t="s">
        <v>139</v>
      </c>
      <c r="C40" s="104">
        <v>4237</v>
      </c>
      <c r="D40" s="104">
        <v>4237</v>
      </c>
      <c r="E40" s="190">
        <v>0</v>
      </c>
      <c r="F40" s="131">
        <f t="shared" si="1"/>
        <v>0</v>
      </c>
    </row>
    <row r="41" spans="2:6" ht="15.75" customHeight="1">
      <c r="B41" s="29" t="s">
        <v>140</v>
      </c>
      <c r="C41" s="104">
        <v>88100</v>
      </c>
      <c r="D41" s="104">
        <v>88100</v>
      </c>
      <c r="E41" s="190">
        <v>42480</v>
      </c>
      <c r="F41" s="131">
        <f t="shared" si="1"/>
        <v>48.21793416572077</v>
      </c>
    </row>
    <row r="42" spans="2:6" ht="15.75" customHeight="1">
      <c r="B42" s="29" t="s">
        <v>141</v>
      </c>
      <c r="C42" s="104">
        <v>25160</v>
      </c>
      <c r="D42" s="104">
        <v>25160</v>
      </c>
      <c r="E42" s="190">
        <v>12518</v>
      </c>
      <c r="F42" s="131">
        <f t="shared" si="1"/>
        <v>49.75357710651828</v>
      </c>
    </row>
    <row r="43" spans="2:6" ht="15.75" customHeight="1">
      <c r="B43" s="29" t="s">
        <v>142</v>
      </c>
      <c r="C43" s="104">
        <v>37142</v>
      </c>
      <c r="D43" s="104">
        <v>37142</v>
      </c>
      <c r="E43" s="190">
        <v>18989</v>
      </c>
      <c r="F43" s="131">
        <f t="shared" si="1"/>
        <v>51.12541058639815</v>
      </c>
    </row>
    <row r="44" spans="2:6" ht="15.75" customHeight="1">
      <c r="B44" s="29" t="s">
        <v>143</v>
      </c>
      <c r="C44" s="104">
        <v>37140</v>
      </c>
      <c r="D44" s="104">
        <v>37140</v>
      </c>
      <c r="E44" s="190">
        <v>18444</v>
      </c>
      <c r="F44" s="131">
        <f t="shared" si="1"/>
        <v>49.66074313408724</v>
      </c>
    </row>
    <row r="45" spans="2:6" ht="15.75" customHeight="1">
      <c r="B45" s="29" t="s">
        <v>144</v>
      </c>
      <c r="C45" s="104">
        <v>9624</v>
      </c>
      <c r="D45" s="104">
        <v>9624</v>
      </c>
      <c r="E45" s="190">
        <v>9064</v>
      </c>
      <c r="F45" s="131">
        <f t="shared" si="1"/>
        <v>94.1812136325852</v>
      </c>
    </row>
    <row r="46" spans="2:6" ht="15.75" customHeight="1">
      <c r="B46" s="29" t="s">
        <v>145</v>
      </c>
      <c r="C46" s="104">
        <v>0</v>
      </c>
      <c r="D46" s="104">
        <v>0</v>
      </c>
      <c r="E46" s="190">
        <v>15000</v>
      </c>
      <c r="F46" s="131"/>
    </row>
    <row r="47" spans="2:6" ht="15.75" customHeight="1">
      <c r="B47" s="127" t="s">
        <v>212</v>
      </c>
      <c r="C47" s="104"/>
      <c r="D47" s="104">
        <v>0</v>
      </c>
      <c r="E47" s="190">
        <v>18337</v>
      </c>
      <c r="F47" s="131"/>
    </row>
    <row r="48" spans="2:6" ht="15.75" customHeight="1">
      <c r="B48" s="29" t="s">
        <v>241</v>
      </c>
      <c r="C48" s="104">
        <v>0</v>
      </c>
      <c r="D48" s="104">
        <v>0</v>
      </c>
      <c r="E48" s="190">
        <v>77101</v>
      </c>
      <c r="F48" s="131"/>
    </row>
    <row r="49" spans="2:6" s="39" customFormat="1" ht="16.5" customHeight="1">
      <c r="B49" s="28" t="s">
        <v>146</v>
      </c>
      <c r="C49" s="108">
        <f>SUM(C50:C51)</f>
        <v>1119107</v>
      </c>
      <c r="D49" s="108">
        <f>SUM(D50:D51)</f>
        <v>1119107</v>
      </c>
      <c r="E49" s="193">
        <f>SUM(E50:E51)</f>
        <v>625877</v>
      </c>
      <c r="F49" s="134">
        <f t="shared" si="1"/>
        <v>55.926466370061135</v>
      </c>
    </row>
    <row r="50" spans="2:6" ht="16.5" customHeight="1">
      <c r="B50" s="29" t="s">
        <v>308</v>
      </c>
      <c r="C50" s="104">
        <v>564116</v>
      </c>
      <c r="D50" s="104">
        <v>564116</v>
      </c>
      <c r="E50" s="190">
        <v>371504</v>
      </c>
      <c r="F50" s="131">
        <f t="shared" si="1"/>
        <v>65.85595870352905</v>
      </c>
    </row>
    <row r="51" spans="2:8" ht="16.5" customHeight="1">
      <c r="B51" s="29" t="s">
        <v>147</v>
      </c>
      <c r="C51" s="104">
        <f>SUM(C116+C125+C138)</f>
        <v>554991</v>
      </c>
      <c r="D51" s="104">
        <f>SUM(D116+D125+D138)</f>
        <v>554991</v>
      </c>
      <c r="E51" s="190">
        <v>254373</v>
      </c>
      <c r="F51" s="131">
        <f t="shared" si="1"/>
        <v>45.83371622242523</v>
      </c>
      <c r="H51" s="50"/>
    </row>
    <row r="52" spans="2:6" ht="21" customHeight="1">
      <c r="B52" s="40" t="s">
        <v>148</v>
      </c>
      <c r="C52" s="32">
        <f>SUM(C54:C56)</f>
        <v>427435</v>
      </c>
      <c r="D52" s="32">
        <f>SUM(D54:D56)</f>
        <v>427435</v>
      </c>
      <c r="E52" s="191">
        <f>SUM(E54:E57)</f>
        <v>76907</v>
      </c>
      <c r="F52" s="234">
        <f t="shared" si="1"/>
        <v>17.992677249172388</v>
      </c>
    </row>
    <row r="53" spans="2:6" ht="16.5" customHeight="1">
      <c r="B53" s="30" t="s">
        <v>149</v>
      </c>
      <c r="C53" s="119"/>
      <c r="D53" s="119"/>
      <c r="E53" s="194"/>
      <c r="F53" s="135"/>
    </row>
    <row r="54" spans="2:6" ht="16.5" customHeight="1">
      <c r="B54" s="30" t="s">
        <v>150</v>
      </c>
      <c r="C54" s="104">
        <v>261000</v>
      </c>
      <c r="D54" s="104">
        <v>261000</v>
      </c>
      <c r="E54" s="190">
        <v>43492</v>
      </c>
      <c r="F54" s="131">
        <f t="shared" si="1"/>
        <v>16.66360153256705</v>
      </c>
    </row>
    <row r="55" spans="2:6" ht="16.5" customHeight="1">
      <c r="B55" s="30" t="s">
        <v>151</v>
      </c>
      <c r="C55" s="104">
        <v>40000</v>
      </c>
      <c r="D55" s="104">
        <v>40000</v>
      </c>
      <c r="E55" s="190">
        <v>13645</v>
      </c>
      <c r="F55" s="131">
        <f t="shared" si="1"/>
        <v>34.112500000000004</v>
      </c>
    </row>
    <row r="56" spans="2:6" ht="16.5" customHeight="1">
      <c r="B56" s="30" t="s">
        <v>152</v>
      </c>
      <c r="C56" s="104">
        <v>126435</v>
      </c>
      <c r="D56" s="104">
        <v>126435</v>
      </c>
      <c r="E56" s="190">
        <v>19720</v>
      </c>
      <c r="F56" s="131">
        <f t="shared" si="1"/>
        <v>15.59694704789022</v>
      </c>
    </row>
    <row r="57" spans="2:6" ht="16.5" customHeight="1">
      <c r="B57" s="30" t="s">
        <v>244</v>
      </c>
      <c r="C57" s="104">
        <v>0</v>
      </c>
      <c r="D57" s="104">
        <v>0</v>
      </c>
      <c r="E57" s="190">
        <v>50</v>
      </c>
      <c r="F57" s="131"/>
    </row>
    <row r="58" spans="2:6" ht="21" customHeight="1">
      <c r="B58" s="40" t="s">
        <v>153</v>
      </c>
      <c r="C58" s="32">
        <f>SUM(C60:C64)</f>
        <v>451208</v>
      </c>
      <c r="D58" s="32">
        <f>SUM(D60:D64)</f>
        <v>451208</v>
      </c>
      <c r="E58" s="191">
        <f>SUM(E60:E65)</f>
        <v>796629</v>
      </c>
      <c r="F58" s="234">
        <f t="shared" si="1"/>
        <v>176.55471534192657</v>
      </c>
    </row>
    <row r="59" spans="2:6" ht="15.75" customHeight="1">
      <c r="B59" s="30" t="s">
        <v>154</v>
      </c>
      <c r="C59" s="119"/>
      <c r="D59" s="119"/>
      <c r="E59" s="194"/>
      <c r="F59" s="135"/>
    </row>
    <row r="60" spans="2:6" ht="15.75" customHeight="1">
      <c r="B60" s="30" t="s">
        <v>155</v>
      </c>
      <c r="C60" s="104">
        <v>20000</v>
      </c>
      <c r="D60" s="104">
        <v>20000</v>
      </c>
      <c r="E60" s="190">
        <v>0</v>
      </c>
      <c r="F60" s="131">
        <f t="shared" si="1"/>
        <v>0</v>
      </c>
    </row>
    <row r="61" spans="2:6" ht="15.75" customHeight="1">
      <c r="B61" s="30" t="s">
        <v>156</v>
      </c>
      <c r="C61" s="104">
        <v>35000</v>
      </c>
      <c r="D61" s="104">
        <v>35000</v>
      </c>
      <c r="E61" s="190">
        <v>0</v>
      </c>
      <c r="F61" s="131">
        <f t="shared" si="1"/>
        <v>0</v>
      </c>
    </row>
    <row r="62" spans="2:6" ht="15.75" customHeight="1">
      <c r="B62" s="30" t="s">
        <v>157</v>
      </c>
      <c r="C62" s="104">
        <v>20000</v>
      </c>
      <c r="D62" s="104">
        <v>20000</v>
      </c>
      <c r="E62" s="190">
        <v>0</v>
      </c>
      <c r="F62" s="131">
        <f t="shared" si="1"/>
        <v>0</v>
      </c>
    </row>
    <row r="63" spans="2:6" ht="15.75" customHeight="1">
      <c r="B63" s="30" t="s">
        <v>158</v>
      </c>
      <c r="C63" s="104">
        <v>376208</v>
      </c>
      <c r="D63" s="104">
        <v>376208</v>
      </c>
      <c r="E63" s="190">
        <v>182276</v>
      </c>
      <c r="F63" s="131">
        <f t="shared" si="1"/>
        <v>48.450856972738485</v>
      </c>
    </row>
    <row r="64" spans="2:6" ht="15.75" customHeight="1">
      <c r="B64" s="129" t="s">
        <v>242</v>
      </c>
      <c r="C64" s="104">
        <v>0</v>
      </c>
      <c r="D64" s="104">
        <v>0</v>
      </c>
      <c r="E64" s="190">
        <v>38765</v>
      </c>
      <c r="F64" s="131"/>
    </row>
    <row r="65" spans="2:6" ht="15.75" customHeight="1">
      <c r="B65" s="41" t="s">
        <v>243</v>
      </c>
      <c r="C65" s="128">
        <v>0</v>
      </c>
      <c r="D65" s="128">
        <v>0</v>
      </c>
      <c r="E65" s="195">
        <v>575588</v>
      </c>
      <c r="F65" s="136"/>
    </row>
    <row r="66" spans="2:6" ht="22.5" customHeight="1" thickBot="1">
      <c r="B66" s="42" t="s">
        <v>159</v>
      </c>
      <c r="C66" s="43">
        <f>SUM(C6+C52+C58)</f>
        <v>25067648</v>
      </c>
      <c r="D66" s="43">
        <f>SUM(D6+D52+D58)</f>
        <v>24585789</v>
      </c>
      <c r="E66" s="196">
        <f>SUM(E6+E52+E58)</f>
        <v>12662119</v>
      </c>
      <c r="F66" s="236">
        <f t="shared" si="1"/>
        <v>51.50178015438105</v>
      </c>
    </row>
    <row r="67" spans="2:6" ht="16.5" customHeight="1">
      <c r="B67" s="44"/>
      <c r="C67" s="44"/>
      <c r="E67" s="224"/>
      <c r="F67" s="50"/>
    </row>
    <row r="68" spans="2:6" ht="16.5" customHeight="1">
      <c r="B68" s="44"/>
      <c r="C68" s="44"/>
      <c r="E68" s="224"/>
      <c r="F68" s="50"/>
    </row>
    <row r="69" spans="2:6" ht="16.5" customHeight="1">
      <c r="B69" s="44"/>
      <c r="C69" s="44"/>
      <c r="E69" s="224"/>
      <c r="F69" s="50"/>
    </row>
    <row r="70" spans="2:6" ht="23.25">
      <c r="B70" s="485" t="s">
        <v>215</v>
      </c>
      <c r="C70" s="485"/>
      <c r="D70" s="486"/>
      <c r="E70" s="486"/>
      <c r="F70" s="486"/>
    </row>
    <row r="71" spans="2:6" ht="23.25" customHeight="1">
      <c r="B71" s="485" t="s">
        <v>160</v>
      </c>
      <c r="C71" s="485"/>
      <c r="D71" s="486"/>
      <c r="E71" s="486"/>
      <c r="F71" s="486"/>
    </row>
    <row r="72" spans="2:6" ht="23.25">
      <c r="B72" s="485" t="s">
        <v>161</v>
      </c>
      <c r="C72" s="485"/>
      <c r="D72" s="486"/>
      <c r="E72" s="486"/>
      <c r="F72" s="486"/>
    </row>
    <row r="73" spans="2:6" ht="23.25">
      <c r="B73" s="485" t="s">
        <v>248</v>
      </c>
      <c r="C73" s="485"/>
      <c r="D73" s="486"/>
      <c r="E73" s="486"/>
      <c r="F73" s="486"/>
    </row>
    <row r="74" spans="2:3" ht="23.25">
      <c r="B74" s="22"/>
      <c r="C74" s="22"/>
    </row>
    <row r="75" spans="2:6" ht="30.75" thickBot="1">
      <c r="B75" s="46"/>
      <c r="C75" s="45"/>
      <c r="F75" s="23" t="s">
        <v>201</v>
      </c>
    </row>
    <row r="76" spans="2:6" ht="46.5" customHeight="1" thickBot="1">
      <c r="B76" s="24" t="s">
        <v>115</v>
      </c>
      <c r="C76" s="25" t="s">
        <v>218</v>
      </c>
      <c r="D76" s="25" t="s">
        <v>236</v>
      </c>
      <c r="E76" s="25" t="s">
        <v>237</v>
      </c>
      <c r="F76" s="25" t="s">
        <v>211</v>
      </c>
    </row>
    <row r="77" spans="2:6" ht="18.75" customHeight="1">
      <c r="B77" s="47" t="s">
        <v>209</v>
      </c>
      <c r="C77" s="116">
        <f>SUM(C79:C82)</f>
        <v>1944510</v>
      </c>
      <c r="D77" s="116">
        <f>SUM(D79:D83)</f>
        <v>1923366</v>
      </c>
      <c r="E77" s="178">
        <f>SUM(E79:E83)</f>
        <v>903682</v>
      </c>
      <c r="F77" s="137">
        <f aca="true" t="shared" si="2" ref="F77:F94">SUM(E77/D77*100)</f>
        <v>46.98440130479587</v>
      </c>
    </row>
    <row r="78" spans="2:6" ht="18.75" customHeight="1">
      <c r="B78" s="47" t="s">
        <v>223</v>
      </c>
      <c r="C78" s="116"/>
      <c r="D78" s="116"/>
      <c r="E78" s="178"/>
      <c r="F78" s="137"/>
    </row>
    <row r="79" spans="2:6" ht="18.75" customHeight="1">
      <c r="B79" s="47" t="s">
        <v>224</v>
      </c>
      <c r="C79" s="116">
        <v>1177133</v>
      </c>
      <c r="D79" s="116">
        <v>1177133</v>
      </c>
      <c r="E79" s="178">
        <v>556568</v>
      </c>
      <c r="F79" s="137">
        <f t="shared" si="2"/>
        <v>47.28165806242795</v>
      </c>
    </row>
    <row r="80" spans="2:6" ht="18.75" customHeight="1">
      <c r="B80" s="47" t="s">
        <v>194</v>
      </c>
      <c r="C80" s="116">
        <v>289648</v>
      </c>
      <c r="D80" s="116">
        <v>289648</v>
      </c>
      <c r="E80" s="178">
        <v>132800</v>
      </c>
      <c r="F80" s="137">
        <f t="shared" si="2"/>
        <v>45.84875435010772</v>
      </c>
    </row>
    <row r="81" spans="2:6" ht="18.75" customHeight="1">
      <c r="B81" s="47" t="s">
        <v>195</v>
      </c>
      <c r="C81" s="116">
        <v>405229</v>
      </c>
      <c r="D81" s="116">
        <v>405229</v>
      </c>
      <c r="E81" s="178">
        <v>202614</v>
      </c>
      <c r="F81" s="137">
        <f t="shared" si="2"/>
        <v>49.99987661297686</v>
      </c>
    </row>
    <row r="82" spans="2:6" ht="18.75" customHeight="1">
      <c r="B82" s="47" t="s">
        <v>225</v>
      </c>
      <c r="C82" s="116">
        <v>72500</v>
      </c>
      <c r="D82" s="235">
        <v>48156</v>
      </c>
      <c r="E82" s="178">
        <v>8500</v>
      </c>
      <c r="F82" s="237">
        <f t="shared" si="2"/>
        <v>17.65096768834621</v>
      </c>
    </row>
    <row r="83" spans="2:6" ht="18.75" customHeight="1">
      <c r="B83" s="47" t="s">
        <v>226</v>
      </c>
      <c r="C83" s="116">
        <v>0</v>
      </c>
      <c r="D83" s="116">
        <v>3200</v>
      </c>
      <c r="E83" s="178">
        <v>3200</v>
      </c>
      <c r="F83" s="137">
        <f t="shared" si="2"/>
        <v>100</v>
      </c>
    </row>
    <row r="84" spans="2:6" ht="18.75" customHeight="1">
      <c r="B84" s="47"/>
      <c r="C84" s="47"/>
      <c r="D84" s="116"/>
      <c r="E84" s="178"/>
      <c r="F84" s="137"/>
    </row>
    <row r="85" spans="2:6" ht="18.75" customHeight="1">
      <c r="B85" s="47" t="s">
        <v>162</v>
      </c>
      <c r="C85" s="116">
        <f>SUM(C87:C88)</f>
        <v>60000</v>
      </c>
      <c r="D85" s="116">
        <f>SUM(D87:D88)</f>
        <v>60000</v>
      </c>
      <c r="E85" s="178">
        <f>SUM(E87:E88)</f>
        <v>0</v>
      </c>
      <c r="F85" s="137">
        <f t="shared" si="2"/>
        <v>0</v>
      </c>
    </row>
    <row r="86" spans="2:6" ht="18.75" customHeight="1">
      <c r="B86" s="47" t="s">
        <v>206</v>
      </c>
      <c r="C86" s="109"/>
      <c r="D86" s="109"/>
      <c r="E86" s="203"/>
      <c r="F86" s="138"/>
    </row>
    <row r="87" spans="2:6" ht="18.75" customHeight="1">
      <c r="B87" s="47" t="s">
        <v>196</v>
      </c>
      <c r="C87" s="109">
        <v>60000</v>
      </c>
      <c r="D87" s="109">
        <v>60000</v>
      </c>
      <c r="E87" s="203">
        <v>0</v>
      </c>
      <c r="F87" s="138">
        <f t="shared" si="2"/>
        <v>0</v>
      </c>
    </row>
    <row r="88" spans="2:6" ht="18.75" customHeight="1">
      <c r="B88" s="47"/>
      <c r="C88" s="109"/>
      <c r="D88" s="109"/>
      <c r="E88" s="203"/>
      <c r="F88" s="138"/>
    </row>
    <row r="89" spans="2:6" ht="18.75" customHeight="1">
      <c r="B89" s="47"/>
      <c r="C89" s="109"/>
      <c r="D89" s="109"/>
      <c r="E89" s="203"/>
      <c r="F89" s="138"/>
    </row>
    <row r="90" spans="2:6" ht="18.75" customHeight="1">
      <c r="B90" s="29" t="s">
        <v>163</v>
      </c>
      <c r="C90" s="117">
        <v>577952</v>
      </c>
      <c r="D90" s="117">
        <v>577952</v>
      </c>
      <c r="E90" s="206">
        <v>260581</v>
      </c>
      <c r="F90" s="139">
        <f t="shared" si="2"/>
        <v>45.08696223907867</v>
      </c>
    </row>
    <row r="91" spans="2:6" ht="18.75" customHeight="1">
      <c r="B91" s="29" t="s">
        <v>164</v>
      </c>
      <c r="C91" s="117">
        <v>159000</v>
      </c>
      <c r="D91" s="117">
        <v>159000</v>
      </c>
      <c r="E91" s="206">
        <v>18717</v>
      </c>
      <c r="F91" s="139">
        <f t="shared" si="2"/>
        <v>11.771698113207547</v>
      </c>
    </row>
    <row r="92" spans="2:6" ht="18.75" customHeight="1">
      <c r="B92" s="29" t="s">
        <v>165</v>
      </c>
      <c r="C92" s="117">
        <v>0</v>
      </c>
      <c r="D92" s="117">
        <v>0</v>
      </c>
      <c r="E92" s="206">
        <v>21887</v>
      </c>
      <c r="F92" s="139"/>
    </row>
    <row r="93" spans="2:6" ht="18.75" customHeight="1">
      <c r="B93" s="29" t="s">
        <v>227</v>
      </c>
      <c r="C93" s="117">
        <v>2238080</v>
      </c>
      <c r="D93" s="117">
        <v>2216936</v>
      </c>
      <c r="E93" s="206">
        <v>1043997</v>
      </c>
      <c r="F93" s="139">
        <f t="shared" si="2"/>
        <v>47.0918871812267</v>
      </c>
    </row>
    <row r="94" spans="2:6" ht="18.75" customHeight="1" thickBot="1">
      <c r="B94" s="48" t="s">
        <v>228</v>
      </c>
      <c r="C94" s="118">
        <v>293570</v>
      </c>
      <c r="D94" s="118">
        <v>293570</v>
      </c>
      <c r="E94" s="207">
        <v>165806</v>
      </c>
      <c r="F94" s="140">
        <f t="shared" si="2"/>
        <v>56.47920427836631</v>
      </c>
    </row>
    <row r="95" spans="2:6" ht="19.5" customHeight="1">
      <c r="B95" s="49" t="s">
        <v>166</v>
      </c>
      <c r="C95" s="49"/>
      <c r="D95" s="51"/>
      <c r="E95" s="51"/>
      <c r="F95" s="51"/>
    </row>
    <row r="96" spans="2:6" ht="16.5" customHeight="1">
      <c r="B96" s="69"/>
      <c r="C96" s="69"/>
      <c r="D96" s="63"/>
      <c r="E96" s="63"/>
      <c r="F96" s="63"/>
    </row>
    <row r="97" spans="2:6" ht="16.5" customHeight="1">
      <c r="B97" s="52"/>
      <c r="C97" s="52"/>
      <c r="D97" s="50"/>
      <c r="E97" s="50"/>
      <c r="F97" s="50"/>
    </row>
    <row r="98" spans="2:6" ht="16.5" customHeight="1">
      <c r="B98" s="52"/>
      <c r="C98" s="52"/>
      <c r="D98" s="50"/>
      <c r="E98" s="50"/>
      <c r="F98" s="50"/>
    </row>
    <row r="99" spans="2:6" ht="23.25" customHeight="1">
      <c r="B99" s="485" t="s">
        <v>216</v>
      </c>
      <c r="C99" s="485"/>
      <c r="D99" s="486"/>
      <c r="E99" s="486"/>
      <c r="F99" s="486"/>
    </row>
    <row r="100" spans="2:6" ht="23.25" customHeight="1">
      <c r="B100" s="485" t="s">
        <v>167</v>
      </c>
      <c r="C100" s="485"/>
      <c r="D100" s="486"/>
      <c r="E100" s="486"/>
      <c r="F100" s="486"/>
    </row>
    <row r="101" spans="2:6" ht="23.25" customHeight="1">
      <c r="B101" s="485" t="s">
        <v>249</v>
      </c>
      <c r="C101" s="485"/>
      <c r="D101" s="486"/>
      <c r="E101" s="486"/>
      <c r="F101" s="486"/>
    </row>
    <row r="102" spans="2:6" ht="23.25" customHeight="1">
      <c r="B102" s="45"/>
      <c r="C102" s="45"/>
      <c r="D102" s="17"/>
      <c r="E102" s="17"/>
      <c r="F102" s="17"/>
    </row>
    <row r="103" spans="2:6" ht="30.75" thickBot="1">
      <c r="B103" s="154"/>
      <c r="C103" s="45"/>
      <c r="F103" s="23" t="s">
        <v>202</v>
      </c>
    </row>
    <row r="104" spans="2:6" ht="45" customHeight="1" thickBot="1">
      <c r="B104" s="24" t="s">
        <v>115</v>
      </c>
      <c r="C104" s="25" t="s">
        <v>218</v>
      </c>
      <c r="D104" s="25" t="s">
        <v>236</v>
      </c>
      <c r="E104" s="25" t="s">
        <v>237</v>
      </c>
      <c r="F104" s="25" t="s">
        <v>211</v>
      </c>
    </row>
    <row r="105" spans="2:6" ht="24.75" customHeight="1">
      <c r="B105" s="53" t="s">
        <v>168</v>
      </c>
      <c r="C105" s="111"/>
      <c r="D105" s="111"/>
      <c r="E105" s="197"/>
      <c r="F105" s="238"/>
    </row>
    <row r="106" spans="2:6" ht="19.5" customHeight="1">
      <c r="B106" s="54" t="s">
        <v>169</v>
      </c>
      <c r="C106" s="112">
        <f>SUM(C108:C111)</f>
        <v>1281048</v>
      </c>
      <c r="D106" s="112">
        <f>SUM(D108:D111)</f>
        <v>1285048</v>
      </c>
      <c r="E106" s="198">
        <f>SUM(E108:E111)</f>
        <v>619048</v>
      </c>
      <c r="F106" s="141">
        <f aca="true" t="shared" si="3" ref="F106:F125">SUM(E106/D106*100)</f>
        <v>48.17314217056484</v>
      </c>
    </row>
    <row r="107" spans="2:6" ht="19.5" customHeight="1">
      <c r="B107" s="54" t="s">
        <v>207</v>
      </c>
      <c r="C107" s="108"/>
      <c r="D107" s="108"/>
      <c r="E107" s="193"/>
      <c r="F107" s="134"/>
    </row>
    <row r="108" spans="2:6" ht="19.5" customHeight="1">
      <c r="B108" s="54" t="s">
        <v>170</v>
      </c>
      <c r="C108" s="113">
        <v>1214307</v>
      </c>
      <c r="D108" s="113">
        <v>1214307</v>
      </c>
      <c r="E108" s="199">
        <v>551617</v>
      </c>
      <c r="F108" s="142">
        <f t="shared" si="3"/>
        <v>45.426486053362126</v>
      </c>
    </row>
    <row r="109" spans="2:6" ht="19.5" customHeight="1">
      <c r="B109" s="54" t="s">
        <v>208</v>
      </c>
      <c r="C109" s="113">
        <v>58231</v>
      </c>
      <c r="D109" s="113">
        <v>62231</v>
      </c>
      <c r="E109" s="199">
        <v>62231</v>
      </c>
      <c r="F109" s="142">
        <f t="shared" si="3"/>
        <v>100</v>
      </c>
    </row>
    <row r="110" spans="2:6" ht="19.5" customHeight="1">
      <c r="B110" s="54" t="s">
        <v>217</v>
      </c>
      <c r="C110" s="113">
        <v>3310</v>
      </c>
      <c r="D110" s="113">
        <v>3310</v>
      </c>
      <c r="E110" s="199">
        <v>0</v>
      </c>
      <c r="F110" s="142">
        <f t="shared" si="3"/>
        <v>0</v>
      </c>
    </row>
    <row r="111" spans="2:6" ht="19.5" customHeight="1">
      <c r="B111" s="54" t="s">
        <v>229</v>
      </c>
      <c r="C111" s="113">
        <v>5200</v>
      </c>
      <c r="D111" s="113">
        <v>5200</v>
      </c>
      <c r="E111" s="199">
        <v>5200</v>
      </c>
      <c r="F111" s="142">
        <f t="shared" si="3"/>
        <v>100</v>
      </c>
    </row>
    <row r="112" spans="2:6" ht="19.5" customHeight="1">
      <c r="B112" s="54" t="s">
        <v>171</v>
      </c>
      <c r="C112" s="108">
        <v>0</v>
      </c>
      <c r="D112" s="108">
        <v>0</v>
      </c>
      <c r="E112" s="193">
        <v>0</v>
      </c>
      <c r="F112" s="134"/>
    </row>
    <row r="113" spans="2:6" ht="19.5" customHeight="1">
      <c r="B113" s="41" t="s">
        <v>172</v>
      </c>
      <c r="C113" s="104">
        <v>1281048</v>
      </c>
      <c r="D113" s="104">
        <v>1285048</v>
      </c>
      <c r="E113" s="190">
        <v>619333</v>
      </c>
      <c r="F113" s="131">
        <f t="shared" si="3"/>
        <v>48.1953203304468</v>
      </c>
    </row>
    <row r="114" spans="2:6" ht="19.5" customHeight="1">
      <c r="B114" s="55" t="s">
        <v>173</v>
      </c>
      <c r="C114" s="104">
        <v>588000</v>
      </c>
      <c r="D114" s="104">
        <v>580242</v>
      </c>
      <c r="E114" s="190">
        <v>230295</v>
      </c>
      <c r="F114" s="131">
        <f t="shared" si="3"/>
        <v>39.689474391719315</v>
      </c>
    </row>
    <row r="115" spans="2:6" ht="19.5" customHeight="1">
      <c r="B115" s="30" t="s">
        <v>174</v>
      </c>
      <c r="C115" s="104">
        <v>0</v>
      </c>
      <c r="D115" s="104">
        <v>0</v>
      </c>
      <c r="E115" s="190">
        <v>0</v>
      </c>
      <c r="F115" s="131"/>
    </row>
    <row r="116" spans="2:6" ht="19.5" customHeight="1">
      <c r="B116" s="30" t="s">
        <v>175</v>
      </c>
      <c r="C116" s="104">
        <v>320020</v>
      </c>
      <c r="D116" s="104">
        <v>320020</v>
      </c>
      <c r="E116" s="190">
        <v>144251</v>
      </c>
      <c r="F116" s="131">
        <f t="shared" si="3"/>
        <v>45.075620273732895</v>
      </c>
    </row>
    <row r="117" spans="2:6" ht="19.5" customHeight="1">
      <c r="B117" s="56"/>
      <c r="C117" s="114"/>
      <c r="D117" s="114"/>
      <c r="E117" s="200"/>
      <c r="F117" s="143"/>
    </row>
    <row r="118" spans="2:6" ht="19.5" customHeight="1">
      <c r="B118" s="57"/>
      <c r="C118" s="114"/>
      <c r="D118" s="114"/>
      <c r="E118" s="200"/>
      <c r="F118" s="143"/>
    </row>
    <row r="119" spans="2:6" ht="24.75" customHeight="1">
      <c r="B119" s="53" t="s">
        <v>176</v>
      </c>
      <c r="C119" s="114"/>
      <c r="D119" s="114"/>
      <c r="E119" s="200"/>
      <c r="F119" s="143"/>
    </row>
    <row r="120" spans="2:6" ht="19.5" customHeight="1">
      <c r="B120" s="54" t="s">
        <v>177</v>
      </c>
      <c r="C120" s="113">
        <v>506942</v>
      </c>
      <c r="D120" s="113">
        <v>506942</v>
      </c>
      <c r="E120" s="199">
        <v>229800</v>
      </c>
      <c r="F120" s="142">
        <f t="shared" si="3"/>
        <v>45.33062953947395</v>
      </c>
    </row>
    <row r="121" spans="2:6" ht="19.5" customHeight="1">
      <c r="B121" s="54" t="s">
        <v>178</v>
      </c>
      <c r="C121" s="113">
        <v>0</v>
      </c>
      <c r="D121" s="113">
        <v>0</v>
      </c>
      <c r="E121" s="199">
        <v>0</v>
      </c>
      <c r="F121" s="142"/>
    </row>
    <row r="122" spans="2:6" ht="19.5" customHeight="1">
      <c r="B122" s="41" t="s">
        <v>172</v>
      </c>
      <c r="C122" s="104">
        <v>506942</v>
      </c>
      <c r="D122" s="104">
        <v>506942</v>
      </c>
      <c r="E122" s="190">
        <v>202892</v>
      </c>
      <c r="F122" s="131">
        <f t="shared" si="3"/>
        <v>40.02272449313728</v>
      </c>
    </row>
    <row r="123" spans="2:6" ht="19.5" customHeight="1">
      <c r="B123" s="55" t="s">
        <v>173</v>
      </c>
      <c r="C123" s="104">
        <v>236840</v>
      </c>
      <c r="D123" s="104">
        <v>236840</v>
      </c>
      <c r="E123" s="190">
        <v>90494</v>
      </c>
      <c r="F123" s="131">
        <f t="shared" si="3"/>
        <v>38.20891741259923</v>
      </c>
    </row>
    <row r="124" spans="2:6" ht="19.5" customHeight="1">
      <c r="B124" s="30" t="s">
        <v>174</v>
      </c>
      <c r="C124" s="104">
        <v>0</v>
      </c>
      <c r="D124" s="104">
        <v>0</v>
      </c>
      <c r="E124" s="190">
        <v>0</v>
      </c>
      <c r="F124" s="131"/>
    </row>
    <row r="125" spans="2:6" ht="19.5" customHeight="1" thickBot="1">
      <c r="B125" s="58" t="s">
        <v>210</v>
      </c>
      <c r="C125" s="115">
        <v>20311</v>
      </c>
      <c r="D125" s="115">
        <v>20311</v>
      </c>
      <c r="E125" s="201">
        <v>14107</v>
      </c>
      <c r="F125" s="144">
        <f t="shared" si="3"/>
        <v>69.45497513662548</v>
      </c>
    </row>
    <row r="126" spans="2:6" ht="16.5" customHeight="1">
      <c r="B126" s="59"/>
      <c r="C126" s="59"/>
      <c r="F126" s="205"/>
    </row>
    <row r="127" spans="2:6" ht="16.5" customHeight="1">
      <c r="B127" s="59"/>
      <c r="C127" s="59"/>
      <c r="F127" s="34"/>
    </row>
    <row r="128" spans="2:6" ht="21" customHeight="1">
      <c r="B128" s="485" t="s">
        <v>215</v>
      </c>
      <c r="C128" s="485"/>
      <c r="D128" s="486"/>
      <c r="E128" s="486"/>
      <c r="F128" s="486"/>
    </row>
    <row r="129" spans="2:6" ht="21" customHeight="1">
      <c r="B129" s="485" t="s">
        <v>179</v>
      </c>
      <c r="C129" s="485"/>
      <c r="D129" s="486"/>
      <c r="E129" s="486"/>
      <c r="F129" s="486"/>
    </row>
    <row r="130" spans="2:6" ht="21" customHeight="1">
      <c r="B130" s="485" t="s">
        <v>250</v>
      </c>
      <c r="C130" s="485"/>
      <c r="D130" s="486"/>
      <c r="E130" s="486"/>
      <c r="F130" s="486"/>
    </row>
    <row r="131" spans="2:6" ht="29.25" customHeight="1" thickBot="1">
      <c r="B131" s="148"/>
      <c r="C131" s="60"/>
      <c r="F131" s="23" t="s">
        <v>203</v>
      </c>
    </row>
    <row r="132" spans="2:6" ht="45.75" customHeight="1" thickBot="1">
      <c r="B132" s="24" t="s">
        <v>115</v>
      </c>
      <c r="C132" s="25" t="s">
        <v>218</v>
      </c>
      <c r="D132" s="25" t="s">
        <v>236</v>
      </c>
      <c r="E132" s="25" t="s">
        <v>237</v>
      </c>
      <c r="F132" s="25" t="s">
        <v>211</v>
      </c>
    </row>
    <row r="133" spans="2:6" ht="16.5" customHeight="1">
      <c r="B133" s="31" t="s">
        <v>180</v>
      </c>
      <c r="C133" s="107">
        <v>690078</v>
      </c>
      <c r="D133" s="107">
        <v>690078</v>
      </c>
      <c r="E133" s="202">
        <v>295238</v>
      </c>
      <c r="F133" s="145">
        <f aca="true" t="shared" si="4" ref="F133:F162">SUM(E133/D133*100)</f>
        <v>42.78327957129484</v>
      </c>
    </row>
    <row r="134" spans="2:6" ht="16.5" customHeight="1">
      <c r="B134" s="31" t="s">
        <v>181</v>
      </c>
      <c r="C134" s="108">
        <v>214339</v>
      </c>
      <c r="D134" s="108">
        <v>214339</v>
      </c>
      <c r="E134" s="193">
        <v>90850</v>
      </c>
      <c r="F134" s="134">
        <f t="shared" si="4"/>
        <v>42.38612664983974</v>
      </c>
    </row>
    <row r="135" spans="2:6" ht="16.5" customHeight="1">
      <c r="B135" s="31" t="s">
        <v>182</v>
      </c>
      <c r="C135" s="108">
        <v>0</v>
      </c>
      <c r="D135" s="108">
        <v>0</v>
      </c>
      <c r="E135" s="193">
        <v>0</v>
      </c>
      <c r="F135" s="134"/>
    </row>
    <row r="136" spans="2:6" ht="16.5" customHeight="1">
      <c r="B136" s="30" t="s">
        <v>183</v>
      </c>
      <c r="C136" s="104">
        <f>SUM(C142+C147)</f>
        <v>904417</v>
      </c>
      <c r="D136" s="104">
        <f>SUM(D142+D147)</f>
        <v>904417</v>
      </c>
      <c r="E136" s="190">
        <f>SUM(E142+E147)</f>
        <v>333300</v>
      </c>
      <c r="F136" s="131">
        <f t="shared" si="4"/>
        <v>36.852469601964586</v>
      </c>
    </row>
    <row r="137" spans="2:6" ht="16.5" customHeight="1">
      <c r="B137" s="55" t="s">
        <v>184</v>
      </c>
      <c r="C137" s="104">
        <f>SUM(C143+C151+C156+C161)</f>
        <v>519795</v>
      </c>
      <c r="D137" s="104">
        <f>SUM(D143+D151+D156+D161)</f>
        <v>519795</v>
      </c>
      <c r="E137" s="190">
        <f>SUM(E143+E151+E156+E161)</f>
        <v>193160</v>
      </c>
      <c r="F137" s="131">
        <f t="shared" si="4"/>
        <v>37.16080377841264</v>
      </c>
    </row>
    <row r="138" spans="2:6" ht="16.5" customHeight="1">
      <c r="B138" s="30" t="s">
        <v>185</v>
      </c>
      <c r="C138" s="104">
        <f>SUM(C145+C153+C157+C162)</f>
        <v>214660</v>
      </c>
      <c r="D138" s="104">
        <f>SUM(D145+D153+D157+D162)</f>
        <v>214660</v>
      </c>
      <c r="E138" s="190">
        <f>SUM(E145+E153+E157+E162)</f>
        <v>103065</v>
      </c>
      <c r="F138" s="131">
        <f t="shared" si="4"/>
        <v>48.013137053945776</v>
      </c>
    </row>
    <row r="139" spans="2:6" ht="16.5" customHeight="1">
      <c r="B139" s="30"/>
      <c r="C139" s="104"/>
      <c r="D139" s="104"/>
      <c r="E139" s="190"/>
      <c r="F139" s="131"/>
    </row>
    <row r="140" spans="2:6" ht="16.5" customHeight="1">
      <c r="B140" s="31" t="s">
        <v>186</v>
      </c>
      <c r="C140" s="104"/>
      <c r="D140" s="104"/>
      <c r="E140" s="190"/>
      <c r="F140" s="131"/>
    </row>
    <row r="141" spans="2:6" ht="16.5" customHeight="1">
      <c r="B141" s="61" t="s">
        <v>197</v>
      </c>
      <c r="C141" s="104"/>
      <c r="D141" s="104"/>
      <c r="E141" s="190"/>
      <c r="F141" s="131"/>
    </row>
    <row r="142" spans="2:6" ht="16.5" customHeight="1">
      <c r="B142" s="30" t="s">
        <v>187</v>
      </c>
      <c r="C142" s="109">
        <v>156527</v>
      </c>
      <c r="D142" s="109">
        <v>156527</v>
      </c>
      <c r="E142" s="203">
        <v>62622</v>
      </c>
      <c r="F142" s="138">
        <f t="shared" si="4"/>
        <v>40.00715531505747</v>
      </c>
    </row>
    <row r="143" spans="2:6" ht="16.5" customHeight="1">
      <c r="B143" s="55" t="s">
        <v>173</v>
      </c>
      <c r="C143" s="104">
        <v>86795</v>
      </c>
      <c r="D143" s="104">
        <v>86795</v>
      </c>
      <c r="E143" s="190">
        <v>33067</v>
      </c>
      <c r="F143" s="131">
        <f t="shared" si="4"/>
        <v>38.09781669451005</v>
      </c>
    </row>
    <row r="144" spans="2:6" ht="16.5" customHeight="1">
      <c r="B144" s="30" t="s">
        <v>188</v>
      </c>
      <c r="C144" s="104">
        <v>0</v>
      </c>
      <c r="D144" s="104">
        <v>0</v>
      </c>
      <c r="E144" s="190">
        <v>0</v>
      </c>
      <c r="F144" s="131"/>
    </row>
    <row r="145" spans="2:6" ht="16.5" customHeight="1">
      <c r="B145" s="30" t="s">
        <v>189</v>
      </c>
      <c r="C145" s="104">
        <v>9092</v>
      </c>
      <c r="D145" s="104">
        <v>9092</v>
      </c>
      <c r="E145" s="190">
        <v>4767</v>
      </c>
      <c r="F145" s="131">
        <f t="shared" si="4"/>
        <v>52.43070831500219</v>
      </c>
    </row>
    <row r="146" spans="2:6" ht="16.5" customHeight="1">
      <c r="B146" s="30"/>
      <c r="C146" s="104"/>
      <c r="D146" s="104"/>
      <c r="E146" s="190"/>
      <c r="F146" s="131"/>
    </row>
    <row r="147" spans="2:6" ht="16.5" customHeight="1">
      <c r="B147" s="62" t="s">
        <v>198</v>
      </c>
      <c r="C147" s="110">
        <f>SUM(C149+C155+C159)</f>
        <v>747890</v>
      </c>
      <c r="D147" s="110">
        <f>SUM(D149+D155+D159)</f>
        <v>747890</v>
      </c>
      <c r="E147" s="204">
        <f>SUM(E149+E155+E159)</f>
        <v>270678</v>
      </c>
      <c r="F147" s="146">
        <f t="shared" si="4"/>
        <v>36.192220781130914</v>
      </c>
    </row>
    <row r="148" spans="2:6" ht="16.5" customHeight="1">
      <c r="B148" s="61" t="s">
        <v>190</v>
      </c>
      <c r="C148" s="104"/>
      <c r="D148" s="104"/>
      <c r="E148" s="190"/>
      <c r="F148" s="131"/>
    </row>
    <row r="149" spans="2:6" ht="16.5" customHeight="1">
      <c r="B149" s="30" t="s">
        <v>187</v>
      </c>
      <c r="C149" s="104">
        <v>370021</v>
      </c>
      <c r="D149" s="104">
        <v>370021</v>
      </c>
      <c r="E149" s="190">
        <v>145340</v>
      </c>
      <c r="F149" s="131">
        <f t="shared" si="4"/>
        <v>39.278851740847145</v>
      </c>
    </row>
    <row r="150" spans="2:6" ht="16.5" customHeight="1">
      <c r="B150" s="30" t="s">
        <v>199</v>
      </c>
      <c r="C150" s="104">
        <v>180600</v>
      </c>
      <c r="D150" s="104">
        <v>180600</v>
      </c>
      <c r="E150" s="190">
        <v>79236</v>
      </c>
      <c r="F150" s="131">
        <f t="shared" si="4"/>
        <v>43.87375415282392</v>
      </c>
    </row>
    <row r="151" spans="2:6" ht="16.5" customHeight="1">
      <c r="B151" s="55" t="s">
        <v>173</v>
      </c>
      <c r="C151" s="104">
        <v>178702</v>
      </c>
      <c r="D151" s="104">
        <v>178702</v>
      </c>
      <c r="E151" s="190">
        <v>73031</v>
      </c>
      <c r="F151" s="131">
        <f t="shared" si="4"/>
        <v>40.867477700305535</v>
      </c>
    </row>
    <row r="152" spans="2:6" ht="16.5" customHeight="1">
      <c r="B152" s="30" t="s">
        <v>188</v>
      </c>
      <c r="C152" s="104">
        <v>0</v>
      </c>
      <c r="D152" s="104">
        <v>0</v>
      </c>
      <c r="E152" s="190">
        <v>0</v>
      </c>
      <c r="F152" s="131"/>
    </row>
    <row r="153" spans="2:6" ht="16.5" customHeight="1">
      <c r="B153" s="30" t="s">
        <v>189</v>
      </c>
      <c r="C153" s="104">
        <v>171546</v>
      </c>
      <c r="D153" s="104">
        <v>171546</v>
      </c>
      <c r="E153" s="190">
        <v>80086</v>
      </c>
      <c r="F153" s="131">
        <f t="shared" si="4"/>
        <v>46.68485420820072</v>
      </c>
    </row>
    <row r="154" spans="2:6" ht="16.5" customHeight="1">
      <c r="B154" s="61" t="s">
        <v>191</v>
      </c>
      <c r="C154" s="104"/>
      <c r="D154" s="104"/>
      <c r="E154" s="190"/>
      <c r="F154" s="131"/>
    </row>
    <row r="155" spans="2:6" ht="16.5" customHeight="1">
      <c r="B155" s="30" t="s">
        <v>192</v>
      </c>
      <c r="C155" s="104">
        <v>321331</v>
      </c>
      <c r="D155" s="104">
        <v>321331</v>
      </c>
      <c r="E155" s="190">
        <v>107948</v>
      </c>
      <c r="F155" s="131">
        <f t="shared" si="4"/>
        <v>33.594019873588294</v>
      </c>
    </row>
    <row r="156" spans="2:6" ht="16.5" customHeight="1">
      <c r="B156" s="55" t="s">
        <v>173</v>
      </c>
      <c r="C156" s="104">
        <v>223772</v>
      </c>
      <c r="D156" s="104">
        <v>223772</v>
      </c>
      <c r="E156" s="190">
        <v>75336</v>
      </c>
      <c r="F156" s="131">
        <f t="shared" si="4"/>
        <v>33.666410453497306</v>
      </c>
    </row>
    <row r="157" spans="2:6" ht="16.5" customHeight="1">
      <c r="B157" s="30" t="s">
        <v>189</v>
      </c>
      <c r="C157" s="104">
        <v>28680</v>
      </c>
      <c r="D157" s="104">
        <v>28680</v>
      </c>
      <c r="E157" s="190">
        <v>14877</v>
      </c>
      <c r="F157" s="131">
        <f t="shared" si="4"/>
        <v>51.87238493723849</v>
      </c>
    </row>
    <row r="158" spans="2:6" ht="16.5" customHeight="1">
      <c r="B158" s="31" t="s">
        <v>193</v>
      </c>
      <c r="C158" s="104"/>
      <c r="D158" s="104"/>
      <c r="E158" s="190"/>
      <c r="F158" s="131"/>
    </row>
    <row r="159" spans="2:6" ht="16.5" customHeight="1">
      <c r="B159" s="30" t="s">
        <v>187</v>
      </c>
      <c r="C159" s="104">
        <v>56538</v>
      </c>
      <c r="D159" s="104">
        <v>56538</v>
      </c>
      <c r="E159" s="190">
        <v>17390</v>
      </c>
      <c r="F159" s="131">
        <f t="shared" si="4"/>
        <v>30.758074215571828</v>
      </c>
    </row>
    <row r="160" spans="2:6" ht="16.5" customHeight="1">
      <c r="B160" s="30" t="s">
        <v>199</v>
      </c>
      <c r="C160" s="104">
        <v>33739</v>
      </c>
      <c r="D160" s="104">
        <v>33739</v>
      </c>
      <c r="E160" s="190">
        <v>11600</v>
      </c>
      <c r="F160" s="131">
        <f t="shared" si="4"/>
        <v>34.38157621743383</v>
      </c>
    </row>
    <row r="161" spans="2:6" ht="16.5" customHeight="1">
      <c r="B161" s="55" t="s">
        <v>173</v>
      </c>
      <c r="C161" s="104">
        <v>30526</v>
      </c>
      <c r="D161" s="104">
        <v>30526</v>
      </c>
      <c r="E161" s="190">
        <v>11726</v>
      </c>
      <c r="F161" s="131">
        <f t="shared" si="4"/>
        <v>38.4131559981655</v>
      </c>
    </row>
    <row r="162" spans="2:6" ht="16.5" customHeight="1" thickBot="1">
      <c r="B162" s="58" t="s">
        <v>189</v>
      </c>
      <c r="C162" s="106">
        <v>5342</v>
      </c>
      <c r="D162" s="106">
        <v>5342</v>
      </c>
      <c r="E162" s="192">
        <v>3335</v>
      </c>
      <c r="F162" s="133">
        <f t="shared" si="4"/>
        <v>62.429801572444774</v>
      </c>
    </row>
  </sheetData>
  <sheetProtection sheet="1"/>
  <mergeCells count="14">
    <mergeCell ref="B129:F129"/>
    <mergeCell ref="B130:F130"/>
    <mergeCell ref="B72:F72"/>
    <mergeCell ref="B73:F73"/>
    <mergeCell ref="B99:F99"/>
    <mergeCell ref="B100:F100"/>
    <mergeCell ref="B101:F101"/>
    <mergeCell ref="B128:F128"/>
    <mergeCell ref="B2:F2"/>
    <mergeCell ref="B3:F3"/>
    <mergeCell ref="B33:F33"/>
    <mergeCell ref="B34:F34"/>
    <mergeCell ref="B70:F70"/>
    <mergeCell ref="B71:F71"/>
  </mergeCells>
  <printOptions/>
  <pageMargins left="0.984251968503937" right="0.7874015748031497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zoomScale="75" zoomScaleNormal="75" zoomScalePageLayoutView="0" workbookViewId="0" topLeftCell="A1">
      <selection activeCell="A1" sqref="A1:L1"/>
    </sheetView>
  </sheetViews>
  <sheetFormatPr defaultColWidth="10.28125" defaultRowHeight="12.75"/>
  <cols>
    <col min="1" max="3" width="3.7109375" style="1" customWidth="1"/>
    <col min="4" max="4" width="28.00390625" style="1" customWidth="1"/>
    <col min="5" max="12" width="12.7109375" style="1" customWidth="1"/>
    <col min="13" max="13" width="9.7109375" style="152" customWidth="1"/>
    <col min="14" max="16384" width="10.28125" style="1" customWidth="1"/>
  </cols>
  <sheetData>
    <row r="1" spans="1:13" ht="27.75" customHeight="1">
      <c r="A1" s="487" t="s">
        <v>251</v>
      </c>
      <c r="B1" s="487"/>
      <c r="C1" s="487"/>
      <c r="D1" s="487"/>
      <c r="E1" s="487"/>
      <c r="F1" s="487"/>
      <c r="G1" s="488"/>
      <c r="H1" s="488"/>
      <c r="I1" s="488"/>
      <c r="J1" s="488"/>
      <c r="K1" s="488"/>
      <c r="L1" s="488"/>
      <c r="M1" s="151"/>
    </row>
    <row r="2" spans="1:13" ht="33" customHeight="1" thickBot="1">
      <c r="A2" s="99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64" t="s">
        <v>204</v>
      </c>
      <c r="M2" s="100"/>
    </row>
    <row r="3" spans="1:13" ht="33" customHeight="1" thickBot="1">
      <c r="A3" s="489" t="s">
        <v>1</v>
      </c>
      <c r="B3" s="490"/>
      <c r="C3" s="491"/>
      <c r="D3" s="495" t="s">
        <v>2</v>
      </c>
      <c r="E3" s="497" t="s">
        <v>230</v>
      </c>
      <c r="F3" s="498"/>
      <c r="G3" s="497" t="s">
        <v>238</v>
      </c>
      <c r="H3" s="498"/>
      <c r="I3" s="497" t="s">
        <v>239</v>
      </c>
      <c r="J3" s="498"/>
      <c r="K3" s="497" t="s">
        <v>252</v>
      </c>
      <c r="L3" s="498"/>
      <c r="M3" s="149"/>
    </row>
    <row r="4" spans="1:13" ht="33" customHeight="1" thickBot="1">
      <c r="A4" s="492"/>
      <c r="B4" s="493"/>
      <c r="C4" s="494"/>
      <c r="D4" s="496"/>
      <c r="E4" s="70" t="s">
        <v>3</v>
      </c>
      <c r="F4" s="71" t="s">
        <v>4</v>
      </c>
      <c r="G4" s="70" t="s">
        <v>3</v>
      </c>
      <c r="H4" s="71" t="s">
        <v>4</v>
      </c>
      <c r="I4" s="70" t="s">
        <v>3</v>
      </c>
      <c r="J4" s="71" t="s">
        <v>4</v>
      </c>
      <c r="K4" s="70" t="s">
        <v>3</v>
      </c>
      <c r="L4" s="71" t="s">
        <v>4</v>
      </c>
      <c r="M4" s="149"/>
    </row>
    <row r="5" spans="1:13" ht="15.75" customHeight="1">
      <c r="A5" s="79" t="s">
        <v>5</v>
      </c>
      <c r="B5" s="80"/>
      <c r="C5" s="81"/>
      <c r="D5" s="72" t="s">
        <v>73</v>
      </c>
      <c r="E5" s="179"/>
      <c r="F5" s="180"/>
      <c r="G5" s="179"/>
      <c r="H5" s="180"/>
      <c r="I5" s="77"/>
      <c r="J5" s="78"/>
      <c r="K5" s="158"/>
      <c r="L5" s="159"/>
      <c r="M5" s="239"/>
    </row>
    <row r="6" spans="1:13" s="15" customFormat="1" ht="15.75" customHeight="1">
      <c r="A6" s="82"/>
      <c r="B6" s="83">
        <v>1</v>
      </c>
      <c r="C6" s="84"/>
      <c r="D6" s="73" t="s">
        <v>231</v>
      </c>
      <c r="E6" s="123">
        <v>181046</v>
      </c>
      <c r="F6" s="124">
        <v>0</v>
      </c>
      <c r="G6" s="208">
        <v>181046</v>
      </c>
      <c r="H6" s="209">
        <v>0</v>
      </c>
      <c r="I6" s="121">
        <v>51899</v>
      </c>
      <c r="J6" s="122">
        <v>0</v>
      </c>
      <c r="K6" s="247">
        <f aca="true" t="shared" si="0" ref="K6:K33">SUM(I6/G6*100)</f>
        <v>28.666195331573192</v>
      </c>
      <c r="L6" s="248"/>
      <c r="M6" s="239"/>
    </row>
    <row r="7" spans="1:13" s="15" customFormat="1" ht="15.75" customHeight="1">
      <c r="A7" s="82"/>
      <c r="B7" s="83">
        <v>2</v>
      </c>
      <c r="C7" s="84"/>
      <c r="D7" s="73" t="s">
        <v>74</v>
      </c>
      <c r="E7" s="123"/>
      <c r="F7" s="124"/>
      <c r="G7" s="208"/>
      <c r="H7" s="209"/>
      <c r="I7" s="121"/>
      <c r="J7" s="122"/>
      <c r="K7" s="247"/>
      <c r="L7" s="248"/>
      <c r="M7" s="240"/>
    </row>
    <row r="8" spans="1:13" s="15" customFormat="1" ht="15.75" customHeight="1">
      <c r="A8" s="82"/>
      <c r="B8" s="83"/>
      <c r="C8" s="84" t="s">
        <v>5</v>
      </c>
      <c r="D8" s="73" t="s">
        <v>8</v>
      </c>
      <c r="E8" s="123">
        <v>98371</v>
      </c>
      <c r="F8" s="124">
        <v>0</v>
      </c>
      <c r="G8" s="208">
        <v>98371</v>
      </c>
      <c r="H8" s="209">
        <v>0</v>
      </c>
      <c r="I8" s="121">
        <v>35263</v>
      </c>
      <c r="J8" s="122">
        <v>0</v>
      </c>
      <c r="K8" s="247">
        <f t="shared" si="0"/>
        <v>35.84694676276545</v>
      </c>
      <c r="L8" s="248"/>
      <c r="M8" s="240"/>
    </row>
    <row r="9" spans="1:13" s="15" customFormat="1" ht="15.75" customHeight="1">
      <c r="A9" s="82"/>
      <c r="B9" s="83"/>
      <c r="C9" s="84" t="s">
        <v>6</v>
      </c>
      <c r="D9" s="73" t="s">
        <v>9</v>
      </c>
      <c r="E9" s="123">
        <v>76347</v>
      </c>
      <c r="F9" s="124">
        <v>0</v>
      </c>
      <c r="G9" s="208">
        <v>76347</v>
      </c>
      <c r="H9" s="209">
        <v>0</v>
      </c>
      <c r="I9" s="121">
        <v>33627</v>
      </c>
      <c r="J9" s="122">
        <v>0</v>
      </c>
      <c r="K9" s="247">
        <f t="shared" si="0"/>
        <v>44.04495265039884</v>
      </c>
      <c r="L9" s="248"/>
      <c r="M9" s="240"/>
    </row>
    <row r="10" spans="1:13" s="15" customFormat="1" ht="15.75" customHeight="1">
      <c r="A10" s="82"/>
      <c r="B10" s="83"/>
      <c r="C10" s="84" t="s">
        <v>7</v>
      </c>
      <c r="D10" s="73" t="s">
        <v>10</v>
      </c>
      <c r="E10" s="123">
        <v>116497</v>
      </c>
      <c r="F10" s="124">
        <v>0</v>
      </c>
      <c r="G10" s="208">
        <v>116497</v>
      </c>
      <c r="H10" s="209">
        <v>0</v>
      </c>
      <c r="I10" s="121">
        <v>41008</v>
      </c>
      <c r="J10" s="122">
        <v>0</v>
      </c>
      <c r="K10" s="247">
        <f t="shared" si="0"/>
        <v>35.200906461110584</v>
      </c>
      <c r="L10" s="248"/>
      <c r="M10" s="240"/>
    </row>
    <row r="11" spans="1:13" s="16" customFormat="1" ht="15.75" customHeight="1">
      <c r="A11" s="82"/>
      <c r="B11" s="83">
        <v>3</v>
      </c>
      <c r="C11" s="84"/>
      <c r="D11" s="73" t="s">
        <v>12</v>
      </c>
      <c r="E11" s="123">
        <v>98910</v>
      </c>
      <c r="F11" s="124">
        <v>0</v>
      </c>
      <c r="G11" s="208">
        <v>98910</v>
      </c>
      <c r="H11" s="209">
        <v>0</v>
      </c>
      <c r="I11" s="121">
        <v>41367</v>
      </c>
      <c r="J11" s="122">
        <v>0</v>
      </c>
      <c r="K11" s="247">
        <f t="shared" si="0"/>
        <v>41.822869275098576</v>
      </c>
      <c r="L11" s="248"/>
      <c r="M11" s="240"/>
    </row>
    <row r="12" spans="1:13" s="15" customFormat="1" ht="15.75" customHeight="1">
      <c r="A12" s="82"/>
      <c r="B12" s="83">
        <v>4</v>
      </c>
      <c r="C12" s="84"/>
      <c r="D12" s="73" t="s">
        <v>75</v>
      </c>
      <c r="E12" s="123">
        <v>71000</v>
      </c>
      <c r="F12" s="124">
        <v>0</v>
      </c>
      <c r="G12" s="208">
        <v>71000</v>
      </c>
      <c r="H12" s="209">
        <v>0</v>
      </c>
      <c r="I12" s="121">
        <v>29</v>
      </c>
      <c r="J12" s="122">
        <v>0</v>
      </c>
      <c r="K12" s="247">
        <f t="shared" si="0"/>
        <v>0.04084507042253521</v>
      </c>
      <c r="L12" s="248"/>
      <c r="M12" s="240"/>
    </row>
    <row r="13" spans="1:13" ht="15.75" customHeight="1">
      <c r="A13" s="82"/>
      <c r="B13" s="83">
        <v>5</v>
      </c>
      <c r="C13" s="84"/>
      <c r="D13" s="73" t="s">
        <v>76</v>
      </c>
      <c r="E13" s="216">
        <v>100000</v>
      </c>
      <c r="F13" s="217">
        <v>0</v>
      </c>
      <c r="G13" s="211">
        <v>100000</v>
      </c>
      <c r="H13" s="212">
        <v>0</v>
      </c>
      <c r="I13" s="160">
        <v>49650</v>
      </c>
      <c r="J13" s="161">
        <v>0</v>
      </c>
      <c r="K13" s="249">
        <f t="shared" si="0"/>
        <v>49.65</v>
      </c>
      <c r="L13" s="250"/>
      <c r="M13" s="240"/>
    </row>
    <row r="14" spans="1:13" ht="15.75" customHeight="1">
      <c r="A14" s="5" t="s">
        <v>5</v>
      </c>
      <c r="B14" s="6"/>
      <c r="C14" s="7"/>
      <c r="D14" s="8" t="s">
        <v>13</v>
      </c>
      <c r="E14" s="13">
        <f aca="true" t="shared" si="1" ref="E14:J14">SUM(E5:E13)</f>
        <v>742171</v>
      </c>
      <c r="F14" s="14">
        <f t="shared" si="1"/>
        <v>0</v>
      </c>
      <c r="G14" s="13">
        <f t="shared" si="1"/>
        <v>742171</v>
      </c>
      <c r="H14" s="14">
        <f t="shared" si="1"/>
        <v>0</v>
      </c>
      <c r="I14" s="13">
        <f t="shared" si="1"/>
        <v>252843</v>
      </c>
      <c r="J14" s="14">
        <f t="shared" si="1"/>
        <v>0</v>
      </c>
      <c r="K14" s="125">
        <f t="shared" si="0"/>
        <v>34.068024754402956</v>
      </c>
      <c r="L14" s="126"/>
      <c r="M14" s="240"/>
    </row>
    <row r="15" spans="1:13" ht="15.75" customHeight="1">
      <c r="A15" s="85" t="s">
        <v>6</v>
      </c>
      <c r="B15" s="86"/>
      <c r="C15" s="87"/>
      <c r="D15" s="74" t="s">
        <v>77</v>
      </c>
      <c r="E15" s="181"/>
      <c r="F15" s="182"/>
      <c r="G15" s="181"/>
      <c r="H15" s="182"/>
      <c r="I15" s="162"/>
      <c r="J15" s="163"/>
      <c r="K15" s="164"/>
      <c r="L15" s="165"/>
      <c r="M15" s="240"/>
    </row>
    <row r="16" spans="1:13" ht="15.75" customHeight="1">
      <c r="A16" s="82"/>
      <c r="B16" s="83">
        <v>1</v>
      </c>
      <c r="C16" s="84"/>
      <c r="D16" s="73" t="s">
        <v>78</v>
      </c>
      <c r="E16" s="123">
        <v>184380</v>
      </c>
      <c r="F16" s="124">
        <v>72000</v>
      </c>
      <c r="G16" s="208">
        <v>184380</v>
      </c>
      <c r="H16" s="209">
        <v>72000</v>
      </c>
      <c r="I16" s="121">
        <v>52974</v>
      </c>
      <c r="J16" s="122">
        <v>10972</v>
      </c>
      <c r="K16" s="247">
        <f t="shared" si="0"/>
        <v>28.730881874389848</v>
      </c>
      <c r="L16" s="248">
        <f>SUM(J16/H16*100)</f>
        <v>15.238888888888887</v>
      </c>
      <c r="M16" s="240"/>
    </row>
    <row r="17" spans="1:13" s="3" customFormat="1" ht="15.75" customHeight="1">
      <c r="A17" s="82"/>
      <c r="B17" s="83">
        <v>2</v>
      </c>
      <c r="C17" s="84"/>
      <c r="D17" s="73" t="s">
        <v>79</v>
      </c>
      <c r="E17" s="123">
        <v>4139774</v>
      </c>
      <c r="F17" s="124">
        <v>10000</v>
      </c>
      <c r="G17" s="208">
        <v>4136475</v>
      </c>
      <c r="H17" s="209">
        <v>10000</v>
      </c>
      <c r="I17" s="121">
        <v>1766664</v>
      </c>
      <c r="J17" s="122">
        <v>0</v>
      </c>
      <c r="K17" s="247">
        <f t="shared" si="0"/>
        <v>42.70940837307127</v>
      </c>
      <c r="L17" s="248">
        <f>SUM(J17/H17*100)</f>
        <v>0</v>
      </c>
      <c r="M17" s="241"/>
    </row>
    <row r="18" spans="1:13" ht="15.75" customHeight="1">
      <c r="A18" s="82"/>
      <c r="B18" s="83">
        <v>3</v>
      </c>
      <c r="C18" s="84"/>
      <c r="D18" s="73" t="s">
        <v>232</v>
      </c>
      <c r="E18" s="123">
        <v>32248</v>
      </c>
      <c r="F18" s="124">
        <v>0</v>
      </c>
      <c r="G18" s="208">
        <v>32248</v>
      </c>
      <c r="H18" s="209">
        <v>0</v>
      </c>
      <c r="I18" s="121">
        <v>14349</v>
      </c>
      <c r="J18" s="122">
        <v>0</v>
      </c>
      <c r="K18" s="247">
        <f t="shared" si="0"/>
        <v>44.49578268419747</v>
      </c>
      <c r="L18" s="248"/>
      <c r="M18" s="241"/>
    </row>
    <row r="19" spans="1:13" ht="15.75" customHeight="1">
      <c r="A19" s="5" t="s">
        <v>6</v>
      </c>
      <c r="B19" s="6"/>
      <c r="C19" s="7"/>
      <c r="D19" s="8" t="s">
        <v>17</v>
      </c>
      <c r="E19" s="13">
        <f aca="true" t="shared" si="2" ref="E19:J19">SUM(E16:E18)</f>
        <v>4356402</v>
      </c>
      <c r="F19" s="14">
        <f t="shared" si="2"/>
        <v>82000</v>
      </c>
      <c r="G19" s="13">
        <f t="shared" si="2"/>
        <v>4353103</v>
      </c>
      <c r="H19" s="14">
        <f t="shared" si="2"/>
        <v>82000</v>
      </c>
      <c r="I19" s="13">
        <f t="shared" si="2"/>
        <v>1833987</v>
      </c>
      <c r="J19" s="14">
        <f t="shared" si="2"/>
        <v>10972</v>
      </c>
      <c r="K19" s="125">
        <f t="shared" si="0"/>
        <v>42.13056755146846</v>
      </c>
      <c r="L19" s="126">
        <f>SUM(J19/H19*100)</f>
        <v>13.38048780487805</v>
      </c>
      <c r="M19" s="240"/>
    </row>
    <row r="20" spans="1:13" ht="15.75" customHeight="1">
      <c r="A20" s="85" t="s">
        <v>7</v>
      </c>
      <c r="B20" s="86"/>
      <c r="C20" s="87"/>
      <c r="D20" s="74" t="s">
        <v>80</v>
      </c>
      <c r="E20" s="181"/>
      <c r="F20" s="182"/>
      <c r="G20" s="181"/>
      <c r="H20" s="182"/>
      <c r="I20" s="162"/>
      <c r="J20" s="163"/>
      <c r="K20" s="164"/>
      <c r="L20" s="165"/>
      <c r="M20" s="240"/>
    </row>
    <row r="21" spans="1:13" ht="15.75" customHeight="1">
      <c r="A21" s="82"/>
      <c r="B21" s="83">
        <v>1</v>
      </c>
      <c r="C21" s="84"/>
      <c r="D21" s="73" t="s">
        <v>18</v>
      </c>
      <c r="E21" s="123">
        <v>22135</v>
      </c>
      <c r="F21" s="124">
        <v>0</v>
      </c>
      <c r="G21" s="208">
        <v>22135</v>
      </c>
      <c r="H21" s="209">
        <v>0</v>
      </c>
      <c r="I21" s="121">
        <v>8947</v>
      </c>
      <c r="J21" s="122">
        <v>0</v>
      </c>
      <c r="K21" s="247">
        <f t="shared" si="0"/>
        <v>40.42014908515925</v>
      </c>
      <c r="L21" s="248"/>
      <c r="M21" s="240"/>
    </row>
    <row r="22" spans="1:13" ht="15.75" customHeight="1">
      <c r="A22" s="82"/>
      <c r="B22" s="83">
        <v>2</v>
      </c>
      <c r="C22" s="84"/>
      <c r="D22" s="73" t="s">
        <v>19</v>
      </c>
      <c r="E22" s="123">
        <v>8545</v>
      </c>
      <c r="F22" s="124">
        <v>0</v>
      </c>
      <c r="G22" s="208">
        <v>8545</v>
      </c>
      <c r="H22" s="209">
        <v>0</v>
      </c>
      <c r="I22" s="121">
        <v>2500</v>
      </c>
      <c r="J22" s="122">
        <v>0</v>
      </c>
      <c r="K22" s="247">
        <f t="shared" si="0"/>
        <v>29.256875365710943</v>
      </c>
      <c r="L22" s="248"/>
      <c r="M22" s="240"/>
    </row>
    <row r="23" spans="1:13" ht="15.75" customHeight="1">
      <c r="A23" s="82"/>
      <c r="B23" s="83">
        <v>3</v>
      </c>
      <c r="C23" s="84"/>
      <c r="D23" s="73" t="s">
        <v>20</v>
      </c>
      <c r="E23" s="123">
        <v>15000</v>
      </c>
      <c r="F23" s="124">
        <v>0</v>
      </c>
      <c r="G23" s="208">
        <v>15000</v>
      </c>
      <c r="H23" s="209">
        <v>0</v>
      </c>
      <c r="I23" s="121">
        <v>4629</v>
      </c>
      <c r="J23" s="122">
        <v>0</v>
      </c>
      <c r="K23" s="247">
        <f t="shared" si="0"/>
        <v>30.86</v>
      </c>
      <c r="L23" s="248"/>
      <c r="M23" s="240"/>
    </row>
    <row r="24" spans="1:13" ht="15.75" customHeight="1">
      <c r="A24" s="82"/>
      <c r="B24" s="83">
        <v>4</v>
      </c>
      <c r="C24" s="84"/>
      <c r="D24" s="73" t="s">
        <v>81</v>
      </c>
      <c r="E24" s="216">
        <v>118817</v>
      </c>
      <c r="F24" s="217">
        <v>0</v>
      </c>
      <c r="G24" s="211">
        <v>118817</v>
      </c>
      <c r="H24" s="212">
        <v>0</v>
      </c>
      <c r="I24" s="160">
        <v>65299</v>
      </c>
      <c r="J24" s="161">
        <v>0</v>
      </c>
      <c r="K24" s="249">
        <f t="shared" si="0"/>
        <v>54.95762390903659</v>
      </c>
      <c r="L24" s="250"/>
      <c r="M24" s="242"/>
    </row>
    <row r="25" spans="1:13" s="3" customFormat="1" ht="15.75" customHeight="1">
      <c r="A25" s="5" t="s">
        <v>7</v>
      </c>
      <c r="B25" s="6"/>
      <c r="C25" s="7"/>
      <c r="D25" s="8" t="s">
        <v>21</v>
      </c>
      <c r="E25" s="13">
        <f aca="true" t="shared" si="3" ref="E25:J25">SUM(E21:E24)</f>
        <v>164497</v>
      </c>
      <c r="F25" s="14">
        <f t="shared" si="3"/>
        <v>0</v>
      </c>
      <c r="G25" s="13">
        <f t="shared" si="3"/>
        <v>164497</v>
      </c>
      <c r="H25" s="14">
        <f t="shared" si="3"/>
        <v>0</v>
      </c>
      <c r="I25" s="13">
        <f t="shared" si="3"/>
        <v>81375</v>
      </c>
      <c r="J25" s="14">
        <f t="shared" si="3"/>
        <v>0</v>
      </c>
      <c r="K25" s="125">
        <f t="shared" si="0"/>
        <v>49.4689872763637</v>
      </c>
      <c r="L25" s="126"/>
      <c r="M25" s="243"/>
    </row>
    <row r="26" spans="1:13" ht="15.75" customHeight="1">
      <c r="A26" s="85" t="s">
        <v>11</v>
      </c>
      <c r="B26" s="86"/>
      <c r="C26" s="87"/>
      <c r="D26" s="74" t="s">
        <v>82</v>
      </c>
      <c r="E26" s="181"/>
      <c r="F26" s="182"/>
      <c r="G26" s="181"/>
      <c r="H26" s="182"/>
      <c r="I26" s="162"/>
      <c r="J26" s="163"/>
      <c r="K26" s="164"/>
      <c r="L26" s="165"/>
      <c r="M26" s="240"/>
    </row>
    <row r="27" spans="1:13" s="15" customFormat="1" ht="15.75" customHeight="1">
      <c r="A27" s="82"/>
      <c r="B27" s="83">
        <v>1</v>
      </c>
      <c r="C27" s="84"/>
      <c r="D27" s="73" t="s">
        <v>83</v>
      </c>
      <c r="E27" s="123"/>
      <c r="F27" s="124"/>
      <c r="G27" s="208"/>
      <c r="H27" s="209"/>
      <c r="I27" s="121"/>
      <c r="J27" s="122"/>
      <c r="K27" s="247"/>
      <c r="L27" s="248"/>
      <c r="M27" s="240"/>
    </row>
    <row r="28" spans="1:13" ht="15.75" customHeight="1">
      <c r="A28" s="82"/>
      <c r="B28" s="83"/>
      <c r="C28" s="84" t="s">
        <v>5</v>
      </c>
      <c r="D28" s="73" t="s">
        <v>113</v>
      </c>
      <c r="E28" s="216">
        <v>600339</v>
      </c>
      <c r="F28" s="217">
        <v>0</v>
      </c>
      <c r="G28" s="211">
        <v>600339</v>
      </c>
      <c r="H28" s="212">
        <v>0</v>
      </c>
      <c r="I28" s="160">
        <v>231341</v>
      </c>
      <c r="J28" s="161">
        <v>0</v>
      </c>
      <c r="K28" s="249">
        <f t="shared" si="0"/>
        <v>38.53506102385486</v>
      </c>
      <c r="L28" s="250"/>
      <c r="M28" s="240"/>
    </row>
    <row r="29" spans="1:13" ht="15.75" customHeight="1">
      <c r="A29" s="82"/>
      <c r="B29" s="83"/>
      <c r="C29" s="84" t="s">
        <v>6</v>
      </c>
      <c r="D29" s="73" t="s">
        <v>22</v>
      </c>
      <c r="E29" s="123">
        <v>38000</v>
      </c>
      <c r="F29" s="124">
        <v>0</v>
      </c>
      <c r="G29" s="208">
        <v>38000</v>
      </c>
      <c r="H29" s="209">
        <v>0</v>
      </c>
      <c r="I29" s="121">
        <v>9789</v>
      </c>
      <c r="J29" s="122">
        <v>0</v>
      </c>
      <c r="K29" s="247">
        <f t="shared" si="0"/>
        <v>25.760526315789473</v>
      </c>
      <c r="L29" s="248"/>
      <c r="M29" s="240"/>
    </row>
    <row r="30" spans="1:13" ht="15.75" customHeight="1">
      <c r="A30" s="82"/>
      <c r="B30" s="83"/>
      <c r="C30" s="84" t="s">
        <v>7</v>
      </c>
      <c r="D30" s="73" t="s">
        <v>205</v>
      </c>
      <c r="E30" s="216">
        <v>0</v>
      </c>
      <c r="F30" s="217">
        <v>100000</v>
      </c>
      <c r="G30" s="211">
        <v>0</v>
      </c>
      <c r="H30" s="212">
        <v>100000</v>
      </c>
      <c r="I30" s="160">
        <v>0</v>
      </c>
      <c r="J30" s="161">
        <v>372</v>
      </c>
      <c r="K30" s="249"/>
      <c r="L30" s="250">
        <f>SUM(J30/H30*100)</f>
        <v>0.372</v>
      </c>
      <c r="M30" s="242"/>
    </row>
    <row r="31" spans="1:13" ht="15.75" customHeight="1">
      <c r="A31" s="82"/>
      <c r="B31" s="83"/>
      <c r="C31" s="84" t="s">
        <v>11</v>
      </c>
      <c r="D31" s="73" t="s">
        <v>23</v>
      </c>
      <c r="E31" s="123">
        <v>11500</v>
      </c>
      <c r="F31" s="124">
        <v>0</v>
      </c>
      <c r="G31" s="208">
        <v>11500</v>
      </c>
      <c r="H31" s="209">
        <v>0</v>
      </c>
      <c r="I31" s="121">
        <v>0</v>
      </c>
      <c r="J31" s="122">
        <v>0</v>
      </c>
      <c r="K31" s="247">
        <f t="shared" si="0"/>
        <v>0</v>
      </c>
      <c r="L31" s="248"/>
      <c r="M31" s="240"/>
    </row>
    <row r="32" spans="1:13" ht="15.75" customHeight="1">
      <c r="A32" s="82"/>
      <c r="B32" s="83"/>
      <c r="C32" s="84" t="s">
        <v>14</v>
      </c>
      <c r="D32" s="73" t="s">
        <v>84</v>
      </c>
      <c r="E32" s="123">
        <v>10000</v>
      </c>
      <c r="F32" s="124">
        <v>0</v>
      </c>
      <c r="G32" s="208">
        <v>10000</v>
      </c>
      <c r="H32" s="209">
        <v>0</v>
      </c>
      <c r="I32" s="123">
        <v>0</v>
      </c>
      <c r="J32" s="124">
        <v>0</v>
      </c>
      <c r="K32" s="247">
        <f t="shared" si="0"/>
        <v>0</v>
      </c>
      <c r="L32" s="248"/>
      <c r="M32" s="240"/>
    </row>
    <row r="33" spans="1:13" ht="15.75" customHeight="1" thickBot="1">
      <c r="A33" s="66" t="s">
        <v>11</v>
      </c>
      <c r="B33" s="67"/>
      <c r="C33" s="68"/>
      <c r="D33" s="65" t="s">
        <v>24</v>
      </c>
      <c r="E33" s="166">
        <f aca="true" t="shared" si="4" ref="E33:J33">SUM(E28:E32)</f>
        <v>659839</v>
      </c>
      <c r="F33" s="167">
        <f t="shared" si="4"/>
        <v>100000</v>
      </c>
      <c r="G33" s="166">
        <f t="shared" si="4"/>
        <v>659839</v>
      </c>
      <c r="H33" s="167">
        <f t="shared" si="4"/>
        <v>100000</v>
      </c>
      <c r="I33" s="166">
        <f t="shared" si="4"/>
        <v>241130</v>
      </c>
      <c r="J33" s="167">
        <f t="shared" si="4"/>
        <v>372</v>
      </c>
      <c r="K33" s="168">
        <f t="shared" si="0"/>
        <v>36.543762948234345</v>
      </c>
      <c r="L33" s="169">
        <f>SUM(J33/H33*100)</f>
        <v>0.372</v>
      </c>
      <c r="M33" s="240"/>
    </row>
    <row r="34" spans="1:13" ht="33" customHeight="1" thickBot="1">
      <c r="A34" s="489" t="s">
        <v>1</v>
      </c>
      <c r="B34" s="490"/>
      <c r="C34" s="491"/>
      <c r="D34" s="495" t="s">
        <v>2</v>
      </c>
      <c r="E34" s="497" t="s">
        <v>230</v>
      </c>
      <c r="F34" s="498"/>
      <c r="G34" s="497" t="s">
        <v>238</v>
      </c>
      <c r="H34" s="498"/>
      <c r="I34" s="497" t="s">
        <v>239</v>
      </c>
      <c r="J34" s="498"/>
      <c r="K34" s="497" t="s">
        <v>252</v>
      </c>
      <c r="L34" s="498"/>
      <c r="M34" s="408" t="s">
        <v>304</v>
      </c>
    </row>
    <row r="35" spans="1:13" ht="33" customHeight="1" thickBot="1">
      <c r="A35" s="492"/>
      <c r="B35" s="493"/>
      <c r="C35" s="494"/>
      <c r="D35" s="496"/>
      <c r="E35" s="70" t="s">
        <v>3</v>
      </c>
      <c r="F35" s="71" t="s">
        <v>4</v>
      </c>
      <c r="G35" s="70" t="s">
        <v>3</v>
      </c>
      <c r="H35" s="71" t="s">
        <v>4</v>
      </c>
      <c r="I35" s="70" t="s">
        <v>3</v>
      </c>
      <c r="J35" s="71" t="s">
        <v>4</v>
      </c>
      <c r="K35" s="70" t="s">
        <v>3</v>
      </c>
      <c r="L35" s="71" t="s">
        <v>4</v>
      </c>
      <c r="M35" s="409"/>
    </row>
    <row r="36" spans="1:13" ht="15.75" customHeight="1">
      <c r="A36" s="79" t="s">
        <v>14</v>
      </c>
      <c r="B36" s="80"/>
      <c r="C36" s="81"/>
      <c r="D36" s="72" t="s">
        <v>85</v>
      </c>
      <c r="E36" s="179"/>
      <c r="F36" s="180"/>
      <c r="G36" s="179"/>
      <c r="H36" s="180"/>
      <c r="I36" s="156"/>
      <c r="J36" s="157"/>
      <c r="K36" s="179"/>
      <c r="L36" s="180"/>
      <c r="M36" s="239"/>
    </row>
    <row r="37" spans="1:13" s="15" customFormat="1" ht="15.75" customHeight="1">
      <c r="A37" s="82"/>
      <c r="B37" s="83">
        <v>1</v>
      </c>
      <c r="C37" s="84"/>
      <c r="D37" s="73" t="s">
        <v>86</v>
      </c>
      <c r="E37" s="123"/>
      <c r="F37" s="124"/>
      <c r="G37" s="208"/>
      <c r="H37" s="209"/>
      <c r="I37" s="121"/>
      <c r="J37" s="122"/>
      <c r="K37" s="247"/>
      <c r="L37" s="248"/>
      <c r="M37" s="239"/>
    </row>
    <row r="38" spans="1:13" s="15" customFormat="1" ht="15.75" customHeight="1">
      <c r="A38" s="82"/>
      <c r="B38" s="83"/>
      <c r="C38" s="84" t="s">
        <v>5</v>
      </c>
      <c r="D38" s="73" t="s">
        <v>25</v>
      </c>
      <c r="E38" s="123">
        <v>3797434</v>
      </c>
      <c r="F38" s="124">
        <v>4000</v>
      </c>
      <c r="G38" s="208">
        <v>3797434</v>
      </c>
      <c r="H38" s="209">
        <v>4000</v>
      </c>
      <c r="I38" s="123">
        <v>1570820</v>
      </c>
      <c r="J38" s="124">
        <v>3704</v>
      </c>
      <c r="K38" s="247">
        <f aca="true" t="shared" si="5" ref="K38:K68">SUM(I38/G38*100)</f>
        <v>41.365300884755335</v>
      </c>
      <c r="L38" s="248">
        <f>SUM(J38/H38*100)</f>
        <v>92.60000000000001</v>
      </c>
      <c r="M38" s="239"/>
    </row>
    <row r="39" spans="1:13" s="16" customFormat="1" ht="15.75" customHeight="1">
      <c r="A39" s="82"/>
      <c r="B39" s="83"/>
      <c r="C39" s="84" t="s">
        <v>6</v>
      </c>
      <c r="D39" s="73" t="s">
        <v>26</v>
      </c>
      <c r="E39" s="123">
        <v>388043</v>
      </c>
      <c r="F39" s="124">
        <v>0</v>
      </c>
      <c r="G39" s="208">
        <v>392954</v>
      </c>
      <c r="H39" s="209">
        <v>0</v>
      </c>
      <c r="I39" s="123">
        <v>160471</v>
      </c>
      <c r="J39" s="124">
        <v>0</v>
      </c>
      <c r="K39" s="247">
        <f t="shared" si="5"/>
        <v>40.83709543610702</v>
      </c>
      <c r="L39" s="248"/>
      <c r="M39" s="244"/>
    </row>
    <row r="40" spans="1:13" s="15" customFormat="1" ht="15.75" customHeight="1">
      <c r="A40" s="82"/>
      <c r="B40" s="83">
        <v>2</v>
      </c>
      <c r="C40" s="84"/>
      <c r="D40" s="73" t="s">
        <v>87</v>
      </c>
      <c r="E40" s="123"/>
      <c r="F40" s="124"/>
      <c r="G40" s="208"/>
      <c r="H40" s="209"/>
      <c r="I40" s="121"/>
      <c r="J40" s="122"/>
      <c r="K40" s="247"/>
      <c r="L40" s="248"/>
      <c r="M40" s="239"/>
    </row>
    <row r="41" spans="1:13" s="15" customFormat="1" ht="15.75" customHeight="1">
      <c r="A41" s="82"/>
      <c r="B41" s="83"/>
      <c r="C41" s="84" t="s">
        <v>5</v>
      </c>
      <c r="D41" s="73" t="s">
        <v>27</v>
      </c>
      <c r="E41" s="123">
        <v>530252</v>
      </c>
      <c r="F41" s="124">
        <v>0</v>
      </c>
      <c r="G41" s="210">
        <v>483069</v>
      </c>
      <c r="H41" s="209">
        <v>0</v>
      </c>
      <c r="I41" s="123">
        <v>220593</v>
      </c>
      <c r="J41" s="124">
        <v>0</v>
      </c>
      <c r="K41" s="247">
        <f t="shared" si="5"/>
        <v>45.66490501356949</v>
      </c>
      <c r="L41" s="248"/>
      <c r="M41" s="245"/>
    </row>
    <row r="42" spans="1:13" s="15" customFormat="1" ht="15.75" customHeight="1">
      <c r="A42" s="82"/>
      <c r="B42" s="83"/>
      <c r="C42" s="84" t="s">
        <v>6</v>
      </c>
      <c r="D42" s="73" t="s">
        <v>28</v>
      </c>
      <c r="E42" s="123">
        <v>539407</v>
      </c>
      <c r="F42" s="124">
        <v>0</v>
      </c>
      <c r="G42" s="210">
        <v>483312</v>
      </c>
      <c r="H42" s="209">
        <v>24000</v>
      </c>
      <c r="I42" s="123">
        <v>220489</v>
      </c>
      <c r="J42" s="124">
        <v>0</v>
      </c>
      <c r="K42" s="247">
        <f t="shared" si="5"/>
        <v>45.6204273843811</v>
      </c>
      <c r="L42" s="248">
        <f>SUM(J42/H42*100)</f>
        <v>0</v>
      </c>
      <c r="M42" s="245"/>
    </row>
    <row r="43" spans="1:13" s="15" customFormat="1" ht="15.75" customHeight="1">
      <c r="A43" s="82"/>
      <c r="B43" s="83"/>
      <c r="C43" s="84" t="s">
        <v>7</v>
      </c>
      <c r="D43" s="73" t="s">
        <v>29</v>
      </c>
      <c r="E43" s="123">
        <v>456800</v>
      </c>
      <c r="F43" s="124">
        <v>0</v>
      </c>
      <c r="G43" s="210">
        <v>432904</v>
      </c>
      <c r="H43" s="209">
        <v>0</v>
      </c>
      <c r="I43" s="123">
        <v>205375</v>
      </c>
      <c r="J43" s="124">
        <v>0</v>
      </c>
      <c r="K43" s="247">
        <f t="shared" si="5"/>
        <v>47.44123408423115</v>
      </c>
      <c r="L43" s="248"/>
      <c r="M43" s="245"/>
    </row>
    <row r="44" spans="1:13" s="15" customFormat="1" ht="15.75" customHeight="1">
      <c r="A44" s="82"/>
      <c r="B44" s="83"/>
      <c r="C44" s="84" t="s">
        <v>11</v>
      </c>
      <c r="D44" s="73" t="s">
        <v>30</v>
      </c>
      <c r="E44" s="123">
        <v>450178</v>
      </c>
      <c r="F44" s="124">
        <v>0</v>
      </c>
      <c r="G44" s="210">
        <v>377065</v>
      </c>
      <c r="H44" s="209">
        <v>0</v>
      </c>
      <c r="I44" s="123">
        <v>171986</v>
      </c>
      <c r="J44" s="124">
        <v>0</v>
      </c>
      <c r="K44" s="247">
        <f t="shared" si="5"/>
        <v>45.61176454987867</v>
      </c>
      <c r="L44" s="248"/>
      <c r="M44" s="245"/>
    </row>
    <row r="45" spans="1:13" s="15" customFormat="1" ht="15.75" customHeight="1">
      <c r="A45" s="82"/>
      <c r="B45" s="83"/>
      <c r="C45" s="84" t="s">
        <v>14</v>
      </c>
      <c r="D45" s="73" t="s">
        <v>31</v>
      </c>
      <c r="E45" s="123">
        <v>492245</v>
      </c>
      <c r="F45" s="124">
        <v>0</v>
      </c>
      <c r="G45" s="210">
        <v>440348</v>
      </c>
      <c r="H45" s="209">
        <v>0</v>
      </c>
      <c r="I45" s="123">
        <v>208361</v>
      </c>
      <c r="J45" s="124">
        <v>0</v>
      </c>
      <c r="K45" s="247">
        <f t="shared" si="5"/>
        <v>47.31734900578633</v>
      </c>
      <c r="L45" s="248"/>
      <c r="M45" s="245"/>
    </row>
    <row r="46" spans="1:13" s="15" customFormat="1" ht="15.75" customHeight="1">
      <c r="A46" s="82"/>
      <c r="B46" s="83"/>
      <c r="C46" s="84" t="s">
        <v>15</v>
      </c>
      <c r="D46" s="73" t="s">
        <v>32</v>
      </c>
      <c r="E46" s="123">
        <v>448851</v>
      </c>
      <c r="F46" s="124">
        <v>0</v>
      </c>
      <c r="G46" s="210">
        <v>396196</v>
      </c>
      <c r="H46" s="209">
        <v>0</v>
      </c>
      <c r="I46" s="123">
        <v>191940</v>
      </c>
      <c r="J46" s="124">
        <v>0</v>
      </c>
      <c r="K46" s="247">
        <f t="shared" si="5"/>
        <v>48.44571878565155</v>
      </c>
      <c r="L46" s="248"/>
      <c r="M46" s="245"/>
    </row>
    <row r="47" spans="1:13" s="15" customFormat="1" ht="15.75" customHeight="1">
      <c r="A47" s="82"/>
      <c r="B47" s="83"/>
      <c r="C47" s="84" t="s">
        <v>16</v>
      </c>
      <c r="D47" s="73" t="s">
        <v>33</v>
      </c>
      <c r="E47" s="123">
        <v>342290</v>
      </c>
      <c r="F47" s="124">
        <v>0</v>
      </c>
      <c r="G47" s="210">
        <v>309023</v>
      </c>
      <c r="H47" s="209">
        <v>0</v>
      </c>
      <c r="I47" s="123">
        <v>145072</v>
      </c>
      <c r="J47" s="124">
        <v>0</v>
      </c>
      <c r="K47" s="247">
        <f t="shared" si="5"/>
        <v>46.94537299812636</v>
      </c>
      <c r="L47" s="248"/>
      <c r="M47" s="245"/>
    </row>
    <row r="48" spans="1:13" s="15" customFormat="1" ht="15.75" customHeight="1">
      <c r="A48" s="82"/>
      <c r="B48" s="83"/>
      <c r="C48" s="84" t="s">
        <v>34</v>
      </c>
      <c r="D48" s="73" t="s">
        <v>35</v>
      </c>
      <c r="E48" s="123">
        <v>680981</v>
      </c>
      <c r="F48" s="124">
        <v>0</v>
      </c>
      <c r="G48" s="210">
        <v>641851</v>
      </c>
      <c r="H48" s="209">
        <v>0</v>
      </c>
      <c r="I48" s="123">
        <v>300692</v>
      </c>
      <c r="J48" s="124">
        <v>0</v>
      </c>
      <c r="K48" s="247">
        <f t="shared" si="5"/>
        <v>46.847632861832416</v>
      </c>
      <c r="L48" s="248"/>
      <c r="M48" s="245"/>
    </row>
    <row r="49" spans="1:13" s="15" customFormat="1" ht="15.75" customHeight="1">
      <c r="A49" s="82"/>
      <c r="B49" s="83"/>
      <c r="C49" s="84" t="s">
        <v>36</v>
      </c>
      <c r="D49" s="73" t="s">
        <v>37</v>
      </c>
      <c r="E49" s="123">
        <v>383586</v>
      </c>
      <c r="F49" s="124">
        <v>0</v>
      </c>
      <c r="G49" s="210">
        <v>312271</v>
      </c>
      <c r="H49" s="209">
        <v>0</v>
      </c>
      <c r="I49" s="123">
        <v>149309</v>
      </c>
      <c r="J49" s="124">
        <v>0</v>
      </c>
      <c r="K49" s="247">
        <f t="shared" si="5"/>
        <v>47.81391803913908</v>
      </c>
      <c r="L49" s="248"/>
      <c r="M49" s="245"/>
    </row>
    <row r="50" spans="1:13" s="15" customFormat="1" ht="15.75" customHeight="1">
      <c r="A50" s="82"/>
      <c r="B50" s="83"/>
      <c r="C50" s="84" t="s">
        <v>38</v>
      </c>
      <c r="D50" s="73" t="s">
        <v>39</v>
      </c>
      <c r="E50" s="123">
        <v>495720</v>
      </c>
      <c r="F50" s="124">
        <v>0</v>
      </c>
      <c r="G50" s="210">
        <v>472021</v>
      </c>
      <c r="H50" s="209">
        <v>0</v>
      </c>
      <c r="I50" s="123">
        <v>217359</v>
      </c>
      <c r="J50" s="124">
        <v>0</v>
      </c>
      <c r="K50" s="247">
        <f t="shared" si="5"/>
        <v>46.048586821349055</v>
      </c>
      <c r="L50" s="248"/>
      <c r="M50" s="245"/>
    </row>
    <row r="51" spans="1:13" s="15" customFormat="1" ht="15.75" customHeight="1">
      <c r="A51" s="82"/>
      <c r="B51" s="83"/>
      <c r="C51" s="84" t="s">
        <v>40</v>
      </c>
      <c r="D51" s="73" t="s">
        <v>41</v>
      </c>
      <c r="E51" s="123">
        <v>483427</v>
      </c>
      <c r="F51" s="124">
        <v>0</v>
      </c>
      <c r="G51" s="210">
        <v>438028</v>
      </c>
      <c r="H51" s="209">
        <v>0</v>
      </c>
      <c r="I51" s="123">
        <v>235683</v>
      </c>
      <c r="J51" s="124">
        <v>0</v>
      </c>
      <c r="K51" s="247">
        <f t="shared" si="5"/>
        <v>53.80546449085447</v>
      </c>
      <c r="L51" s="248"/>
      <c r="M51" s="245"/>
    </row>
    <row r="52" spans="1:13" s="15" customFormat="1" ht="15.75" customHeight="1">
      <c r="A52" s="82"/>
      <c r="B52" s="83">
        <v>3</v>
      </c>
      <c r="C52" s="84"/>
      <c r="D52" s="73" t="s">
        <v>233</v>
      </c>
      <c r="E52" s="123">
        <v>108260</v>
      </c>
      <c r="F52" s="124">
        <v>0</v>
      </c>
      <c r="G52" s="208">
        <v>140050</v>
      </c>
      <c r="H52" s="209">
        <v>0</v>
      </c>
      <c r="I52" s="123">
        <v>55426</v>
      </c>
      <c r="J52" s="124">
        <v>0</v>
      </c>
      <c r="K52" s="247">
        <f t="shared" si="5"/>
        <v>39.57586576222777</v>
      </c>
      <c r="L52" s="248"/>
      <c r="M52" s="239"/>
    </row>
    <row r="53" spans="1:13" s="15" customFormat="1" ht="15.75" customHeight="1">
      <c r="A53" s="82"/>
      <c r="B53" s="83">
        <v>4</v>
      </c>
      <c r="C53" s="84"/>
      <c r="D53" s="73" t="s">
        <v>88</v>
      </c>
      <c r="E53" s="123"/>
      <c r="F53" s="124"/>
      <c r="G53" s="208"/>
      <c r="H53" s="209"/>
      <c r="I53" s="121"/>
      <c r="J53" s="122"/>
      <c r="K53" s="247"/>
      <c r="L53" s="248"/>
      <c r="M53" s="239"/>
    </row>
    <row r="54" spans="1:13" s="15" customFormat="1" ht="15.75" customHeight="1">
      <c r="A54" s="82"/>
      <c r="B54" s="83"/>
      <c r="C54" s="84" t="s">
        <v>5</v>
      </c>
      <c r="D54" s="73" t="s">
        <v>42</v>
      </c>
      <c r="E54" s="123">
        <v>260</v>
      </c>
      <c r="F54" s="124">
        <v>0</v>
      </c>
      <c r="G54" s="208">
        <v>260</v>
      </c>
      <c r="H54" s="209">
        <v>0</v>
      </c>
      <c r="I54" s="123">
        <v>129</v>
      </c>
      <c r="J54" s="124">
        <v>0</v>
      </c>
      <c r="K54" s="247">
        <f t="shared" si="5"/>
        <v>49.61538461538461</v>
      </c>
      <c r="L54" s="248"/>
      <c r="M54" s="239"/>
    </row>
    <row r="55" spans="1:13" ht="15.75" customHeight="1">
      <c r="A55" s="82"/>
      <c r="B55" s="83"/>
      <c r="C55" s="84" t="s">
        <v>6</v>
      </c>
      <c r="D55" s="73" t="s">
        <v>72</v>
      </c>
      <c r="E55" s="123">
        <v>5133</v>
      </c>
      <c r="F55" s="124">
        <v>0</v>
      </c>
      <c r="G55" s="208">
        <v>9071</v>
      </c>
      <c r="H55" s="209">
        <v>0</v>
      </c>
      <c r="I55" s="123">
        <v>12742</v>
      </c>
      <c r="J55" s="124">
        <v>0</v>
      </c>
      <c r="K55" s="247">
        <f t="shared" si="5"/>
        <v>140.46962848638518</v>
      </c>
      <c r="L55" s="248"/>
      <c r="M55" s="239"/>
    </row>
    <row r="56" spans="1:13" ht="15.75" customHeight="1">
      <c r="A56" s="82"/>
      <c r="B56" s="83">
        <v>5</v>
      </c>
      <c r="C56" s="84"/>
      <c r="D56" s="73" t="s">
        <v>43</v>
      </c>
      <c r="E56" s="123">
        <v>872931</v>
      </c>
      <c r="F56" s="124">
        <v>0</v>
      </c>
      <c r="G56" s="208">
        <v>872931</v>
      </c>
      <c r="H56" s="209">
        <v>0</v>
      </c>
      <c r="I56" s="123">
        <v>338872</v>
      </c>
      <c r="J56" s="124">
        <v>0</v>
      </c>
      <c r="K56" s="247">
        <f t="shared" si="5"/>
        <v>38.82002128461471</v>
      </c>
      <c r="L56" s="248"/>
      <c r="M56" s="239"/>
    </row>
    <row r="57" spans="1:13" ht="15.75" customHeight="1">
      <c r="A57" s="82"/>
      <c r="B57" s="83">
        <v>6</v>
      </c>
      <c r="C57" s="84"/>
      <c r="D57" s="73" t="s">
        <v>44</v>
      </c>
      <c r="E57" s="123">
        <v>786864</v>
      </c>
      <c r="F57" s="124">
        <v>0</v>
      </c>
      <c r="G57" s="208">
        <v>786864</v>
      </c>
      <c r="H57" s="209">
        <v>0</v>
      </c>
      <c r="I57" s="123">
        <v>312432</v>
      </c>
      <c r="J57" s="124">
        <v>0</v>
      </c>
      <c r="K57" s="247">
        <f t="shared" si="5"/>
        <v>39.70597206124565</v>
      </c>
      <c r="L57" s="248"/>
      <c r="M57" s="239"/>
    </row>
    <row r="58" spans="1:13" ht="15.75" customHeight="1">
      <c r="A58" s="82"/>
      <c r="B58" s="83">
        <v>7</v>
      </c>
      <c r="C58" s="84"/>
      <c r="D58" s="73" t="s">
        <v>45</v>
      </c>
      <c r="E58" s="123">
        <v>6102</v>
      </c>
      <c r="F58" s="124">
        <v>0</v>
      </c>
      <c r="G58" s="208">
        <v>6102</v>
      </c>
      <c r="H58" s="209">
        <v>0</v>
      </c>
      <c r="I58" s="123">
        <v>3004</v>
      </c>
      <c r="J58" s="124">
        <v>0</v>
      </c>
      <c r="K58" s="247">
        <f t="shared" si="5"/>
        <v>49.22976073418551</v>
      </c>
      <c r="L58" s="248"/>
      <c r="M58" s="239"/>
    </row>
    <row r="59" spans="1:13" s="2" customFormat="1" ht="15.75" customHeight="1">
      <c r="A59" s="88"/>
      <c r="B59" s="89">
        <v>8</v>
      </c>
      <c r="C59" s="90"/>
      <c r="D59" s="98" t="s">
        <v>114</v>
      </c>
      <c r="E59" s="123">
        <v>3860</v>
      </c>
      <c r="F59" s="124">
        <v>0</v>
      </c>
      <c r="G59" s="208">
        <v>3860</v>
      </c>
      <c r="H59" s="209">
        <v>0</v>
      </c>
      <c r="I59" s="121">
        <v>2960</v>
      </c>
      <c r="J59" s="122">
        <v>0</v>
      </c>
      <c r="K59" s="247">
        <f t="shared" si="5"/>
        <v>76.68393782383419</v>
      </c>
      <c r="L59" s="248"/>
      <c r="M59" s="239"/>
    </row>
    <row r="60" spans="1:13" ht="15.75" customHeight="1">
      <c r="A60" s="5" t="s">
        <v>14</v>
      </c>
      <c r="B60" s="6"/>
      <c r="C60" s="7"/>
      <c r="D60" s="8" t="s">
        <v>46</v>
      </c>
      <c r="E60" s="13">
        <f aca="true" t="shared" si="6" ref="E60:J60">SUM(E37:E59)</f>
        <v>11272624</v>
      </c>
      <c r="F60" s="14">
        <f t="shared" si="6"/>
        <v>4000</v>
      </c>
      <c r="G60" s="13">
        <f t="shared" si="6"/>
        <v>10795614</v>
      </c>
      <c r="H60" s="14">
        <f t="shared" si="6"/>
        <v>28000</v>
      </c>
      <c r="I60" s="13">
        <f t="shared" si="6"/>
        <v>4723715</v>
      </c>
      <c r="J60" s="14">
        <f t="shared" si="6"/>
        <v>3704</v>
      </c>
      <c r="K60" s="125">
        <f t="shared" si="5"/>
        <v>43.75587159748394</v>
      </c>
      <c r="L60" s="126">
        <f>SUM(J60/H60*100)</f>
        <v>13.228571428571428</v>
      </c>
      <c r="M60" s="239"/>
    </row>
    <row r="61" spans="1:13" ht="15.75" customHeight="1">
      <c r="A61" s="85" t="s">
        <v>15</v>
      </c>
      <c r="B61" s="86"/>
      <c r="C61" s="87"/>
      <c r="D61" s="74" t="s">
        <v>111</v>
      </c>
      <c r="E61" s="181"/>
      <c r="F61" s="182"/>
      <c r="G61" s="181"/>
      <c r="H61" s="182"/>
      <c r="I61" s="170"/>
      <c r="J61" s="171"/>
      <c r="K61" s="164"/>
      <c r="L61" s="165"/>
      <c r="M61" s="239"/>
    </row>
    <row r="62" spans="1:13" ht="15.75" customHeight="1">
      <c r="A62" s="82"/>
      <c r="B62" s="83">
        <v>1</v>
      </c>
      <c r="C62" s="84"/>
      <c r="D62" s="73" t="s">
        <v>47</v>
      </c>
      <c r="E62" s="123">
        <v>506942</v>
      </c>
      <c r="F62" s="124">
        <v>0</v>
      </c>
      <c r="G62" s="208">
        <v>506942</v>
      </c>
      <c r="H62" s="209">
        <v>0</v>
      </c>
      <c r="I62" s="123">
        <v>202892</v>
      </c>
      <c r="J62" s="124">
        <v>0</v>
      </c>
      <c r="K62" s="247">
        <f t="shared" si="5"/>
        <v>40.02272449313728</v>
      </c>
      <c r="L62" s="248"/>
      <c r="M62" s="239"/>
    </row>
    <row r="63" spans="1:13" ht="15.75" customHeight="1">
      <c r="A63" s="82"/>
      <c r="B63" s="83">
        <v>2</v>
      </c>
      <c r="C63" s="84"/>
      <c r="D63" s="73" t="s">
        <v>48</v>
      </c>
      <c r="E63" s="123">
        <v>1214307</v>
      </c>
      <c r="F63" s="124">
        <v>0</v>
      </c>
      <c r="G63" s="208">
        <v>1214307</v>
      </c>
      <c r="H63" s="209">
        <v>0</v>
      </c>
      <c r="I63" s="123">
        <v>550962</v>
      </c>
      <c r="J63" s="124">
        <v>0</v>
      </c>
      <c r="K63" s="247">
        <f t="shared" si="5"/>
        <v>45.37254582243205</v>
      </c>
      <c r="L63" s="248"/>
      <c r="M63" s="239"/>
    </row>
    <row r="64" spans="1:13" s="15" customFormat="1" ht="15.75" customHeight="1">
      <c r="A64" s="82"/>
      <c r="B64" s="83">
        <v>3</v>
      </c>
      <c r="C64" s="84"/>
      <c r="D64" s="73" t="s">
        <v>89</v>
      </c>
      <c r="E64" s="123">
        <v>129641</v>
      </c>
      <c r="F64" s="124">
        <v>0</v>
      </c>
      <c r="G64" s="208">
        <v>131141</v>
      </c>
      <c r="H64" s="209">
        <v>0</v>
      </c>
      <c r="I64" s="121">
        <v>92003</v>
      </c>
      <c r="J64" s="122">
        <v>0</v>
      </c>
      <c r="K64" s="247">
        <f t="shared" si="5"/>
        <v>70.15578651985268</v>
      </c>
      <c r="L64" s="248"/>
      <c r="M64" s="244"/>
    </row>
    <row r="65" spans="1:13" s="15" customFormat="1" ht="15.75" customHeight="1">
      <c r="A65" s="82"/>
      <c r="B65" s="83">
        <v>4</v>
      </c>
      <c r="C65" s="84"/>
      <c r="D65" s="73" t="s">
        <v>90</v>
      </c>
      <c r="E65" s="123"/>
      <c r="F65" s="124"/>
      <c r="G65" s="208"/>
      <c r="H65" s="209"/>
      <c r="I65" s="121"/>
      <c r="J65" s="122"/>
      <c r="K65" s="247"/>
      <c r="L65" s="248"/>
      <c r="M65" s="244"/>
    </row>
    <row r="66" spans="1:13" ht="15.75" customHeight="1">
      <c r="A66" s="82"/>
      <c r="B66" s="83"/>
      <c r="C66" s="84" t="s">
        <v>5</v>
      </c>
      <c r="D66" s="73" t="s">
        <v>49</v>
      </c>
      <c r="E66" s="123">
        <v>4600</v>
      </c>
      <c r="F66" s="124">
        <v>0</v>
      </c>
      <c r="G66" s="208">
        <v>3162</v>
      </c>
      <c r="H66" s="209">
        <v>0</v>
      </c>
      <c r="I66" s="123">
        <v>2054</v>
      </c>
      <c r="J66" s="124">
        <v>0</v>
      </c>
      <c r="K66" s="247">
        <f t="shared" si="5"/>
        <v>64.95888678051865</v>
      </c>
      <c r="L66" s="248"/>
      <c r="M66" s="239"/>
    </row>
    <row r="67" spans="1:13" ht="15.75" customHeight="1">
      <c r="A67" s="82"/>
      <c r="B67" s="83"/>
      <c r="C67" s="84" t="s">
        <v>6</v>
      </c>
      <c r="D67" s="73" t="s">
        <v>234</v>
      </c>
      <c r="E67" s="123">
        <v>100000</v>
      </c>
      <c r="F67" s="124">
        <v>0</v>
      </c>
      <c r="G67" s="208">
        <v>100000</v>
      </c>
      <c r="H67" s="209">
        <v>0</v>
      </c>
      <c r="I67" s="123">
        <v>0</v>
      </c>
      <c r="J67" s="124">
        <v>0</v>
      </c>
      <c r="K67" s="247">
        <f t="shared" si="5"/>
        <v>0</v>
      </c>
      <c r="L67" s="248"/>
      <c r="M67" s="239"/>
    </row>
    <row r="68" spans="1:13" ht="15.75" customHeight="1" thickBot="1">
      <c r="A68" s="66" t="s">
        <v>15</v>
      </c>
      <c r="B68" s="67"/>
      <c r="C68" s="68"/>
      <c r="D68" s="65" t="s">
        <v>50</v>
      </c>
      <c r="E68" s="166">
        <f aca="true" t="shared" si="7" ref="E68:J68">SUM(E62:E67)</f>
        <v>1955490</v>
      </c>
      <c r="F68" s="167">
        <f t="shared" si="7"/>
        <v>0</v>
      </c>
      <c r="G68" s="166">
        <f t="shared" si="7"/>
        <v>1955552</v>
      </c>
      <c r="H68" s="167">
        <f t="shared" si="7"/>
        <v>0</v>
      </c>
      <c r="I68" s="166">
        <f t="shared" si="7"/>
        <v>847911</v>
      </c>
      <c r="J68" s="167">
        <f t="shared" si="7"/>
        <v>0</v>
      </c>
      <c r="K68" s="168">
        <f t="shared" si="5"/>
        <v>43.35916406211648</v>
      </c>
      <c r="L68" s="169"/>
      <c r="M68" s="239"/>
    </row>
    <row r="69" spans="1:13" ht="33" customHeight="1" thickBot="1">
      <c r="A69" s="489" t="s">
        <v>1</v>
      </c>
      <c r="B69" s="490"/>
      <c r="C69" s="491"/>
      <c r="D69" s="495" t="s">
        <v>2</v>
      </c>
      <c r="E69" s="497" t="s">
        <v>230</v>
      </c>
      <c r="F69" s="498"/>
      <c r="G69" s="497" t="s">
        <v>238</v>
      </c>
      <c r="H69" s="498"/>
      <c r="I69" s="497" t="s">
        <v>239</v>
      </c>
      <c r="J69" s="498"/>
      <c r="K69" s="497" t="s">
        <v>252</v>
      </c>
      <c r="L69" s="498"/>
      <c r="M69" s="408" t="s">
        <v>306</v>
      </c>
    </row>
    <row r="70" spans="1:13" ht="33" customHeight="1" thickBot="1">
      <c r="A70" s="492"/>
      <c r="B70" s="493"/>
      <c r="C70" s="494"/>
      <c r="D70" s="496"/>
      <c r="E70" s="70" t="s">
        <v>3</v>
      </c>
      <c r="F70" s="71" t="s">
        <v>4</v>
      </c>
      <c r="G70" s="70" t="s">
        <v>3</v>
      </c>
      <c r="H70" s="71" t="s">
        <v>4</v>
      </c>
      <c r="I70" s="70" t="s">
        <v>3</v>
      </c>
      <c r="J70" s="71" t="s">
        <v>4</v>
      </c>
      <c r="K70" s="70" t="s">
        <v>3</v>
      </c>
      <c r="L70" s="71" t="s">
        <v>4</v>
      </c>
      <c r="M70" s="409"/>
    </row>
    <row r="71" spans="1:13" ht="15.75" customHeight="1">
      <c r="A71" s="79" t="s">
        <v>16</v>
      </c>
      <c r="B71" s="80"/>
      <c r="C71" s="81"/>
      <c r="D71" s="72" t="s">
        <v>91</v>
      </c>
      <c r="E71" s="179"/>
      <c r="F71" s="180"/>
      <c r="G71" s="179"/>
      <c r="H71" s="180"/>
      <c r="I71" s="225"/>
      <c r="J71" s="226"/>
      <c r="K71" s="179"/>
      <c r="L71" s="180"/>
      <c r="M71" s="244"/>
    </row>
    <row r="72" spans="1:13" s="3" customFormat="1" ht="15.75" customHeight="1">
      <c r="A72" s="82"/>
      <c r="B72" s="83">
        <v>1</v>
      </c>
      <c r="C72" s="84"/>
      <c r="D72" s="73" t="s">
        <v>92</v>
      </c>
      <c r="E72" s="216">
        <v>1177133</v>
      </c>
      <c r="F72" s="217">
        <v>0</v>
      </c>
      <c r="G72" s="211">
        <v>1177133</v>
      </c>
      <c r="H72" s="212">
        <v>0</v>
      </c>
      <c r="I72" s="160">
        <v>556568</v>
      </c>
      <c r="J72" s="161">
        <v>0</v>
      </c>
      <c r="K72" s="249">
        <f aca="true" t="shared" si="8" ref="K72:K101">SUM(I72/G72*100)</f>
        <v>47.28165806242795</v>
      </c>
      <c r="L72" s="250"/>
      <c r="M72" s="244"/>
    </row>
    <row r="73" spans="1:13" s="15" customFormat="1" ht="15.75" customHeight="1">
      <c r="A73" s="82"/>
      <c r="B73" s="83">
        <v>2</v>
      </c>
      <c r="C73" s="84"/>
      <c r="D73" s="73" t="s">
        <v>93</v>
      </c>
      <c r="E73" s="123"/>
      <c r="F73" s="124"/>
      <c r="G73" s="208"/>
      <c r="H73" s="209"/>
      <c r="I73" s="172"/>
      <c r="J73" s="173"/>
      <c r="K73" s="247"/>
      <c r="L73" s="248"/>
      <c r="M73" s="244"/>
    </row>
    <row r="74" spans="1:13" s="15" customFormat="1" ht="15.75" customHeight="1">
      <c r="A74" s="82"/>
      <c r="B74" s="83"/>
      <c r="C74" s="84" t="s">
        <v>5</v>
      </c>
      <c r="D74" s="73" t="s">
        <v>51</v>
      </c>
      <c r="E74" s="123">
        <v>10000</v>
      </c>
      <c r="F74" s="124">
        <v>0</v>
      </c>
      <c r="G74" s="208">
        <v>10000</v>
      </c>
      <c r="H74" s="209">
        <v>0</v>
      </c>
      <c r="I74" s="123">
        <v>0</v>
      </c>
      <c r="J74" s="124">
        <v>0</v>
      </c>
      <c r="K74" s="247">
        <f t="shared" si="8"/>
        <v>0</v>
      </c>
      <c r="L74" s="248"/>
      <c r="M74" s="244"/>
    </row>
    <row r="75" spans="1:13" s="15" customFormat="1" ht="15.75" customHeight="1">
      <c r="A75" s="82"/>
      <c r="B75" s="83"/>
      <c r="C75" s="84" t="s">
        <v>6</v>
      </c>
      <c r="D75" s="73" t="s">
        <v>52</v>
      </c>
      <c r="E75" s="123">
        <v>25000</v>
      </c>
      <c r="F75" s="124">
        <v>0</v>
      </c>
      <c r="G75" s="208">
        <v>25000</v>
      </c>
      <c r="H75" s="209">
        <v>0</v>
      </c>
      <c r="I75" s="123">
        <v>0</v>
      </c>
      <c r="J75" s="124">
        <v>0</v>
      </c>
      <c r="K75" s="247">
        <f t="shared" si="8"/>
        <v>0</v>
      </c>
      <c r="L75" s="248"/>
      <c r="M75" s="244"/>
    </row>
    <row r="76" spans="1:13" s="15" customFormat="1" ht="15.75" customHeight="1">
      <c r="A76" s="82"/>
      <c r="B76" s="83">
        <v>3</v>
      </c>
      <c r="C76" s="84"/>
      <c r="D76" s="73" t="s">
        <v>94</v>
      </c>
      <c r="E76" s="123"/>
      <c r="F76" s="124"/>
      <c r="G76" s="208"/>
      <c r="H76" s="209"/>
      <c r="I76" s="172"/>
      <c r="J76" s="173"/>
      <c r="K76" s="247"/>
      <c r="L76" s="248"/>
      <c r="M76" s="244"/>
    </row>
    <row r="77" spans="1:13" ht="15.75" customHeight="1">
      <c r="A77" s="82"/>
      <c r="B77" s="83"/>
      <c r="C77" s="84" t="s">
        <v>5</v>
      </c>
      <c r="D77" s="73" t="s">
        <v>112</v>
      </c>
      <c r="E77" s="216">
        <v>622755</v>
      </c>
      <c r="F77" s="217">
        <v>0</v>
      </c>
      <c r="G77" s="211">
        <v>622755</v>
      </c>
      <c r="H77" s="212">
        <v>0</v>
      </c>
      <c r="I77" s="160">
        <v>287484</v>
      </c>
      <c r="J77" s="161">
        <v>0</v>
      </c>
      <c r="K77" s="249">
        <f t="shared" si="8"/>
        <v>46.163258424259936</v>
      </c>
      <c r="L77" s="250"/>
      <c r="M77" s="244"/>
    </row>
    <row r="78" spans="1:13" ht="15.75" customHeight="1">
      <c r="A78" s="82"/>
      <c r="B78" s="83"/>
      <c r="C78" s="84" t="s">
        <v>6</v>
      </c>
      <c r="D78" s="73" t="s">
        <v>95</v>
      </c>
      <c r="E78" s="123">
        <v>98353</v>
      </c>
      <c r="F78" s="124">
        <v>0</v>
      </c>
      <c r="G78" s="208">
        <v>98353</v>
      </c>
      <c r="H78" s="209">
        <v>0</v>
      </c>
      <c r="I78" s="123">
        <v>40809</v>
      </c>
      <c r="J78" s="124">
        <v>0</v>
      </c>
      <c r="K78" s="247">
        <f t="shared" si="8"/>
        <v>41.49237949020366</v>
      </c>
      <c r="L78" s="248"/>
      <c r="M78" s="244"/>
    </row>
    <row r="79" spans="1:13" ht="15.75" customHeight="1">
      <c r="A79" s="82"/>
      <c r="B79" s="83"/>
      <c r="C79" s="84" t="s">
        <v>7</v>
      </c>
      <c r="D79" s="73" t="s">
        <v>96</v>
      </c>
      <c r="E79" s="123">
        <v>0</v>
      </c>
      <c r="F79" s="124">
        <v>15000</v>
      </c>
      <c r="G79" s="208">
        <v>0</v>
      </c>
      <c r="H79" s="209">
        <v>15000</v>
      </c>
      <c r="I79" s="123">
        <v>0</v>
      </c>
      <c r="J79" s="124">
        <v>0</v>
      </c>
      <c r="K79" s="247"/>
      <c r="L79" s="248">
        <f>SUM(J79/H79*100)</f>
        <v>0</v>
      </c>
      <c r="M79" s="246"/>
    </row>
    <row r="80" spans="1:13" ht="15.75" customHeight="1">
      <c r="A80" s="82"/>
      <c r="B80" s="83"/>
      <c r="C80" s="84" t="s">
        <v>11</v>
      </c>
      <c r="D80" s="73" t="s">
        <v>97</v>
      </c>
      <c r="E80" s="123">
        <v>11618</v>
      </c>
      <c r="F80" s="124">
        <v>0</v>
      </c>
      <c r="G80" s="208">
        <v>11618</v>
      </c>
      <c r="H80" s="209">
        <v>0</v>
      </c>
      <c r="I80" s="123">
        <v>0</v>
      </c>
      <c r="J80" s="124">
        <v>0</v>
      </c>
      <c r="K80" s="247">
        <f t="shared" si="8"/>
        <v>0</v>
      </c>
      <c r="L80" s="248"/>
      <c r="M80" s="244"/>
    </row>
    <row r="81" spans="1:13" ht="15.75" customHeight="1">
      <c r="A81" s="82"/>
      <c r="B81" s="83">
        <v>4</v>
      </c>
      <c r="C81" s="84"/>
      <c r="D81" s="73" t="s">
        <v>98</v>
      </c>
      <c r="E81" s="123">
        <v>405229</v>
      </c>
      <c r="F81" s="124">
        <v>60000</v>
      </c>
      <c r="G81" s="208">
        <v>405229</v>
      </c>
      <c r="H81" s="209">
        <v>60000</v>
      </c>
      <c r="I81" s="123">
        <v>202614</v>
      </c>
      <c r="J81" s="124">
        <v>0</v>
      </c>
      <c r="K81" s="247">
        <f t="shared" si="8"/>
        <v>49.99987661297686</v>
      </c>
      <c r="L81" s="248">
        <f>SUM(J81/H81*100)</f>
        <v>0</v>
      </c>
      <c r="M81" s="244"/>
    </row>
    <row r="82" spans="1:13" ht="15.75" customHeight="1">
      <c r="A82" s="5" t="s">
        <v>16</v>
      </c>
      <c r="B82" s="6"/>
      <c r="C82" s="7"/>
      <c r="D82" s="8" t="s">
        <v>53</v>
      </c>
      <c r="E82" s="174">
        <f aca="true" t="shared" si="9" ref="E82:J82">SUM(E72:E81)</f>
        <v>2350088</v>
      </c>
      <c r="F82" s="175">
        <f t="shared" si="9"/>
        <v>75000</v>
      </c>
      <c r="G82" s="174">
        <f t="shared" si="9"/>
        <v>2350088</v>
      </c>
      <c r="H82" s="175">
        <f t="shared" si="9"/>
        <v>75000</v>
      </c>
      <c r="I82" s="174">
        <f t="shared" si="9"/>
        <v>1087475</v>
      </c>
      <c r="J82" s="175">
        <f t="shared" si="9"/>
        <v>0</v>
      </c>
      <c r="K82" s="176">
        <f t="shared" si="8"/>
        <v>46.27379910879933</v>
      </c>
      <c r="L82" s="177">
        <f>SUM(J82/H82*100)</f>
        <v>0</v>
      </c>
      <c r="M82" s="244"/>
    </row>
    <row r="83" spans="1:13" ht="15.75" customHeight="1">
      <c r="A83" s="85" t="s">
        <v>34</v>
      </c>
      <c r="B83" s="86"/>
      <c r="C83" s="87"/>
      <c r="D83" s="74" t="s">
        <v>99</v>
      </c>
      <c r="E83" s="181"/>
      <c r="F83" s="182"/>
      <c r="G83" s="181"/>
      <c r="H83" s="182"/>
      <c r="I83" s="162"/>
      <c r="J83" s="163"/>
      <c r="K83" s="164"/>
      <c r="L83" s="165"/>
      <c r="M83" s="244"/>
    </row>
    <row r="84" spans="1:13" ht="15.75" customHeight="1">
      <c r="A84" s="82"/>
      <c r="B84" s="83">
        <v>1</v>
      </c>
      <c r="C84" s="84"/>
      <c r="D84" s="73" t="s">
        <v>100</v>
      </c>
      <c r="E84" s="216">
        <v>65500</v>
      </c>
      <c r="F84" s="217">
        <v>0</v>
      </c>
      <c r="G84" s="211">
        <v>65500</v>
      </c>
      <c r="H84" s="212">
        <v>0</v>
      </c>
      <c r="I84" s="160">
        <v>0</v>
      </c>
      <c r="J84" s="161">
        <v>0</v>
      </c>
      <c r="K84" s="249">
        <f t="shared" si="8"/>
        <v>0</v>
      </c>
      <c r="L84" s="250"/>
      <c r="M84" s="244"/>
    </row>
    <row r="85" spans="1:13" ht="15.75" customHeight="1">
      <c r="A85" s="82"/>
      <c r="B85" s="83">
        <v>2</v>
      </c>
      <c r="C85" s="84"/>
      <c r="D85" s="73" t="s">
        <v>101</v>
      </c>
      <c r="E85" s="123"/>
      <c r="F85" s="124"/>
      <c r="G85" s="208"/>
      <c r="H85" s="209"/>
      <c r="I85" s="121"/>
      <c r="J85" s="122"/>
      <c r="K85" s="247"/>
      <c r="L85" s="248"/>
      <c r="M85" s="244"/>
    </row>
    <row r="86" spans="1:13" ht="15.75" customHeight="1">
      <c r="A86" s="82"/>
      <c r="B86" s="83"/>
      <c r="C86" s="84" t="s">
        <v>5</v>
      </c>
      <c r="D86" s="73" t="s">
        <v>0</v>
      </c>
      <c r="E86" s="123">
        <v>54066</v>
      </c>
      <c r="F86" s="124">
        <v>0</v>
      </c>
      <c r="G86" s="208">
        <v>54066</v>
      </c>
      <c r="H86" s="209">
        <v>0</v>
      </c>
      <c r="I86" s="123">
        <v>20545</v>
      </c>
      <c r="J86" s="124">
        <v>0</v>
      </c>
      <c r="K86" s="247">
        <f t="shared" si="8"/>
        <v>37.99985203270077</v>
      </c>
      <c r="L86" s="248"/>
      <c r="M86" s="244"/>
    </row>
    <row r="87" spans="1:13" ht="15.75" customHeight="1">
      <c r="A87" s="82"/>
      <c r="B87" s="83"/>
      <c r="C87" s="84" t="s">
        <v>6</v>
      </c>
      <c r="D87" s="73" t="s">
        <v>54</v>
      </c>
      <c r="E87" s="123">
        <v>10211</v>
      </c>
      <c r="F87" s="124">
        <v>0</v>
      </c>
      <c r="G87" s="208">
        <v>10211</v>
      </c>
      <c r="H87" s="209">
        <v>0</v>
      </c>
      <c r="I87" s="123">
        <v>3426</v>
      </c>
      <c r="J87" s="124">
        <v>0</v>
      </c>
      <c r="K87" s="247">
        <f t="shared" si="8"/>
        <v>33.55205170894134</v>
      </c>
      <c r="L87" s="248"/>
      <c r="M87" s="244"/>
    </row>
    <row r="88" spans="1:13" ht="15.75" customHeight="1">
      <c r="A88" s="82"/>
      <c r="B88" s="83"/>
      <c r="C88" s="84" t="s">
        <v>7</v>
      </c>
      <c r="D88" s="73" t="s">
        <v>55</v>
      </c>
      <c r="E88" s="123">
        <v>9515</v>
      </c>
      <c r="F88" s="124">
        <v>0</v>
      </c>
      <c r="G88" s="208">
        <v>9515</v>
      </c>
      <c r="H88" s="209">
        <v>0</v>
      </c>
      <c r="I88" s="123">
        <v>2458</v>
      </c>
      <c r="J88" s="124">
        <v>0</v>
      </c>
      <c r="K88" s="247">
        <f t="shared" si="8"/>
        <v>25.83289542827115</v>
      </c>
      <c r="L88" s="248"/>
      <c r="M88" s="244"/>
    </row>
    <row r="89" spans="1:13" ht="15.75" customHeight="1">
      <c r="A89" s="9" t="s">
        <v>34</v>
      </c>
      <c r="B89" s="10"/>
      <c r="C89" s="11"/>
      <c r="D89" s="12" t="s">
        <v>56</v>
      </c>
      <c r="E89" s="13">
        <f>SUM(E84:E88)</f>
        <v>139292</v>
      </c>
      <c r="F89" s="14">
        <v>0</v>
      </c>
      <c r="G89" s="13">
        <f>SUM(G84:G88)</f>
        <v>139292</v>
      </c>
      <c r="H89" s="14">
        <v>0</v>
      </c>
      <c r="I89" s="13">
        <f>SUM(I84:I88)</f>
        <v>26429</v>
      </c>
      <c r="J89" s="14">
        <f>SUM(J84:J88)</f>
        <v>0</v>
      </c>
      <c r="K89" s="125">
        <f t="shared" si="8"/>
        <v>18.973810412658302</v>
      </c>
      <c r="L89" s="126"/>
      <c r="M89" s="244"/>
    </row>
    <row r="90" spans="1:13" s="15" customFormat="1" ht="15.75" customHeight="1">
      <c r="A90" s="91" t="s">
        <v>36</v>
      </c>
      <c r="B90" s="92"/>
      <c r="C90" s="93"/>
      <c r="D90" s="74" t="s">
        <v>102</v>
      </c>
      <c r="E90" s="181"/>
      <c r="F90" s="182"/>
      <c r="G90" s="181"/>
      <c r="H90" s="182"/>
      <c r="I90" s="162"/>
      <c r="J90" s="163"/>
      <c r="K90" s="164"/>
      <c r="L90" s="165"/>
      <c r="M90" s="244"/>
    </row>
    <row r="91" spans="1:13" s="15" customFormat="1" ht="15.75" customHeight="1">
      <c r="A91" s="88"/>
      <c r="B91" s="89">
        <v>1</v>
      </c>
      <c r="C91" s="90"/>
      <c r="D91" s="73" t="s">
        <v>103</v>
      </c>
      <c r="E91" s="123"/>
      <c r="F91" s="124"/>
      <c r="G91" s="208"/>
      <c r="H91" s="209"/>
      <c r="I91" s="121"/>
      <c r="J91" s="122"/>
      <c r="K91" s="247"/>
      <c r="L91" s="248"/>
      <c r="M91" s="244"/>
    </row>
    <row r="92" spans="1:13" ht="15.75" customHeight="1">
      <c r="A92" s="88"/>
      <c r="B92" s="89"/>
      <c r="C92" s="90" t="s">
        <v>5</v>
      </c>
      <c r="D92" s="73" t="s">
        <v>57</v>
      </c>
      <c r="E92" s="123">
        <v>1104545</v>
      </c>
      <c r="F92" s="124">
        <v>0</v>
      </c>
      <c r="G92" s="208">
        <v>1104545</v>
      </c>
      <c r="H92" s="209">
        <v>0</v>
      </c>
      <c r="I92" s="123">
        <v>498001</v>
      </c>
      <c r="J92" s="124">
        <v>0</v>
      </c>
      <c r="K92" s="247">
        <f t="shared" si="8"/>
        <v>45.08652884219294</v>
      </c>
      <c r="L92" s="248"/>
      <c r="M92" s="244"/>
    </row>
    <row r="93" spans="1:13" s="3" customFormat="1" ht="15.75" customHeight="1">
      <c r="A93" s="88"/>
      <c r="B93" s="89"/>
      <c r="C93" s="90" t="s">
        <v>6</v>
      </c>
      <c r="D93" s="73" t="s">
        <v>58</v>
      </c>
      <c r="E93" s="123">
        <v>0</v>
      </c>
      <c r="F93" s="124">
        <v>0</v>
      </c>
      <c r="G93" s="208">
        <v>0</v>
      </c>
      <c r="H93" s="209">
        <v>0</v>
      </c>
      <c r="I93" s="123">
        <v>0</v>
      </c>
      <c r="J93" s="124">
        <v>0</v>
      </c>
      <c r="K93" s="247"/>
      <c r="L93" s="248"/>
      <c r="M93" s="244"/>
    </row>
    <row r="94" spans="1:13" ht="15.75" customHeight="1">
      <c r="A94" s="88"/>
      <c r="B94" s="89">
        <v>2</v>
      </c>
      <c r="C94" s="90"/>
      <c r="D94" s="73" t="s">
        <v>104</v>
      </c>
      <c r="E94" s="216">
        <v>179700</v>
      </c>
      <c r="F94" s="217">
        <v>0</v>
      </c>
      <c r="G94" s="211">
        <v>179700</v>
      </c>
      <c r="H94" s="212">
        <v>0</v>
      </c>
      <c r="I94" s="160">
        <v>67154</v>
      </c>
      <c r="J94" s="124">
        <v>0</v>
      </c>
      <c r="K94" s="249">
        <f t="shared" si="8"/>
        <v>37.370061213133</v>
      </c>
      <c r="L94" s="250"/>
      <c r="M94" s="244"/>
    </row>
    <row r="95" spans="1:13" ht="15.75" customHeight="1">
      <c r="A95" s="88"/>
      <c r="B95" s="89">
        <v>3</v>
      </c>
      <c r="C95" s="90"/>
      <c r="D95" s="73" t="s">
        <v>235</v>
      </c>
      <c r="E95" s="123">
        <v>74000</v>
      </c>
      <c r="F95" s="124">
        <v>260500</v>
      </c>
      <c r="G95" s="208">
        <v>72089</v>
      </c>
      <c r="H95" s="209">
        <v>236500</v>
      </c>
      <c r="I95" s="121">
        <v>38638</v>
      </c>
      <c r="J95" s="124">
        <v>33549</v>
      </c>
      <c r="K95" s="247">
        <f t="shared" si="8"/>
        <v>53.59763625518457</v>
      </c>
      <c r="L95" s="248">
        <f>SUM(J95/H95*100)</f>
        <v>14.185623678646934</v>
      </c>
      <c r="M95" s="242"/>
    </row>
    <row r="96" spans="1:13" ht="15.75" customHeight="1">
      <c r="A96" s="9" t="s">
        <v>36</v>
      </c>
      <c r="B96" s="10"/>
      <c r="C96" s="11"/>
      <c r="D96" s="12" t="s">
        <v>59</v>
      </c>
      <c r="E96" s="13">
        <f>SUM(E91:E95)</f>
        <v>1358245</v>
      </c>
      <c r="F96" s="14">
        <f>SUM(F91:F95)</f>
        <v>260500</v>
      </c>
      <c r="G96" s="13">
        <f>SUM(G91:G95)</f>
        <v>1356334</v>
      </c>
      <c r="H96" s="14">
        <f>SUM(H91:H95)</f>
        <v>236500</v>
      </c>
      <c r="I96" s="13">
        <f>SUM(I92:I95)</f>
        <v>603793</v>
      </c>
      <c r="J96" s="14">
        <f>SUM(J92:J95)</f>
        <v>33549</v>
      </c>
      <c r="K96" s="125">
        <f t="shared" si="8"/>
        <v>44.516542385577594</v>
      </c>
      <c r="L96" s="126">
        <f>SUM(J96/H96*100)</f>
        <v>14.185623678646934</v>
      </c>
      <c r="M96" s="242"/>
    </row>
    <row r="97" spans="1:13" ht="15.75" customHeight="1">
      <c r="A97" s="91" t="s">
        <v>38</v>
      </c>
      <c r="B97" s="92"/>
      <c r="C97" s="93"/>
      <c r="D97" s="74" t="s">
        <v>105</v>
      </c>
      <c r="E97" s="181"/>
      <c r="F97" s="182"/>
      <c r="G97" s="181"/>
      <c r="H97" s="182"/>
      <c r="I97" s="162"/>
      <c r="J97" s="163"/>
      <c r="K97" s="164"/>
      <c r="L97" s="165"/>
      <c r="M97" s="242"/>
    </row>
    <row r="98" spans="1:13" ht="15.75" customHeight="1">
      <c r="A98" s="88"/>
      <c r="B98" s="89">
        <v>1</v>
      </c>
      <c r="C98" s="90"/>
      <c r="D98" s="73" t="s">
        <v>106</v>
      </c>
      <c r="E98" s="216">
        <v>133192</v>
      </c>
      <c r="F98" s="217">
        <v>0</v>
      </c>
      <c r="G98" s="211">
        <v>133192</v>
      </c>
      <c r="H98" s="212">
        <v>0</v>
      </c>
      <c r="I98" s="160">
        <v>36009</v>
      </c>
      <c r="J98" s="161">
        <v>0</v>
      </c>
      <c r="K98" s="249">
        <f t="shared" si="8"/>
        <v>27.0354075319839</v>
      </c>
      <c r="L98" s="250"/>
      <c r="M98" s="242"/>
    </row>
    <row r="99" spans="1:13" ht="15.75" customHeight="1">
      <c r="A99" s="88"/>
      <c r="B99" s="89">
        <v>2</v>
      </c>
      <c r="C99" s="90"/>
      <c r="D99" s="73" t="s">
        <v>107</v>
      </c>
      <c r="E99" s="216">
        <v>17500</v>
      </c>
      <c r="F99" s="217">
        <v>0</v>
      </c>
      <c r="G99" s="211">
        <v>17500</v>
      </c>
      <c r="H99" s="212">
        <v>0</v>
      </c>
      <c r="I99" s="160">
        <v>6557</v>
      </c>
      <c r="J99" s="161">
        <v>0</v>
      </c>
      <c r="K99" s="249">
        <f t="shared" si="8"/>
        <v>37.46857142857143</v>
      </c>
      <c r="L99" s="250"/>
      <c r="M99" s="242"/>
    </row>
    <row r="100" spans="1:13" ht="15.75" customHeight="1">
      <c r="A100" s="88"/>
      <c r="B100" s="89">
        <v>3</v>
      </c>
      <c r="C100" s="90"/>
      <c r="D100" s="73" t="s">
        <v>60</v>
      </c>
      <c r="E100" s="123">
        <v>63178</v>
      </c>
      <c r="F100" s="124">
        <v>0</v>
      </c>
      <c r="G100" s="208">
        <v>63178</v>
      </c>
      <c r="H100" s="209">
        <v>0</v>
      </c>
      <c r="I100" s="123">
        <v>19401</v>
      </c>
      <c r="J100" s="161">
        <v>0</v>
      </c>
      <c r="K100" s="247">
        <f t="shared" si="8"/>
        <v>30.708474468960713</v>
      </c>
      <c r="L100" s="248"/>
      <c r="M100" s="242"/>
    </row>
    <row r="101" spans="1:13" ht="15.75" customHeight="1">
      <c r="A101" s="88"/>
      <c r="B101" s="89">
        <v>4</v>
      </c>
      <c r="C101" s="90"/>
      <c r="D101" s="73" t="s">
        <v>61</v>
      </c>
      <c r="E101" s="123">
        <v>9000</v>
      </c>
      <c r="F101" s="124">
        <v>0</v>
      </c>
      <c r="G101" s="208">
        <v>9000</v>
      </c>
      <c r="H101" s="209">
        <v>0</v>
      </c>
      <c r="I101" s="123">
        <v>2495</v>
      </c>
      <c r="J101" s="161">
        <v>0</v>
      </c>
      <c r="K101" s="247">
        <f t="shared" si="8"/>
        <v>27.72222222222222</v>
      </c>
      <c r="L101" s="248"/>
      <c r="M101" s="242"/>
    </row>
    <row r="102" spans="1:13" ht="15.75" customHeight="1">
      <c r="A102" s="88"/>
      <c r="B102" s="89">
        <v>5</v>
      </c>
      <c r="C102" s="90"/>
      <c r="D102" s="73" t="s">
        <v>62</v>
      </c>
      <c r="E102" s="123">
        <v>0</v>
      </c>
      <c r="F102" s="124">
        <v>0</v>
      </c>
      <c r="G102" s="208">
        <v>0</v>
      </c>
      <c r="H102" s="209">
        <v>0</v>
      </c>
      <c r="I102" s="121">
        <v>8332</v>
      </c>
      <c r="J102" s="161">
        <v>0</v>
      </c>
      <c r="K102" s="247"/>
      <c r="L102" s="248"/>
      <c r="M102" s="242"/>
    </row>
    <row r="103" spans="1:12" ht="15.75" customHeight="1" thickBot="1">
      <c r="A103" s="18"/>
      <c r="B103" s="19"/>
      <c r="C103" s="18"/>
      <c r="D103" s="20"/>
      <c r="E103" s="20"/>
      <c r="F103" s="20"/>
      <c r="G103" s="21"/>
      <c r="H103" s="21"/>
      <c r="I103" s="120"/>
      <c r="J103" s="120"/>
      <c r="K103" s="120"/>
      <c r="L103" s="120"/>
    </row>
    <row r="104" spans="1:13" ht="36.75" customHeight="1" thickBot="1">
      <c r="A104" s="489" t="s">
        <v>1</v>
      </c>
      <c r="B104" s="490"/>
      <c r="C104" s="491"/>
      <c r="D104" s="495" t="s">
        <v>2</v>
      </c>
      <c r="E104" s="497" t="s">
        <v>230</v>
      </c>
      <c r="F104" s="498"/>
      <c r="G104" s="497" t="s">
        <v>238</v>
      </c>
      <c r="H104" s="498"/>
      <c r="I104" s="497" t="s">
        <v>239</v>
      </c>
      <c r="J104" s="498"/>
      <c r="K104" s="497" t="s">
        <v>252</v>
      </c>
      <c r="L104" s="498"/>
      <c r="M104" s="408" t="s">
        <v>305</v>
      </c>
    </row>
    <row r="105" spans="1:13" ht="33.75" customHeight="1" thickBot="1">
      <c r="A105" s="492"/>
      <c r="B105" s="493"/>
      <c r="C105" s="494"/>
      <c r="D105" s="496"/>
      <c r="E105" s="70" t="s">
        <v>3</v>
      </c>
      <c r="F105" s="71" t="s">
        <v>4</v>
      </c>
      <c r="G105" s="70" t="s">
        <v>3</v>
      </c>
      <c r="H105" s="71" t="s">
        <v>4</v>
      </c>
      <c r="I105" s="70" t="s">
        <v>3</v>
      </c>
      <c r="J105" s="71" t="s">
        <v>4</v>
      </c>
      <c r="K105" s="70" t="s">
        <v>3</v>
      </c>
      <c r="L105" s="71" t="s">
        <v>4</v>
      </c>
      <c r="M105" s="409"/>
    </row>
    <row r="106" spans="1:13" s="15" customFormat="1" ht="15.75" customHeight="1">
      <c r="A106" s="94"/>
      <c r="B106" s="95">
        <v>6</v>
      </c>
      <c r="C106" s="96"/>
      <c r="D106" s="75" t="s">
        <v>108</v>
      </c>
      <c r="E106" s="227"/>
      <c r="F106" s="228"/>
      <c r="G106" s="229"/>
      <c r="H106" s="230"/>
      <c r="I106" s="231"/>
      <c r="J106" s="232"/>
      <c r="K106" s="229"/>
      <c r="L106" s="230"/>
      <c r="M106" s="239"/>
    </row>
    <row r="107" spans="1:13" ht="15.75" customHeight="1">
      <c r="A107" s="88"/>
      <c r="B107" s="89"/>
      <c r="C107" s="90" t="s">
        <v>5</v>
      </c>
      <c r="D107" s="73" t="s">
        <v>109</v>
      </c>
      <c r="E107" s="123">
        <v>747890</v>
      </c>
      <c r="F107" s="124">
        <v>0</v>
      </c>
      <c r="G107" s="208">
        <v>747890</v>
      </c>
      <c r="H107" s="209">
        <v>0</v>
      </c>
      <c r="I107" s="123">
        <v>270684</v>
      </c>
      <c r="J107" s="124">
        <v>0</v>
      </c>
      <c r="K107" s="247">
        <f>SUM(I107/G107*100)</f>
        <v>36.193023038147324</v>
      </c>
      <c r="L107" s="248"/>
      <c r="M107" s="239"/>
    </row>
    <row r="108" spans="1:13" s="4" customFormat="1" ht="15.75" customHeight="1">
      <c r="A108" s="88"/>
      <c r="B108" s="89"/>
      <c r="C108" s="90" t="s">
        <v>6</v>
      </c>
      <c r="D108" s="73" t="s">
        <v>63</v>
      </c>
      <c r="E108" s="123">
        <v>156527</v>
      </c>
      <c r="F108" s="124">
        <v>0</v>
      </c>
      <c r="G108" s="208">
        <v>156527</v>
      </c>
      <c r="H108" s="209">
        <v>0</v>
      </c>
      <c r="I108" s="123">
        <v>62622</v>
      </c>
      <c r="J108" s="124">
        <v>0</v>
      </c>
      <c r="K108" s="247">
        <f aca="true" t="shared" si="10" ref="K108:K117">SUM(I108/G108*100)</f>
        <v>40.00715531505747</v>
      </c>
      <c r="L108" s="248"/>
      <c r="M108" s="239"/>
    </row>
    <row r="109" spans="1:13" ht="15.75" customHeight="1">
      <c r="A109" s="88"/>
      <c r="B109" s="89">
        <v>7</v>
      </c>
      <c r="C109" s="90"/>
      <c r="D109" s="73" t="s">
        <v>64</v>
      </c>
      <c r="E109" s="123">
        <v>20500</v>
      </c>
      <c r="F109" s="124">
        <v>0</v>
      </c>
      <c r="G109" s="208">
        <v>20500</v>
      </c>
      <c r="H109" s="209">
        <v>0</v>
      </c>
      <c r="I109" s="123">
        <v>1508</v>
      </c>
      <c r="J109" s="124">
        <v>0</v>
      </c>
      <c r="K109" s="247">
        <f t="shared" si="10"/>
        <v>7.356097560975609</v>
      </c>
      <c r="L109" s="248"/>
      <c r="M109" s="239"/>
    </row>
    <row r="110" spans="1:13" ht="15.75" customHeight="1">
      <c r="A110" s="9" t="s">
        <v>38</v>
      </c>
      <c r="B110" s="10"/>
      <c r="C110" s="11"/>
      <c r="D110" s="12" t="s">
        <v>65</v>
      </c>
      <c r="E110" s="13">
        <f aca="true" t="shared" si="11" ref="E110:J110">SUM(E98+E99+E100+E101+E102+E107+E108+E109)</f>
        <v>1147787</v>
      </c>
      <c r="F110" s="14">
        <f t="shared" si="11"/>
        <v>0</v>
      </c>
      <c r="G110" s="13">
        <f t="shared" si="11"/>
        <v>1147787</v>
      </c>
      <c r="H110" s="14">
        <f t="shared" si="11"/>
        <v>0</v>
      </c>
      <c r="I110" s="13">
        <f t="shared" si="11"/>
        <v>407608</v>
      </c>
      <c r="J110" s="14">
        <f t="shared" si="11"/>
        <v>0</v>
      </c>
      <c r="K110" s="125">
        <f t="shared" si="10"/>
        <v>35.51251233896184</v>
      </c>
      <c r="L110" s="126"/>
      <c r="M110" s="239"/>
    </row>
    <row r="111" spans="1:13" ht="15.75" customHeight="1">
      <c r="A111" s="91" t="s">
        <v>40</v>
      </c>
      <c r="B111" s="92"/>
      <c r="C111" s="93"/>
      <c r="D111" s="74" t="s">
        <v>110</v>
      </c>
      <c r="E111" s="181"/>
      <c r="F111" s="182"/>
      <c r="G111" s="181"/>
      <c r="H111" s="182"/>
      <c r="I111" s="162"/>
      <c r="J111" s="163"/>
      <c r="K111" s="164"/>
      <c r="L111" s="165"/>
      <c r="M111" s="239"/>
    </row>
    <row r="112" spans="1:13" ht="15.75" customHeight="1">
      <c r="A112" s="88"/>
      <c r="B112" s="89">
        <v>1</v>
      </c>
      <c r="C112" s="90"/>
      <c r="D112" s="73" t="s">
        <v>66</v>
      </c>
      <c r="E112" s="123">
        <v>11500</v>
      </c>
      <c r="F112" s="124">
        <v>0</v>
      </c>
      <c r="G112" s="208">
        <v>8500</v>
      </c>
      <c r="H112" s="209">
        <v>0</v>
      </c>
      <c r="I112" s="123">
        <v>3656</v>
      </c>
      <c r="J112" s="124">
        <v>0</v>
      </c>
      <c r="K112" s="247">
        <f t="shared" si="10"/>
        <v>43.01176470588236</v>
      </c>
      <c r="L112" s="248"/>
      <c r="M112" s="239"/>
    </row>
    <row r="113" spans="1:13" ht="15.75" customHeight="1">
      <c r="A113" s="82"/>
      <c r="B113" s="83">
        <v>2</v>
      </c>
      <c r="C113" s="84"/>
      <c r="D113" s="73" t="s">
        <v>67</v>
      </c>
      <c r="E113" s="123">
        <v>31070</v>
      </c>
      <c r="F113" s="124">
        <v>0</v>
      </c>
      <c r="G113" s="208">
        <v>31070</v>
      </c>
      <c r="H113" s="209">
        <v>0</v>
      </c>
      <c r="I113" s="123">
        <v>14730</v>
      </c>
      <c r="J113" s="124">
        <v>0</v>
      </c>
      <c r="K113" s="247">
        <f t="shared" si="10"/>
        <v>47.40907627936917</v>
      </c>
      <c r="L113" s="248"/>
      <c r="M113" s="239"/>
    </row>
    <row r="114" spans="1:13" ht="15.75" customHeight="1">
      <c r="A114" s="82"/>
      <c r="B114" s="83"/>
      <c r="C114" s="84"/>
      <c r="D114" s="76"/>
      <c r="E114" s="123"/>
      <c r="F114" s="124"/>
      <c r="G114" s="208"/>
      <c r="H114" s="209"/>
      <c r="I114" s="123"/>
      <c r="J114" s="124"/>
      <c r="K114" s="247"/>
      <c r="L114" s="248"/>
      <c r="M114" s="239"/>
    </row>
    <row r="115" spans="1:13" ht="15.75" customHeight="1">
      <c r="A115" s="82"/>
      <c r="B115" s="83"/>
      <c r="C115" s="84"/>
      <c r="D115" s="76"/>
      <c r="E115" s="123"/>
      <c r="F115" s="124"/>
      <c r="G115" s="208"/>
      <c r="H115" s="209"/>
      <c r="I115" s="123"/>
      <c r="J115" s="124"/>
      <c r="K115" s="247"/>
      <c r="L115" s="248"/>
      <c r="M115" s="239"/>
    </row>
    <row r="116" spans="1:13" ht="15.75" customHeight="1">
      <c r="A116" s="5" t="s">
        <v>40</v>
      </c>
      <c r="B116" s="6"/>
      <c r="C116" s="7"/>
      <c r="D116" s="8" t="s">
        <v>68</v>
      </c>
      <c r="E116" s="13">
        <f aca="true" t="shared" si="12" ref="E116:J116">SUM(E112:E113)</f>
        <v>42570</v>
      </c>
      <c r="F116" s="14">
        <f t="shared" si="12"/>
        <v>0</v>
      </c>
      <c r="G116" s="13">
        <f t="shared" si="12"/>
        <v>39570</v>
      </c>
      <c r="H116" s="14">
        <f t="shared" si="12"/>
        <v>0</v>
      </c>
      <c r="I116" s="13">
        <f t="shared" si="12"/>
        <v>18386</v>
      </c>
      <c r="J116" s="14">
        <f t="shared" si="12"/>
        <v>0</v>
      </c>
      <c r="K116" s="125">
        <f t="shared" si="10"/>
        <v>46.46449330300733</v>
      </c>
      <c r="L116" s="126"/>
      <c r="M116" s="239"/>
    </row>
    <row r="117" spans="1:13" ht="24.75" customHeight="1" thickBot="1">
      <c r="A117" s="507" t="s">
        <v>69</v>
      </c>
      <c r="B117" s="508"/>
      <c r="C117" s="508"/>
      <c r="D117" s="509"/>
      <c r="E117" s="166">
        <f aca="true" t="shared" si="13" ref="E117:J117">SUM(E14+E19+E25+E33+E60+E68+E82+E89+E96+E110+E116)</f>
        <v>24189005</v>
      </c>
      <c r="F117" s="167">
        <f t="shared" si="13"/>
        <v>521500</v>
      </c>
      <c r="G117" s="166">
        <f t="shared" si="13"/>
        <v>23703847</v>
      </c>
      <c r="H117" s="167">
        <f t="shared" si="13"/>
        <v>521500</v>
      </c>
      <c r="I117" s="166">
        <f t="shared" si="13"/>
        <v>10124652</v>
      </c>
      <c r="J117" s="167">
        <f t="shared" si="13"/>
        <v>48597</v>
      </c>
      <c r="K117" s="168">
        <f t="shared" si="10"/>
        <v>42.71311741085741</v>
      </c>
      <c r="L117" s="169">
        <f>SUM(J117/H117*100)</f>
        <v>9.31869606903164</v>
      </c>
      <c r="M117" s="239"/>
    </row>
    <row r="118" spans="7:12" ht="19.5" customHeight="1">
      <c r="G118" s="101"/>
      <c r="H118" s="101"/>
      <c r="I118" s="218"/>
      <c r="J118" s="218"/>
      <c r="K118" s="97"/>
      <c r="L118" s="97"/>
    </row>
    <row r="119" spans="9:11" ht="15.75" customHeight="1">
      <c r="I119" s="147"/>
      <c r="J119" s="147"/>
      <c r="K119" s="97"/>
    </row>
    <row r="120" s="4" customFormat="1" ht="15.75" customHeight="1" thickBot="1">
      <c r="M120" s="153"/>
    </row>
    <row r="121" spans="1:13" ht="42" customHeight="1" thickBot="1">
      <c r="A121" s="510" t="s">
        <v>71</v>
      </c>
      <c r="B121" s="511"/>
      <c r="C121" s="511"/>
      <c r="D121" s="512"/>
      <c r="E121" s="497" t="s">
        <v>230</v>
      </c>
      <c r="F121" s="498"/>
      <c r="G121" s="497" t="s">
        <v>238</v>
      </c>
      <c r="H121" s="498"/>
      <c r="I121" s="497" t="s">
        <v>239</v>
      </c>
      <c r="J121" s="498"/>
      <c r="K121" s="497" t="s">
        <v>252</v>
      </c>
      <c r="L121" s="498"/>
      <c r="M121" s="149"/>
    </row>
    <row r="122" spans="1:13" ht="27" customHeight="1">
      <c r="A122" s="183">
        <v>2</v>
      </c>
      <c r="B122" s="184">
        <v>2</v>
      </c>
      <c r="C122" s="213"/>
      <c r="D122" s="214" t="s">
        <v>79</v>
      </c>
      <c r="E122" s="499">
        <v>0</v>
      </c>
      <c r="F122" s="500"/>
      <c r="G122" s="501">
        <v>3299</v>
      </c>
      <c r="H122" s="502"/>
      <c r="I122" s="503">
        <v>1555</v>
      </c>
      <c r="J122" s="504"/>
      <c r="K122" s="505">
        <f>SUM(I122/G122*100)</f>
        <v>47.1354956047287</v>
      </c>
      <c r="L122" s="506"/>
      <c r="M122" s="149"/>
    </row>
    <row r="123" spans="1:13" ht="30" customHeight="1">
      <c r="A123" s="220">
        <v>5</v>
      </c>
      <c r="B123" s="221">
        <v>3</v>
      </c>
      <c r="C123" s="222"/>
      <c r="D123" s="223" t="s">
        <v>70</v>
      </c>
      <c r="E123" s="519">
        <v>357143</v>
      </c>
      <c r="F123" s="520"/>
      <c r="G123" s="521">
        <v>357143</v>
      </c>
      <c r="H123" s="522"/>
      <c r="I123" s="519">
        <v>178572</v>
      </c>
      <c r="J123" s="520"/>
      <c r="K123" s="523">
        <f>SUM(I123/G123*100)</f>
        <v>50.000139999944004</v>
      </c>
      <c r="L123" s="524"/>
      <c r="M123" s="149"/>
    </row>
    <row r="124" spans="1:13" ht="30" customHeight="1" thickBot="1">
      <c r="A124" s="185">
        <v>5</v>
      </c>
      <c r="B124" s="186">
        <v>2</v>
      </c>
      <c r="C124" s="215"/>
      <c r="D124" s="219" t="s">
        <v>240</v>
      </c>
      <c r="E124" s="513">
        <v>0</v>
      </c>
      <c r="F124" s="514"/>
      <c r="G124" s="515">
        <v>0</v>
      </c>
      <c r="H124" s="516"/>
      <c r="I124" s="513">
        <v>555409</v>
      </c>
      <c r="J124" s="514"/>
      <c r="K124" s="517"/>
      <c r="L124" s="518"/>
      <c r="M124" s="149"/>
    </row>
    <row r="125" spans="1:13" ht="30.75" customHeight="1" thickBot="1">
      <c r="A125" s="529" t="s">
        <v>69</v>
      </c>
      <c r="B125" s="530"/>
      <c r="C125" s="530"/>
      <c r="D125" s="531"/>
      <c r="E125" s="532">
        <f>SUM(E122:F124)</f>
        <v>357143</v>
      </c>
      <c r="F125" s="533"/>
      <c r="G125" s="532">
        <f>SUM(G122:H124)</f>
        <v>360442</v>
      </c>
      <c r="H125" s="533"/>
      <c r="I125" s="532">
        <f>SUM(I122:J124)</f>
        <v>735536</v>
      </c>
      <c r="J125" s="533"/>
      <c r="K125" s="525">
        <f>SUM(I125/G125*100)</f>
        <v>204.06500907219473</v>
      </c>
      <c r="L125" s="526"/>
      <c r="M125" s="150"/>
    </row>
    <row r="126" spans="9:10" ht="25.5" customHeight="1">
      <c r="I126" s="527"/>
      <c r="J126" s="528"/>
    </row>
  </sheetData>
  <sheetProtection/>
  <mergeCells count="49">
    <mergeCell ref="K125:L125"/>
    <mergeCell ref="I126:J126"/>
    <mergeCell ref="A125:D125"/>
    <mergeCell ref="E125:F125"/>
    <mergeCell ref="G125:H125"/>
    <mergeCell ref="I125:J125"/>
    <mergeCell ref="E124:F124"/>
    <mergeCell ref="G124:H124"/>
    <mergeCell ref="I124:J124"/>
    <mergeCell ref="K124:L124"/>
    <mergeCell ref="E123:F123"/>
    <mergeCell ref="G123:H123"/>
    <mergeCell ref="I123:J123"/>
    <mergeCell ref="K123:L123"/>
    <mergeCell ref="E122:F122"/>
    <mergeCell ref="G122:H122"/>
    <mergeCell ref="I122:J122"/>
    <mergeCell ref="K122:L122"/>
    <mergeCell ref="K104:L104"/>
    <mergeCell ref="A117:D117"/>
    <mergeCell ref="A121:D121"/>
    <mergeCell ref="E121:F121"/>
    <mergeCell ref="G121:H121"/>
    <mergeCell ref="I121:J121"/>
    <mergeCell ref="A34:C35"/>
    <mergeCell ref="D34:D35"/>
    <mergeCell ref="E34:F34"/>
    <mergeCell ref="K121:L121"/>
    <mergeCell ref="A104:C105"/>
    <mergeCell ref="D104:D105"/>
    <mergeCell ref="E104:F104"/>
    <mergeCell ref="G104:H104"/>
    <mergeCell ref="I104:J104"/>
    <mergeCell ref="A69:C70"/>
    <mergeCell ref="D69:D70"/>
    <mergeCell ref="E69:F69"/>
    <mergeCell ref="G69:H69"/>
    <mergeCell ref="I69:J69"/>
    <mergeCell ref="K69:L69"/>
    <mergeCell ref="G34:H34"/>
    <mergeCell ref="I34:J34"/>
    <mergeCell ref="K34:L34"/>
    <mergeCell ref="A1:L1"/>
    <mergeCell ref="A3:C4"/>
    <mergeCell ref="D3:D4"/>
    <mergeCell ref="E3:F3"/>
    <mergeCell ref="G3:H3"/>
    <mergeCell ref="I3:J3"/>
    <mergeCell ref="K3:L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74"/>
  <sheetViews>
    <sheetView zoomScalePageLayoutView="0" workbookViewId="0" topLeftCell="A5">
      <selection activeCell="B17" sqref="B17"/>
    </sheetView>
  </sheetViews>
  <sheetFormatPr defaultColWidth="9.140625" defaultRowHeight="12.75"/>
  <cols>
    <col min="1" max="1" width="25.7109375" style="251" customWidth="1"/>
    <col min="2" max="3" width="11.7109375" style="251" customWidth="1"/>
    <col min="4" max="4" width="10.57421875" style="251" bestFit="1" customWidth="1"/>
    <col min="5" max="6" width="11.7109375" style="252" customWidth="1"/>
    <col min="7" max="7" width="9.7109375" style="252" customWidth="1"/>
    <col min="8" max="8" width="10.7109375" style="252" customWidth="1"/>
    <col min="9" max="9" width="11.7109375" style="252" customWidth="1"/>
    <col min="10" max="10" width="7.7109375" style="252" customWidth="1"/>
    <col min="11" max="16384" width="9.140625" style="252" customWidth="1"/>
  </cols>
  <sheetData>
    <row r="1" ht="12.75" hidden="1"/>
    <row r="2" ht="12.75" hidden="1"/>
    <row r="3" ht="12.75" hidden="1"/>
    <row r="4" ht="12.75" hidden="1"/>
    <row r="5" spans="1:10" ht="18" customHeight="1">
      <c r="A5" s="541" t="s">
        <v>253</v>
      </c>
      <c r="B5" s="541"/>
      <c r="C5" s="541"/>
      <c r="D5" s="541"/>
      <c r="E5" s="541"/>
      <c r="F5" s="541"/>
      <c r="G5" s="541"/>
      <c r="H5" s="541"/>
      <c r="I5" s="541"/>
      <c r="J5" s="541"/>
    </row>
    <row r="6" spans="1:10" ht="18" customHeight="1">
      <c r="A6" s="541" t="s">
        <v>303</v>
      </c>
      <c r="B6" s="541"/>
      <c r="C6" s="541"/>
      <c r="D6" s="541"/>
      <c r="E6" s="541"/>
      <c r="F6" s="541"/>
      <c r="G6" s="541"/>
      <c r="H6" s="541"/>
      <c r="I6" s="541"/>
      <c r="J6" s="541"/>
    </row>
    <row r="7" spans="1:10" ht="18" customHeight="1">
      <c r="A7" s="253"/>
      <c r="B7" s="254"/>
      <c r="C7" s="254"/>
      <c r="D7" s="254"/>
      <c r="E7" s="254"/>
      <c r="F7" s="254"/>
      <c r="G7" s="254"/>
      <c r="H7" s="254"/>
      <c r="I7" s="254"/>
      <c r="J7" s="472" t="s">
        <v>254</v>
      </c>
    </row>
    <row r="8" spans="1:10" ht="18" customHeight="1" thickBot="1">
      <c r="A8" s="542"/>
      <c r="B8" s="542"/>
      <c r="C8" s="542"/>
      <c r="D8" s="254"/>
      <c r="E8" s="254"/>
      <c r="F8" s="254"/>
      <c r="G8" s="254"/>
      <c r="H8" s="254"/>
      <c r="I8" s="254"/>
      <c r="J8" s="470" t="s">
        <v>255</v>
      </c>
    </row>
    <row r="9" spans="1:10" ht="24.75" customHeight="1" thickBot="1">
      <c r="A9" s="466"/>
      <c r="B9" s="543" t="s">
        <v>256</v>
      </c>
      <c r="C9" s="544"/>
      <c r="D9" s="545"/>
      <c r="E9" s="543" t="s">
        <v>257</v>
      </c>
      <c r="F9" s="544"/>
      <c r="G9" s="545"/>
      <c r="H9" s="543" t="s">
        <v>258</v>
      </c>
      <c r="I9" s="544"/>
      <c r="J9" s="545"/>
    </row>
    <row r="10" spans="1:10" ht="24.75" customHeight="1" thickBot="1">
      <c r="A10" s="465" t="s">
        <v>312</v>
      </c>
      <c r="B10" s="473" t="s">
        <v>218</v>
      </c>
      <c r="C10" s="474" t="s">
        <v>259</v>
      </c>
      <c r="D10" s="475" t="s">
        <v>252</v>
      </c>
      <c r="E10" s="473" t="s">
        <v>218</v>
      </c>
      <c r="F10" s="474" t="s">
        <v>259</v>
      </c>
      <c r="G10" s="475" t="s">
        <v>252</v>
      </c>
      <c r="H10" s="473" t="s">
        <v>218</v>
      </c>
      <c r="I10" s="474" t="s">
        <v>259</v>
      </c>
      <c r="J10" s="476" t="s">
        <v>252</v>
      </c>
    </row>
    <row r="11" spans="1:10" ht="30" customHeight="1">
      <c r="A11" s="427" t="s">
        <v>260</v>
      </c>
      <c r="B11" s="428">
        <v>26100</v>
      </c>
      <c r="C11" s="410">
        <v>15645</v>
      </c>
      <c r="D11" s="429">
        <f aca="true" t="shared" si="0" ref="D11:D26">C11/B11</f>
        <v>0.5994252873563218</v>
      </c>
      <c r="E11" s="428">
        <v>24915</v>
      </c>
      <c r="F11" s="410">
        <v>13046</v>
      </c>
      <c r="G11" s="429">
        <f aca="true" t="shared" si="1" ref="G11:G26">F11/E11</f>
        <v>0.5236203090507726</v>
      </c>
      <c r="H11" s="428">
        <v>27775</v>
      </c>
      <c r="I11" s="410">
        <v>18300</v>
      </c>
      <c r="J11" s="429">
        <f>I11/H11</f>
        <v>0.6588658865886589</v>
      </c>
    </row>
    <row r="12" spans="1:10" ht="27" customHeight="1">
      <c r="A12" s="255" t="s">
        <v>261</v>
      </c>
      <c r="B12" s="256">
        <v>14000</v>
      </c>
      <c r="C12" s="411">
        <v>8820</v>
      </c>
      <c r="D12" s="257">
        <f t="shared" si="0"/>
        <v>0.63</v>
      </c>
      <c r="E12" s="256">
        <v>15680</v>
      </c>
      <c r="F12" s="411">
        <v>7214</v>
      </c>
      <c r="G12" s="257">
        <f t="shared" si="1"/>
        <v>0.4600765306122449</v>
      </c>
      <c r="H12" s="256">
        <v>13000</v>
      </c>
      <c r="I12" s="411">
        <v>7123</v>
      </c>
      <c r="J12" s="257">
        <f>I12/H12</f>
        <v>0.547923076923077</v>
      </c>
    </row>
    <row r="13" spans="1:10" ht="27" customHeight="1">
      <c r="A13" s="255" t="s">
        <v>309</v>
      </c>
      <c r="B13" s="256">
        <v>1100</v>
      </c>
      <c r="C13" s="411">
        <v>1013</v>
      </c>
      <c r="D13" s="257">
        <f t="shared" si="0"/>
        <v>0.9209090909090909</v>
      </c>
      <c r="E13" s="256">
        <v>800</v>
      </c>
      <c r="F13" s="411">
        <v>611</v>
      </c>
      <c r="G13" s="257">
        <f t="shared" si="1"/>
        <v>0.76375</v>
      </c>
      <c r="H13" s="256">
        <v>4500</v>
      </c>
      <c r="I13" s="411">
        <v>3000</v>
      </c>
      <c r="J13" s="257">
        <f>I13/H13</f>
        <v>0.6666666666666666</v>
      </c>
    </row>
    <row r="14" spans="1:10" ht="27" customHeight="1">
      <c r="A14" s="258" t="s">
        <v>262</v>
      </c>
      <c r="B14" s="259">
        <v>11000</v>
      </c>
      <c r="C14" s="411">
        <v>5705</v>
      </c>
      <c r="D14" s="260">
        <f t="shared" si="0"/>
        <v>0.5186363636363637</v>
      </c>
      <c r="E14" s="259">
        <v>8402</v>
      </c>
      <c r="F14" s="411">
        <v>5218</v>
      </c>
      <c r="G14" s="260">
        <f t="shared" si="1"/>
        <v>0.6210426089026422</v>
      </c>
      <c r="H14" s="259">
        <v>10272</v>
      </c>
      <c r="I14" s="411">
        <v>6574</v>
      </c>
      <c r="J14" s="260">
        <f>I14/H14</f>
        <v>0.6399922118380063</v>
      </c>
    </row>
    <row r="15" spans="1:10" ht="27" customHeight="1" thickBot="1">
      <c r="A15" s="255" t="s">
        <v>263</v>
      </c>
      <c r="B15" s="261">
        <v>0</v>
      </c>
      <c r="C15" s="412">
        <v>107</v>
      </c>
      <c r="D15" s="260"/>
      <c r="E15" s="261">
        <v>33</v>
      </c>
      <c r="F15" s="412">
        <v>3</v>
      </c>
      <c r="G15" s="260">
        <f t="shared" si="1"/>
        <v>0.09090909090909091</v>
      </c>
      <c r="H15" s="261">
        <v>3</v>
      </c>
      <c r="I15" s="412">
        <v>1603</v>
      </c>
      <c r="J15" s="483">
        <f>I15/H15</f>
        <v>534.3333333333334</v>
      </c>
    </row>
    <row r="16" spans="1:10" ht="27" customHeight="1">
      <c r="A16" s="262" t="s">
        <v>264</v>
      </c>
      <c r="B16" s="263">
        <f>SUM(B19+B28)</f>
        <v>483069</v>
      </c>
      <c r="C16" s="410">
        <f>SUM(C19+C28)</f>
        <v>220593</v>
      </c>
      <c r="D16" s="264">
        <f t="shared" si="0"/>
        <v>0.4566490501356949</v>
      </c>
      <c r="E16" s="263">
        <f>SUM(E19+E28)</f>
        <v>483312</v>
      </c>
      <c r="F16" s="410">
        <f>SUM(F19+F28+F27)</f>
        <v>220489</v>
      </c>
      <c r="G16" s="264">
        <f t="shared" si="1"/>
        <v>0.456204273843811</v>
      </c>
      <c r="H16" s="263">
        <f>SUM(H19+H28)</f>
        <v>432904</v>
      </c>
      <c r="I16" s="410">
        <f>SUM(I19+I28)</f>
        <v>204620</v>
      </c>
      <c r="J16" s="264">
        <f aca="true" t="shared" si="2" ref="J16:J26">I16/H16</f>
        <v>0.47266830521316505</v>
      </c>
    </row>
    <row r="17" spans="1:10" ht="27" customHeight="1">
      <c r="A17" s="265" t="s">
        <v>265</v>
      </c>
      <c r="B17" s="266">
        <v>371014</v>
      </c>
      <c r="C17" s="411">
        <v>168365</v>
      </c>
      <c r="D17" s="267">
        <f t="shared" si="0"/>
        <v>0.45379689176149685</v>
      </c>
      <c r="E17" s="266">
        <v>392162</v>
      </c>
      <c r="F17" s="411">
        <v>175342</v>
      </c>
      <c r="G17" s="267">
        <f t="shared" si="1"/>
        <v>0.4471162427772196</v>
      </c>
      <c r="H17" s="266">
        <v>346945</v>
      </c>
      <c r="I17" s="411">
        <v>162722</v>
      </c>
      <c r="J17" s="267">
        <f t="shared" si="2"/>
        <v>0.4690138206343945</v>
      </c>
    </row>
    <row r="18" spans="1:10" ht="27" customHeight="1">
      <c r="A18" s="265" t="s">
        <v>266</v>
      </c>
      <c r="B18" s="266">
        <v>101466</v>
      </c>
      <c r="C18" s="411">
        <v>45483</v>
      </c>
      <c r="D18" s="267">
        <f t="shared" si="0"/>
        <v>0.4482585299509195</v>
      </c>
      <c r="E18" s="266">
        <v>82192</v>
      </c>
      <c r="F18" s="411">
        <v>41553</v>
      </c>
      <c r="G18" s="267">
        <f t="shared" si="1"/>
        <v>0.5055601518395951</v>
      </c>
      <c r="H18" s="266">
        <v>76157</v>
      </c>
      <c r="I18" s="411">
        <v>38566</v>
      </c>
      <c r="J18" s="267">
        <f t="shared" si="2"/>
        <v>0.5064012500492404</v>
      </c>
    </row>
    <row r="19" spans="1:10" ht="27" customHeight="1">
      <c r="A19" s="268" t="s">
        <v>267</v>
      </c>
      <c r="B19" s="269">
        <f>SUM(B17:B18)</f>
        <v>472480</v>
      </c>
      <c r="C19" s="411">
        <f>SUM(C17:C18)</f>
        <v>213848</v>
      </c>
      <c r="D19" s="267">
        <f t="shared" si="0"/>
        <v>0.4526075177785303</v>
      </c>
      <c r="E19" s="269">
        <f>SUM(E17:E18)</f>
        <v>474354</v>
      </c>
      <c r="F19" s="411">
        <f>SUM(F17:F18)</f>
        <v>216895</v>
      </c>
      <c r="G19" s="267">
        <f t="shared" si="1"/>
        <v>0.45724290297963127</v>
      </c>
      <c r="H19" s="269">
        <f>SUM(H17:H18)</f>
        <v>423102</v>
      </c>
      <c r="I19" s="411">
        <f>SUM(I17:I18)</f>
        <v>201288</v>
      </c>
      <c r="J19" s="267">
        <f t="shared" si="2"/>
        <v>0.47574343775259864</v>
      </c>
    </row>
    <row r="20" spans="1:10" ht="27" customHeight="1">
      <c r="A20" s="270" t="s">
        <v>268</v>
      </c>
      <c r="B20" s="269">
        <v>0</v>
      </c>
      <c r="C20" s="411">
        <v>0</v>
      </c>
      <c r="D20" s="267"/>
      <c r="E20" s="269">
        <v>0</v>
      </c>
      <c r="F20" s="411">
        <v>0</v>
      </c>
      <c r="G20" s="267"/>
      <c r="H20" s="269">
        <v>0</v>
      </c>
      <c r="I20" s="411">
        <v>0</v>
      </c>
      <c r="J20" s="267"/>
    </row>
    <row r="21" spans="1:10" ht="27" customHeight="1" thickBot="1">
      <c r="A21" s="271" t="s">
        <v>269</v>
      </c>
      <c r="B21" s="272">
        <f>SUM(B20:B20)</f>
        <v>0</v>
      </c>
      <c r="C21" s="413">
        <f>SUM(C20:C20)</f>
        <v>0</v>
      </c>
      <c r="D21" s="273"/>
      <c r="E21" s="272">
        <f>SUM(E20:E20)</f>
        <v>0</v>
      </c>
      <c r="F21" s="413">
        <f>SUM(F20:F20)</f>
        <v>0</v>
      </c>
      <c r="G21" s="273"/>
      <c r="H21" s="272">
        <f>SUM(H20:H20)</f>
        <v>0</v>
      </c>
      <c r="I21" s="413">
        <f>SUM(I20:I20)</f>
        <v>0</v>
      </c>
      <c r="J21" s="273"/>
    </row>
    <row r="22" spans="1:10" ht="27" customHeight="1">
      <c r="A22" s="274" t="s">
        <v>270</v>
      </c>
      <c r="B22" s="275">
        <v>44864</v>
      </c>
      <c r="C22" s="414">
        <v>18657</v>
      </c>
      <c r="D22" s="276">
        <f t="shared" si="0"/>
        <v>0.4158568116975749</v>
      </c>
      <c r="E22" s="275">
        <v>55762</v>
      </c>
      <c r="F22" s="414">
        <v>18811</v>
      </c>
      <c r="G22" s="276">
        <f t="shared" si="1"/>
        <v>0.33734442810516124</v>
      </c>
      <c r="H22" s="275">
        <v>54741</v>
      </c>
      <c r="I22" s="414">
        <v>22370</v>
      </c>
      <c r="J22" s="276">
        <f t="shared" si="2"/>
        <v>0.4086516504996255</v>
      </c>
    </row>
    <row r="23" spans="1:10" ht="27" customHeight="1">
      <c r="A23" s="265" t="s">
        <v>271</v>
      </c>
      <c r="B23" s="266">
        <v>23521</v>
      </c>
      <c r="C23" s="411">
        <v>11529</v>
      </c>
      <c r="D23" s="267">
        <f t="shared" si="0"/>
        <v>0.49015773138897156</v>
      </c>
      <c r="E23" s="266">
        <v>19489</v>
      </c>
      <c r="F23" s="411">
        <v>7761</v>
      </c>
      <c r="G23" s="267">
        <f t="shared" si="1"/>
        <v>0.3982246395402535</v>
      </c>
      <c r="H23" s="266">
        <v>20609</v>
      </c>
      <c r="I23" s="411">
        <v>10638</v>
      </c>
      <c r="J23" s="267">
        <f t="shared" si="2"/>
        <v>0.5161822504730943</v>
      </c>
    </row>
    <row r="24" spans="1:10" ht="27" customHeight="1">
      <c r="A24" s="265" t="s">
        <v>272</v>
      </c>
      <c r="B24" s="266">
        <v>73682</v>
      </c>
      <c r="C24" s="411">
        <v>25534</v>
      </c>
      <c r="D24" s="267">
        <f t="shared" si="0"/>
        <v>0.34654325344046033</v>
      </c>
      <c r="E24" s="266">
        <v>59630</v>
      </c>
      <c r="F24" s="422">
        <v>23258</v>
      </c>
      <c r="G24" s="267">
        <f t="shared" si="1"/>
        <v>0.3900385711889988</v>
      </c>
      <c r="H24" s="266">
        <v>69617</v>
      </c>
      <c r="I24" s="422">
        <v>26468</v>
      </c>
      <c r="J24" s="267">
        <f t="shared" si="2"/>
        <v>0.3801944927244782</v>
      </c>
    </row>
    <row r="25" spans="1:10" ht="27" customHeight="1">
      <c r="A25" s="265" t="s">
        <v>273</v>
      </c>
      <c r="B25" s="266">
        <v>7620</v>
      </c>
      <c r="C25" s="411">
        <v>3687</v>
      </c>
      <c r="D25" s="267">
        <f t="shared" si="0"/>
        <v>0.48385826771653545</v>
      </c>
      <c r="E25" s="266">
        <v>7620</v>
      </c>
      <c r="F25" s="422">
        <v>2595</v>
      </c>
      <c r="G25" s="267">
        <f t="shared" si="1"/>
        <v>0.3405511811023622</v>
      </c>
      <c r="H25" s="266">
        <v>7620</v>
      </c>
      <c r="I25" s="422">
        <v>3899</v>
      </c>
      <c r="J25" s="267">
        <f t="shared" si="2"/>
        <v>0.5116797900262468</v>
      </c>
    </row>
    <row r="26" spans="1:10" ht="27" customHeight="1">
      <c r="A26" s="270" t="s">
        <v>274</v>
      </c>
      <c r="B26" s="269">
        <f>SUM(B22:B25)</f>
        <v>149687</v>
      </c>
      <c r="C26" s="411">
        <f>SUM(C22:C25)</f>
        <v>59407</v>
      </c>
      <c r="D26" s="267">
        <f t="shared" si="0"/>
        <v>0.3968748121079319</v>
      </c>
      <c r="E26" s="269">
        <f>SUM(E22:E25)</f>
        <v>142501</v>
      </c>
      <c r="F26" s="411">
        <f>SUM(F22:F25)</f>
        <v>52425</v>
      </c>
      <c r="G26" s="267">
        <f t="shared" si="1"/>
        <v>0.3678921551427709</v>
      </c>
      <c r="H26" s="269">
        <f>SUM(H22:H25)</f>
        <v>152587</v>
      </c>
      <c r="I26" s="411">
        <f>SUM(I22:I25)</f>
        <v>63375</v>
      </c>
      <c r="J26" s="267">
        <f t="shared" si="2"/>
        <v>0.4153368242379757</v>
      </c>
    </row>
    <row r="27" spans="1:10" ht="27" customHeight="1">
      <c r="A27" s="277" t="s">
        <v>275</v>
      </c>
      <c r="B27" s="278">
        <v>0</v>
      </c>
      <c r="C27" s="415">
        <v>0</v>
      </c>
      <c r="D27" s="267"/>
      <c r="E27" s="278">
        <v>0</v>
      </c>
      <c r="F27" s="415">
        <v>0</v>
      </c>
      <c r="G27" s="267"/>
      <c r="H27" s="278">
        <v>0</v>
      </c>
      <c r="I27" s="415">
        <v>755</v>
      </c>
      <c r="J27" s="267"/>
    </row>
    <row r="28" spans="1:10" ht="27" customHeight="1" thickBot="1">
      <c r="A28" s="279" t="s">
        <v>276</v>
      </c>
      <c r="B28" s="280">
        <f>SUM(B29:B32)</f>
        <v>10589</v>
      </c>
      <c r="C28" s="416">
        <f>SUM(C29:C32)</f>
        <v>6745</v>
      </c>
      <c r="D28" s="281">
        <f>C28/B28</f>
        <v>0.6369817735385778</v>
      </c>
      <c r="E28" s="280">
        <f>SUM(E29:E32)</f>
        <v>8958</v>
      </c>
      <c r="F28" s="416">
        <f>SUM(F29:F32)</f>
        <v>3594</v>
      </c>
      <c r="G28" s="281">
        <f>F28/E28</f>
        <v>0.4012056262558607</v>
      </c>
      <c r="H28" s="280">
        <f>SUM(H29:H32)</f>
        <v>9802</v>
      </c>
      <c r="I28" s="416">
        <f>SUM(I29:I32)</f>
        <v>3332</v>
      </c>
      <c r="J28" s="281">
        <f>I28/H28</f>
        <v>0.33993062640277494</v>
      </c>
    </row>
    <row r="29" spans="1:10" ht="27" customHeight="1">
      <c r="A29" s="282" t="s">
        <v>277</v>
      </c>
      <c r="B29" s="283">
        <v>9889</v>
      </c>
      <c r="C29" s="417">
        <v>5933</v>
      </c>
      <c r="D29" s="284">
        <f>C29/B29</f>
        <v>0.5999595510162807</v>
      </c>
      <c r="E29" s="285">
        <v>8758</v>
      </c>
      <c r="F29" s="417">
        <v>2568</v>
      </c>
      <c r="G29" s="284">
        <f>F29/E29</f>
        <v>0.2932176295957981</v>
      </c>
      <c r="H29" s="285">
        <v>9802</v>
      </c>
      <c r="I29" s="417">
        <v>2654</v>
      </c>
      <c r="J29" s="284">
        <f>I29/H29</f>
        <v>0.2707610691695572</v>
      </c>
    </row>
    <row r="30" spans="1:10" ht="27" customHeight="1">
      <c r="A30" s="286" t="s">
        <v>278</v>
      </c>
      <c r="B30" s="287">
        <v>0</v>
      </c>
      <c r="C30" s="411">
        <v>0</v>
      </c>
      <c r="D30" s="276"/>
      <c r="E30" s="269">
        <v>0</v>
      </c>
      <c r="F30" s="411">
        <v>706</v>
      </c>
      <c r="G30" s="276"/>
      <c r="H30" s="269">
        <v>0</v>
      </c>
      <c r="I30" s="411">
        <v>0</v>
      </c>
      <c r="J30" s="276"/>
    </row>
    <row r="31" spans="1:10" ht="27" customHeight="1">
      <c r="A31" s="265" t="s">
        <v>279</v>
      </c>
      <c r="B31" s="287">
        <v>0</v>
      </c>
      <c r="C31" s="411">
        <v>0</v>
      </c>
      <c r="D31" s="267"/>
      <c r="E31" s="269">
        <v>0</v>
      </c>
      <c r="F31" s="411">
        <v>0</v>
      </c>
      <c r="G31" s="267"/>
      <c r="H31" s="269">
        <v>0</v>
      </c>
      <c r="I31" s="411">
        <v>0</v>
      </c>
      <c r="J31" s="267"/>
    </row>
    <row r="32" spans="1:10" ht="27" customHeight="1" thickBot="1">
      <c r="A32" s="288" t="s">
        <v>280</v>
      </c>
      <c r="B32" s="289">
        <v>700</v>
      </c>
      <c r="C32" s="418">
        <v>812</v>
      </c>
      <c r="D32" s="290">
        <f>C32/B32</f>
        <v>1.16</v>
      </c>
      <c r="E32" s="291">
        <v>200</v>
      </c>
      <c r="F32" s="418">
        <v>320</v>
      </c>
      <c r="G32" s="290">
        <f>F32/E32</f>
        <v>1.6</v>
      </c>
      <c r="H32" s="291">
        <v>0</v>
      </c>
      <c r="I32" s="418">
        <v>678</v>
      </c>
      <c r="J32" s="290"/>
    </row>
    <row r="33" spans="1:10" ht="27" customHeight="1" thickBot="1">
      <c r="A33" s="292" t="s">
        <v>281</v>
      </c>
      <c r="B33" s="293">
        <f>SUM(B16+B21+B26+B27)</f>
        <v>632756</v>
      </c>
      <c r="C33" s="419">
        <f>SUM(C16+C21+C26+C27)</f>
        <v>280000</v>
      </c>
      <c r="D33" s="294">
        <f>C33/B33</f>
        <v>0.44250864472245227</v>
      </c>
      <c r="E33" s="293">
        <f>SUM(E16+E21+E26+E27)</f>
        <v>625813</v>
      </c>
      <c r="F33" s="423">
        <f>SUM(F16+F21+F26+F27)</f>
        <v>272914</v>
      </c>
      <c r="G33" s="295">
        <f>F33/E33</f>
        <v>0.4360951274582024</v>
      </c>
      <c r="H33" s="296">
        <f>SUM(H16+H21+H26+H27)</f>
        <v>585491</v>
      </c>
      <c r="I33" s="419">
        <f>SUM(I16+I21+I26+I27)</f>
        <v>268750</v>
      </c>
      <c r="J33" s="294">
        <f>I33/H33</f>
        <v>0.4590164494415798</v>
      </c>
    </row>
    <row r="34" spans="1:10" ht="27" customHeight="1">
      <c r="A34" s="297" t="s">
        <v>282</v>
      </c>
      <c r="B34" s="298">
        <v>0</v>
      </c>
      <c r="C34" s="414">
        <v>0</v>
      </c>
      <c r="D34" s="276"/>
      <c r="E34" s="275">
        <v>0</v>
      </c>
      <c r="F34" s="414">
        <v>0</v>
      </c>
      <c r="G34" s="276"/>
      <c r="H34" s="275">
        <v>0</v>
      </c>
      <c r="I34" s="414">
        <v>0</v>
      </c>
      <c r="J34" s="276"/>
    </row>
    <row r="35" spans="1:10" ht="27" customHeight="1" thickBot="1">
      <c r="A35" s="299" t="s">
        <v>283</v>
      </c>
      <c r="B35" s="300">
        <v>0</v>
      </c>
      <c r="C35" s="420">
        <v>0</v>
      </c>
      <c r="D35" s="276"/>
      <c r="E35" s="301">
        <v>24000</v>
      </c>
      <c r="F35" s="420">
        <v>0</v>
      </c>
      <c r="G35" s="276">
        <v>0</v>
      </c>
      <c r="H35" s="301">
        <v>0</v>
      </c>
      <c r="I35" s="420">
        <v>0</v>
      </c>
      <c r="J35" s="276"/>
    </row>
    <row r="36" spans="1:10" ht="27" customHeight="1" thickBot="1">
      <c r="A36" s="424" t="s">
        <v>284</v>
      </c>
      <c r="B36" s="425">
        <f>SUM(B33:B35)</f>
        <v>632756</v>
      </c>
      <c r="C36" s="421">
        <f>SUM(C33:C35)</f>
        <v>280000</v>
      </c>
      <c r="D36" s="426">
        <f>C36/B36</f>
        <v>0.44250864472245227</v>
      </c>
      <c r="E36" s="425">
        <f>SUM(E33:E35)</f>
        <v>649813</v>
      </c>
      <c r="F36" s="421">
        <f>SUM(F33:F35)</f>
        <v>272914</v>
      </c>
      <c r="G36" s="426">
        <f>F36/E36</f>
        <v>0.4199885197741504</v>
      </c>
      <c r="H36" s="425">
        <f>SUM(H33:H35)</f>
        <v>585491</v>
      </c>
      <c r="I36" s="421">
        <f>SUM(I33:I35)</f>
        <v>268750</v>
      </c>
      <c r="J36" s="426">
        <f>I36/H36</f>
        <v>0.4590164494415798</v>
      </c>
    </row>
    <row r="37" spans="1:10" ht="24.75" customHeight="1">
      <c r="A37" s="302"/>
      <c r="B37" s="303"/>
      <c r="C37" s="304"/>
      <c r="D37" s="305"/>
      <c r="E37" s="303"/>
      <c r="F37" s="304"/>
      <c r="G37" s="306"/>
      <c r="H37" s="304"/>
      <c r="I37" s="304"/>
      <c r="J37" s="306"/>
    </row>
    <row r="38" ht="24.75" customHeight="1"/>
    <row r="39" ht="24.75" customHeight="1"/>
    <row r="40" spans="1:10" ht="24.75" customHeight="1">
      <c r="A40" s="307"/>
      <c r="B40" s="307"/>
      <c r="C40" s="308"/>
      <c r="D40" s="307"/>
      <c r="E40" s="309"/>
      <c r="F40" s="308"/>
      <c r="G40" s="309"/>
      <c r="H40" s="309"/>
      <c r="I40" s="308"/>
      <c r="J40" s="470" t="s">
        <v>285</v>
      </c>
    </row>
    <row r="41" spans="1:10" ht="24.75" customHeight="1" thickBot="1">
      <c r="A41" s="310"/>
      <c r="B41" s="311"/>
      <c r="C41" s="312"/>
      <c r="D41" s="311"/>
      <c r="E41" s="311"/>
      <c r="F41" s="312"/>
      <c r="G41" s="311"/>
      <c r="H41" s="311"/>
      <c r="I41" s="312"/>
      <c r="J41" s="470" t="s">
        <v>255</v>
      </c>
    </row>
    <row r="42" spans="1:10" ht="24.75" customHeight="1" thickBot="1">
      <c r="A42" s="467"/>
      <c r="B42" s="543" t="s">
        <v>30</v>
      </c>
      <c r="C42" s="549"/>
      <c r="D42" s="550"/>
      <c r="E42" s="546" t="s">
        <v>286</v>
      </c>
      <c r="F42" s="547"/>
      <c r="G42" s="548"/>
      <c r="H42" s="546" t="s">
        <v>287</v>
      </c>
      <c r="I42" s="547"/>
      <c r="J42" s="548"/>
    </row>
    <row r="43" spans="1:10" ht="24.75" customHeight="1" thickBot="1">
      <c r="A43" s="465" t="s">
        <v>312</v>
      </c>
      <c r="B43" s="473" t="s">
        <v>218</v>
      </c>
      <c r="C43" s="474" t="s">
        <v>259</v>
      </c>
      <c r="D43" s="475" t="s">
        <v>252</v>
      </c>
      <c r="E43" s="473" t="s">
        <v>218</v>
      </c>
      <c r="F43" s="474" t="s">
        <v>259</v>
      </c>
      <c r="G43" s="475" t="s">
        <v>252</v>
      </c>
      <c r="H43" s="473" t="s">
        <v>218</v>
      </c>
      <c r="I43" s="474" t="s">
        <v>259</v>
      </c>
      <c r="J43" s="476" t="s">
        <v>252</v>
      </c>
    </row>
    <row r="44" spans="1:10" ht="27" customHeight="1">
      <c r="A44" s="427" t="s">
        <v>260</v>
      </c>
      <c r="B44" s="428">
        <v>21073</v>
      </c>
      <c r="C44" s="410">
        <v>15912</v>
      </c>
      <c r="D44" s="429">
        <f aca="true" t="shared" si="3" ref="D44:D59">C44/B44</f>
        <v>0.7550894509561998</v>
      </c>
      <c r="E44" s="428">
        <v>23848</v>
      </c>
      <c r="F44" s="410">
        <v>14695</v>
      </c>
      <c r="G44" s="429">
        <f>F44/E44</f>
        <v>0.6161942301241194</v>
      </c>
      <c r="H44" s="428">
        <v>21822</v>
      </c>
      <c r="I44" s="410">
        <v>13004</v>
      </c>
      <c r="J44" s="429">
        <f>I44/H44</f>
        <v>0.5959123819998167</v>
      </c>
    </row>
    <row r="45" spans="1:10" ht="27" customHeight="1">
      <c r="A45" s="255" t="s">
        <v>261</v>
      </c>
      <c r="B45" s="256">
        <v>15625</v>
      </c>
      <c r="C45" s="411">
        <v>10199</v>
      </c>
      <c r="D45" s="257">
        <f t="shared" si="3"/>
        <v>0.652736</v>
      </c>
      <c r="E45" s="256">
        <v>18200</v>
      </c>
      <c r="F45" s="411">
        <v>10851</v>
      </c>
      <c r="G45" s="257">
        <f>F45/E45</f>
        <v>0.5962087912087912</v>
      </c>
      <c r="H45" s="256">
        <v>16000</v>
      </c>
      <c r="I45" s="411">
        <v>7434</v>
      </c>
      <c r="J45" s="257">
        <f>I45/H45</f>
        <v>0.464625</v>
      </c>
    </row>
    <row r="46" spans="1:10" ht="27" customHeight="1">
      <c r="A46" s="255" t="s">
        <v>309</v>
      </c>
      <c r="B46" s="256">
        <v>665</v>
      </c>
      <c r="C46" s="411">
        <v>930</v>
      </c>
      <c r="D46" s="257">
        <f t="shared" si="3"/>
        <v>1.3984962406015038</v>
      </c>
      <c r="E46" s="256">
        <v>0</v>
      </c>
      <c r="F46" s="411">
        <v>0</v>
      </c>
      <c r="G46" s="257"/>
      <c r="H46" s="256">
        <v>0</v>
      </c>
      <c r="I46" s="411">
        <v>0</v>
      </c>
      <c r="J46" s="257"/>
    </row>
    <row r="47" spans="1:10" ht="27" customHeight="1">
      <c r="A47" s="258" t="s">
        <v>262</v>
      </c>
      <c r="B47" s="259">
        <v>4779</v>
      </c>
      <c r="C47" s="411">
        <v>4780</v>
      </c>
      <c r="D47" s="260">
        <f t="shared" si="3"/>
        <v>1.0002092487968195</v>
      </c>
      <c r="E47" s="259">
        <v>5648</v>
      </c>
      <c r="F47" s="411">
        <v>3842</v>
      </c>
      <c r="G47" s="260">
        <f>F47/E47</f>
        <v>0.6802407932011332</v>
      </c>
      <c r="H47" s="259">
        <v>5819</v>
      </c>
      <c r="I47" s="411">
        <v>4069</v>
      </c>
      <c r="J47" s="260">
        <f>I47/H47</f>
        <v>0.6992610414160508</v>
      </c>
    </row>
    <row r="48" spans="1:10" ht="27" customHeight="1" thickBot="1">
      <c r="A48" s="255" t="s">
        <v>263</v>
      </c>
      <c r="B48" s="261">
        <v>4</v>
      </c>
      <c r="C48" s="412">
        <v>3</v>
      </c>
      <c r="D48" s="260">
        <f t="shared" si="3"/>
        <v>0.75</v>
      </c>
      <c r="E48" s="261">
        <v>0</v>
      </c>
      <c r="F48" s="412">
        <v>2</v>
      </c>
      <c r="G48" s="260"/>
      <c r="H48" s="261">
        <v>3</v>
      </c>
      <c r="I48" s="412">
        <v>1501</v>
      </c>
      <c r="J48" s="483">
        <f>I48/H48</f>
        <v>500.3333333333333</v>
      </c>
    </row>
    <row r="49" spans="1:10" ht="27" customHeight="1">
      <c r="A49" s="262" t="s">
        <v>264</v>
      </c>
      <c r="B49" s="263">
        <f>SUM(B52+B61)</f>
        <v>377065</v>
      </c>
      <c r="C49" s="410">
        <f>SUM(C52+C61)</f>
        <v>171986</v>
      </c>
      <c r="D49" s="264">
        <f t="shared" si="3"/>
        <v>0.4561176454987867</v>
      </c>
      <c r="E49" s="263">
        <f>SUM(E52+E61)</f>
        <v>440348</v>
      </c>
      <c r="F49" s="410">
        <f>SUM(F52+F61)</f>
        <v>208361</v>
      </c>
      <c r="G49" s="264">
        <f aca="true" t="shared" si="4" ref="G49:G59">F49/E49</f>
        <v>0.4731734900578633</v>
      </c>
      <c r="H49" s="263">
        <f>SUM(H52+H61)</f>
        <v>396196</v>
      </c>
      <c r="I49" s="410">
        <f>SUM(I52+I61)</f>
        <v>190440</v>
      </c>
      <c r="J49" s="264">
        <f aca="true" t="shared" si="5" ref="J49:J59">I49/H49</f>
        <v>0.4806711829498531</v>
      </c>
    </row>
    <row r="50" spans="1:10" ht="27" customHeight="1">
      <c r="A50" s="265" t="s">
        <v>265</v>
      </c>
      <c r="B50" s="266">
        <v>299457</v>
      </c>
      <c r="C50" s="411">
        <v>141139</v>
      </c>
      <c r="D50" s="267">
        <f t="shared" si="3"/>
        <v>0.47131641604637725</v>
      </c>
      <c r="E50" s="266">
        <v>348027</v>
      </c>
      <c r="F50" s="411">
        <v>160793</v>
      </c>
      <c r="G50" s="267">
        <f t="shared" si="4"/>
        <v>0.4620130047381381</v>
      </c>
      <c r="H50" s="266">
        <v>326813</v>
      </c>
      <c r="I50" s="411">
        <v>157363</v>
      </c>
      <c r="J50" s="267">
        <f t="shared" si="5"/>
        <v>0.4815077735585794</v>
      </c>
    </row>
    <row r="51" spans="1:10" ht="27" customHeight="1">
      <c r="A51" s="265" t="s">
        <v>266</v>
      </c>
      <c r="B51" s="266">
        <v>68721</v>
      </c>
      <c r="C51" s="411">
        <v>27953</v>
      </c>
      <c r="D51" s="267">
        <f t="shared" si="3"/>
        <v>0.4067606699553266</v>
      </c>
      <c r="E51" s="266">
        <v>81816</v>
      </c>
      <c r="F51" s="411">
        <v>40620</v>
      </c>
      <c r="G51" s="267">
        <f t="shared" si="4"/>
        <v>0.49647990613083015</v>
      </c>
      <c r="H51" s="266">
        <v>62890</v>
      </c>
      <c r="I51" s="411">
        <v>29699</v>
      </c>
      <c r="J51" s="267">
        <f t="shared" si="5"/>
        <v>0.4722372396247416</v>
      </c>
    </row>
    <row r="52" spans="1:10" ht="27" customHeight="1">
      <c r="A52" s="268" t="s">
        <v>267</v>
      </c>
      <c r="B52" s="269">
        <f>SUM(B50:B51)</f>
        <v>368178</v>
      </c>
      <c r="C52" s="411">
        <f>SUM(C50:C51)</f>
        <v>169092</v>
      </c>
      <c r="D52" s="267">
        <f t="shared" si="3"/>
        <v>0.4592669849909555</v>
      </c>
      <c r="E52" s="269">
        <f>SUM(E50:E51)</f>
        <v>429843</v>
      </c>
      <c r="F52" s="411">
        <f>SUM(F50:F51)</f>
        <v>201413</v>
      </c>
      <c r="G52" s="267">
        <f t="shared" si="4"/>
        <v>0.4685734093610923</v>
      </c>
      <c r="H52" s="269">
        <f>SUM(H50:H51)</f>
        <v>389703</v>
      </c>
      <c r="I52" s="411">
        <f>SUM(I50:I51)</f>
        <v>187062</v>
      </c>
      <c r="J52" s="267">
        <f t="shared" si="5"/>
        <v>0.48001170121862036</v>
      </c>
    </row>
    <row r="53" spans="1:10" ht="27" customHeight="1">
      <c r="A53" s="270" t="s">
        <v>268</v>
      </c>
      <c r="B53" s="269">
        <v>0</v>
      </c>
      <c r="C53" s="411">
        <v>0</v>
      </c>
      <c r="D53" s="267"/>
      <c r="E53" s="269">
        <v>0</v>
      </c>
      <c r="F53" s="411">
        <v>0</v>
      </c>
      <c r="G53" s="267"/>
      <c r="H53" s="269">
        <v>0</v>
      </c>
      <c r="I53" s="411">
        <v>0</v>
      </c>
      <c r="J53" s="267"/>
    </row>
    <row r="54" spans="1:10" ht="27" customHeight="1" thickBot="1">
      <c r="A54" s="271" t="s">
        <v>269</v>
      </c>
      <c r="B54" s="272">
        <f>SUM(B53:B53)</f>
        <v>0</v>
      </c>
      <c r="C54" s="413">
        <f>SUM(C53:C53)</f>
        <v>0</v>
      </c>
      <c r="D54" s="273"/>
      <c r="E54" s="272">
        <f>SUM(E53:E53)</f>
        <v>0</v>
      </c>
      <c r="F54" s="413">
        <f>SUM(F53:F53)</f>
        <v>0</v>
      </c>
      <c r="G54" s="273"/>
      <c r="H54" s="272">
        <f>SUM(H53:H53)</f>
        <v>0</v>
      </c>
      <c r="I54" s="413">
        <f>SUM(I53:I53)</f>
        <v>0</v>
      </c>
      <c r="J54" s="273"/>
    </row>
    <row r="55" spans="1:10" ht="27" customHeight="1">
      <c r="A55" s="274" t="s">
        <v>270</v>
      </c>
      <c r="B55" s="275">
        <v>50771</v>
      </c>
      <c r="C55" s="414">
        <v>21944</v>
      </c>
      <c r="D55" s="276">
        <f t="shared" si="3"/>
        <v>0.4322152409840263</v>
      </c>
      <c r="E55" s="275">
        <v>50170</v>
      </c>
      <c r="F55" s="414">
        <v>19869</v>
      </c>
      <c r="G55" s="276">
        <f t="shared" si="4"/>
        <v>0.3960334861470999</v>
      </c>
      <c r="H55" s="275">
        <v>41523</v>
      </c>
      <c r="I55" s="414">
        <v>13974</v>
      </c>
      <c r="J55" s="276">
        <f t="shared" si="5"/>
        <v>0.3365363774293765</v>
      </c>
    </row>
    <row r="56" spans="1:10" ht="27" customHeight="1">
      <c r="A56" s="265" t="s">
        <v>271</v>
      </c>
      <c r="B56" s="266">
        <v>21505</v>
      </c>
      <c r="C56" s="411">
        <v>8784</v>
      </c>
      <c r="D56" s="267">
        <f t="shared" si="3"/>
        <v>0.4084631481050918</v>
      </c>
      <c r="E56" s="266">
        <v>17323</v>
      </c>
      <c r="F56" s="411">
        <v>9099</v>
      </c>
      <c r="G56" s="267">
        <f t="shared" si="4"/>
        <v>0.5252554407435202</v>
      </c>
      <c r="H56" s="266">
        <v>16726</v>
      </c>
      <c r="I56" s="411">
        <v>7865</v>
      </c>
      <c r="J56" s="267">
        <f t="shared" si="5"/>
        <v>0.470225995456176</v>
      </c>
    </row>
    <row r="57" spans="1:10" ht="27" customHeight="1">
      <c r="A57" s="265" t="s">
        <v>272</v>
      </c>
      <c r="B57" s="266">
        <v>56100</v>
      </c>
      <c r="C57" s="422">
        <v>21809</v>
      </c>
      <c r="D57" s="267">
        <f t="shared" si="3"/>
        <v>0.38875222816399285</v>
      </c>
      <c r="E57" s="266">
        <v>69927</v>
      </c>
      <c r="F57" s="422">
        <v>27227</v>
      </c>
      <c r="G57" s="267">
        <f t="shared" si="4"/>
        <v>0.38936319304417466</v>
      </c>
      <c r="H57" s="266">
        <v>59575</v>
      </c>
      <c r="I57" s="422">
        <v>24012</v>
      </c>
      <c r="J57" s="267">
        <f t="shared" si="5"/>
        <v>0.4030549727234578</v>
      </c>
    </row>
    <row r="58" spans="1:10" ht="27" customHeight="1">
      <c r="A58" s="265" t="s">
        <v>273</v>
      </c>
      <c r="B58" s="266">
        <v>6350</v>
      </c>
      <c r="C58" s="422">
        <v>2723</v>
      </c>
      <c r="D58" s="267">
        <f t="shared" si="3"/>
        <v>0.4288188976377953</v>
      </c>
      <c r="E58" s="266">
        <v>10860</v>
      </c>
      <c r="F58" s="422">
        <v>2842</v>
      </c>
      <c r="G58" s="267">
        <f t="shared" si="4"/>
        <v>0.26169429097605895</v>
      </c>
      <c r="H58" s="266">
        <v>7620</v>
      </c>
      <c r="I58" s="422">
        <v>3644</v>
      </c>
      <c r="J58" s="267">
        <f t="shared" si="5"/>
        <v>0.47821522309711284</v>
      </c>
    </row>
    <row r="59" spans="1:10" ht="27" customHeight="1">
      <c r="A59" s="270" t="s">
        <v>274</v>
      </c>
      <c r="B59" s="269">
        <f>SUM(B55:B58)</f>
        <v>134726</v>
      </c>
      <c r="C59" s="411">
        <f>SUM(C55:C58)</f>
        <v>55260</v>
      </c>
      <c r="D59" s="267">
        <f t="shared" si="3"/>
        <v>0.41016581803066965</v>
      </c>
      <c r="E59" s="269">
        <f>SUM(E55:E58)</f>
        <v>148280</v>
      </c>
      <c r="F59" s="411">
        <f>SUM(F55:F58)</f>
        <v>59037</v>
      </c>
      <c r="G59" s="267">
        <f t="shared" si="4"/>
        <v>0.3981454005934718</v>
      </c>
      <c r="H59" s="269">
        <f>SUM(H55:H58)</f>
        <v>125444</v>
      </c>
      <c r="I59" s="411">
        <f>SUM(I55:I58)</f>
        <v>49495</v>
      </c>
      <c r="J59" s="267">
        <f t="shared" si="5"/>
        <v>0.39455852810815983</v>
      </c>
    </row>
    <row r="60" spans="1:10" ht="27" customHeight="1">
      <c r="A60" s="277" t="s">
        <v>275</v>
      </c>
      <c r="B60" s="278">
        <v>0</v>
      </c>
      <c r="C60" s="415">
        <v>0</v>
      </c>
      <c r="D60" s="313"/>
      <c r="E60" s="278">
        <v>0</v>
      </c>
      <c r="F60" s="415">
        <v>0</v>
      </c>
      <c r="G60" s="313"/>
      <c r="H60" s="278">
        <v>0</v>
      </c>
      <c r="I60" s="415">
        <v>1500</v>
      </c>
      <c r="J60" s="313"/>
    </row>
    <row r="61" spans="1:10" ht="27" customHeight="1" thickBot="1">
      <c r="A61" s="279" t="s">
        <v>276</v>
      </c>
      <c r="B61" s="314">
        <f>SUM(B62:B65)</f>
        <v>8887</v>
      </c>
      <c r="C61" s="416">
        <f>SUM(C62:C65)</f>
        <v>2894</v>
      </c>
      <c r="D61" s="281">
        <f>C61/B61</f>
        <v>0.3256441993923709</v>
      </c>
      <c r="E61" s="314">
        <f>SUM(E62:E65)</f>
        <v>10505</v>
      </c>
      <c r="F61" s="416">
        <f>SUM(F62:F65)</f>
        <v>6948</v>
      </c>
      <c r="G61" s="281">
        <f>F61/E61</f>
        <v>0.6613993336506425</v>
      </c>
      <c r="H61" s="314">
        <f>SUM(H62:H65)</f>
        <v>6493</v>
      </c>
      <c r="I61" s="416">
        <f>SUM(I62:I65)</f>
        <v>3378</v>
      </c>
      <c r="J61" s="281">
        <f>I61/H61</f>
        <v>0.5202525797012167</v>
      </c>
    </row>
    <row r="62" spans="1:10" ht="27" customHeight="1">
      <c r="A62" s="315" t="s">
        <v>277</v>
      </c>
      <c r="B62" s="285">
        <v>8787</v>
      </c>
      <c r="C62" s="417">
        <v>2636</v>
      </c>
      <c r="D62" s="284">
        <f>C62/B62</f>
        <v>0.2999886195516103</v>
      </c>
      <c r="E62" s="285">
        <v>7946</v>
      </c>
      <c r="F62" s="417">
        <v>4332</v>
      </c>
      <c r="G62" s="284">
        <f>F62/E62</f>
        <v>0.5451799647621445</v>
      </c>
      <c r="H62" s="285">
        <v>6293</v>
      </c>
      <c r="I62" s="417">
        <v>1925</v>
      </c>
      <c r="J62" s="284">
        <f>I62/H62</f>
        <v>0.30589543937708563</v>
      </c>
    </row>
    <row r="63" spans="1:10" ht="27" customHeight="1">
      <c r="A63" s="286" t="s">
        <v>278</v>
      </c>
      <c r="B63" s="269">
        <v>0</v>
      </c>
      <c r="C63" s="411">
        <v>0</v>
      </c>
      <c r="D63" s="276"/>
      <c r="E63" s="269">
        <v>2159</v>
      </c>
      <c r="F63" s="411">
        <v>2159</v>
      </c>
      <c r="G63" s="276">
        <f>F63/E63</f>
        <v>1</v>
      </c>
      <c r="H63" s="269">
        <v>0</v>
      </c>
      <c r="I63" s="411">
        <v>1420</v>
      </c>
      <c r="J63" s="276"/>
    </row>
    <row r="64" spans="1:10" ht="27" customHeight="1">
      <c r="A64" s="265" t="s">
        <v>279</v>
      </c>
      <c r="B64" s="269">
        <v>0</v>
      </c>
      <c r="C64" s="411">
        <v>0</v>
      </c>
      <c r="D64" s="267"/>
      <c r="E64" s="269">
        <v>0</v>
      </c>
      <c r="F64" s="411">
        <v>0</v>
      </c>
      <c r="G64" s="267"/>
      <c r="H64" s="269">
        <v>0</v>
      </c>
      <c r="I64" s="411">
        <v>0</v>
      </c>
      <c r="J64" s="267"/>
    </row>
    <row r="65" spans="1:10" ht="27" customHeight="1" thickBot="1">
      <c r="A65" s="288" t="s">
        <v>280</v>
      </c>
      <c r="B65" s="291">
        <v>100</v>
      </c>
      <c r="C65" s="418">
        <v>258</v>
      </c>
      <c r="D65" s="290">
        <f>C65/B65</f>
        <v>2.58</v>
      </c>
      <c r="E65" s="291">
        <v>400</v>
      </c>
      <c r="F65" s="418">
        <v>457</v>
      </c>
      <c r="G65" s="290">
        <f>F65/E65</f>
        <v>1.1425</v>
      </c>
      <c r="H65" s="291">
        <v>200</v>
      </c>
      <c r="I65" s="418">
        <v>33</v>
      </c>
      <c r="J65" s="290">
        <f>I65/H65</f>
        <v>0.165</v>
      </c>
    </row>
    <row r="66" spans="1:10" ht="27" customHeight="1" thickBot="1">
      <c r="A66" s="292" t="s">
        <v>281</v>
      </c>
      <c r="B66" s="293">
        <f>SUM(B49+B54+B59+B60)</f>
        <v>511791</v>
      </c>
      <c r="C66" s="419">
        <f>SUM(C49+C54+C59+C60)</f>
        <v>227246</v>
      </c>
      <c r="D66" s="294">
        <f>C66/B66</f>
        <v>0.4440210945483606</v>
      </c>
      <c r="E66" s="293">
        <f>SUM(E49+E54+E59+E60)</f>
        <v>588628</v>
      </c>
      <c r="F66" s="419">
        <f>SUM(F49+F54+F59+F60)</f>
        <v>267398</v>
      </c>
      <c r="G66" s="294">
        <f>F66/E66</f>
        <v>0.4542733271268101</v>
      </c>
      <c r="H66" s="293">
        <f>SUM(H49+H54+H59+H60)</f>
        <v>521640</v>
      </c>
      <c r="I66" s="419">
        <f>SUM(I49+I54+I59+I60)</f>
        <v>241435</v>
      </c>
      <c r="J66" s="294">
        <f>I66/H66</f>
        <v>0.462838355954298</v>
      </c>
    </row>
    <row r="67" spans="1:10" ht="27" customHeight="1">
      <c r="A67" s="297" t="s">
        <v>282</v>
      </c>
      <c r="B67" s="275">
        <v>0</v>
      </c>
      <c r="C67" s="414">
        <v>0</v>
      </c>
      <c r="D67" s="276"/>
      <c r="E67" s="275">
        <v>0</v>
      </c>
      <c r="F67" s="414">
        <v>0</v>
      </c>
      <c r="G67" s="276"/>
      <c r="H67" s="275">
        <v>0</v>
      </c>
      <c r="I67" s="414">
        <v>0</v>
      </c>
      <c r="J67" s="276"/>
    </row>
    <row r="68" spans="1:10" ht="27" customHeight="1" thickBot="1">
      <c r="A68" s="299" t="s">
        <v>283</v>
      </c>
      <c r="B68" s="316">
        <v>0</v>
      </c>
      <c r="C68" s="420">
        <v>0</v>
      </c>
      <c r="D68" s="290"/>
      <c r="E68" s="301">
        <v>0</v>
      </c>
      <c r="F68" s="420">
        <v>0</v>
      </c>
      <c r="G68" s="276"/>
      <c r="H68" s="301">
        <v>0</v>
      </c>
      <c r="I68" s="420">
        <v>0</v>
      </c>
      <c r="J68" s="276"/>
    </row>
    <row r="69" spans="1:10" ht="27" customHeight="1" thickBot="1">
      <c r="A69" s="424" t="s">
        <v>284</v>
      </c>
      <c r="B69" s="425">
        <f>SUM(B66:B68)</f>
        <v>511791</v>
      </c>
      <c r="C69" s="421">
        <f>SUM(C66:C68)</f>
        <v>227246</v>
      </c>
      <c r="D69" s="426">
        <f>C69/B69</f>
        <v>0.4440210945483606</v>
      </c>
      <c r="E69" s="425">
        <f>SUM(E66:E68)</f>
        <v>588628</v>
      </c>
      <c r="F69" s="421">
        <f>SUM(F66:F68)</f>
        <v>267398</v>
      </c>
      <c r="G69" s="426">
        <f>F69/E69</f>
        <v>0.4542733271268101</v>
      </c>
      <c r="H69" s="425">
        <f>SUM(H66:H68)</f>
        <v>521640</v>
      </c>
      <c r="I69" s="421">
        <f>SUM(I66:I68)</f>
        <v>241435</v>
      </c>
      <c r="J69" s="426">
        <f>I69/H69</f>
        <v>0.462838355954298</v>
      </c>
    </row>
    <row r="70" ht="24.75" customHeight="1"/>
    <row r="71" ht="24.75" customHeight="1"/>
    <row r="72" ht="24.75" customHeight="1"/>
    <row r="73" ht="24.75" customHeight="1"/>
    <row r="74" ht="24.75" customHeight="1">
      <c r="J74" s="470" t="s">
        <v>288</v>
      </c>
    </row>
    <row r="75" spans="1:10" ht="24.75" customHeight="1" thickBot="1">
      <c r="A75" s="252"/>
      <c r="B75" s="252"/>
      <c r="C75" s="252"/>
      <c r="D75" s="252"/>
      <c r="J75" s="470" t="s">
        <v>255</v>
      </c>
    </row>
    <row r="76" spans="1:10" ht="24.75" customHeight="1" thickBot="1">
      <c r="A76" s="468"/>
      <c r="B76" s="546" t="s">
        <v>33</v>
      </c>
      <c r="C76" s="547"/>
      <c r="D76" s="548"/>
      <c r="E76" s="546" t="s">
        <v>289</v>
      </c>
      <c r="F76" s="547"/>
      <c r="G76" s="548"/>
      <c r="H76" s="546" t="s">
        <v>290</v>
      </c>
      <c r="I76" s="547"/>
      <c r="J76" s="548"/>
    </row>
    <row r="77" spans="1:10" ht="24.75" customHeight="1" thickBot="1">
      <c r="A77" s="465" t="s">
        <v>312</v>
      </c>
      <c r="B77" s="473" t="s">
        <v>218</v>
      </c>
      <c r="C77" s="474" t="s">
        <v>259</v>
      </c>
      <c r="D77" s="475" t="s">
        <v>252</v>
      </c>
      <c r="E77" s="473" t="s">
        <v>218</v>
      </c>
      <c r="F77" s="474" t="s">
        <v>259</v>
      </c>
      <c r="G77" s="475" t="s">
        <v>252</v>
      </c>
      <c r="H77" s="473" t="s">
        <v>218</v>
      </c>
      <c r="I77" s="474" t="s">
        <v>259</v>
      </c>
      <c r="J77" s="476" t="s">
        <v>252</v>
      </c>
    </row>
    <row r="78" spans="1:10" ht="27" customHeight="1">
      <c r="A78" s="427" t="s">
        <v>260</v>
      </c>
      <c r="B78" s="428">
        <v>28204</v>
      </c>
      <c r="C78" s="410">
        <v>19317</v>
      </c>
      <c r="D78" s="429">
        <f aca="true" t="shared" si="6" ref="D78:D93">C78/B78</f>
        <v>0.684902850659481</v>
      </c>
      <c r="E78" s="428">
        <v>43054</v>
      </c>
      <c r="F78" s="410">
        <v>32343</v>
      </c>
      <c r="G78" s="429">
        <f aca="true" t="shared" si="7" ref="G78:G93">F78/E78</f>
        <v>0.7512193988944117</v>
      </c>
      <c r="H78" s="428">
        <v>19275</v>
      </c>
      <c r="I78" s="410">
        <v>16543</v>
      </c>
      <c r="J78" s="429">
        <f aca="true" t="shared" si="8" ref="J78:J93">I78/H78</f>
        <v>0.8582619974059663</v>
      </c>
    </row>
    <row r="79" spans="1:10" ht="27" customHeight="1">
      <c r="A79" s="255" t="s">
        <v>261</v>
      </c>
      <c r="B79" s="256">
        <v>8500</v>
      </c>
      <c r="C79" s="411">
        <v>5745</v>
      </c>
      <c r="D79" s="257">
        <f t="shared" si="6"/>
        <v>0.6758823529411765</v>
      </c>
      <c r="E79" s="256">
        <v>29800</v>
      </c>
      <c r="F79" s="411">
        <v>18834</v>
      </c>
      <c r="G79" s="257">
        <f t="shared" si="7"/>
        <v>0.6320134228187919</v>
      </c>
      <c r="H79" s="256">
        <v>5400</v>
      </c>
      <c r="I79" s="411">
        <v>4190</v>
      </c>
      <c r="J79" s="257">
        <f t="shared" si="8"/>
        <v>0.7759259259259259</v>
      </c>
    </row>
    <row r="80" spans="1:10" ht="27" customHeight="1">
      <c r="A80" s="255" t="s">
        <v>309</v>
      </c>
      <c r="B80" s="256">
        <v>8200</v>
      </c>
      <c r="C80" s="411">
        <v>5432</v>
      </c>
      <c r="D80" s="257">
        <f t="shared" si="6"/>
        <v>0.6624390243902439</v>
      </c>
      <c r="E80" s="256">
        <v>290</v>
      </c>
      <c r="F80" s="411">
        <v>0</v>
      </c>
      <c r="G80" s="257">
        <f t="shared" si="7"/>
        <v>0</v>
      </c>
      <c r="H80" s="256">
        <v>3500</v>
      </c>
      <c r="I80" s="411">
        <v>3810</v>
      </c>
      <c r="J80" s="257">
        <f t="shared" si="8"/>
        <v>1.0885714285714285</v>
      </c>
    </row>
    <row r="81" spans="1:10" ht="27" customHeight="1">
      <c r="A81" s="258" t="s">
        <v>262</v>
      </c>
      <c r="B81" s="259">
        <v>11500</v>
      </c>
      <c r="C81" s="411">
        <v>7609</v>
      </c>
      <c r="D81" s="260">
        <f t="shared" si="6"/>
        <v>0.6616521739130434</v>
      </c>
      <c r="E81" s="259">
        <v>10458</v>
      </c>
      <c r="F81" s="411">
        <v>9052</v>
      </c>
      <c r="G81" s="260">
        <f t="shared" si="7"/>
        <v>0.8655574679671065</v>
      </c>
      <c r="H81" s="259">
        <v>10371</v>
      </c>
      <c r="I81" s="411">
        <v>7845</v>
      </c>
      <c r="J81" s="260">
        <f t="shared" si="8"/>
        <v>0.7564362163725774</v>
      </c>
    </row>
    <row r="82" spans="1:10" ht="27" customHeight="1" thickBot="1">
      <c r="A82" s="255" t="s">
        <v>263</v>
      </c>
      <c r="B82" s="261">
        <v>4</v>
      </c>
      <c r="C82" s="412">
        <v>531</v>
      </c>
      <c r="D82" s="483">
        <f t="shared" si="6"/>
        <v>132.75</v>
      </c>
      <c r="E82" s="261">
        <v>2506</v>
      </c>
      <c r="F82" s="412">
        <v>4457</v>
      </c>
      <c r="G82" s="260">
        <f t="shared" si="7"/>
        <v>1.7785315243415802</v>
      </c>
      <c r="H82" s="261">
        <v>4</v>
      </c>
      <c r="I82" s="412">
        <v>698</v>
      </c>
      <c r="J82" s="483">
        <f t="shared" si="8"/>
        <v>174.5</v>
      </c>
    </row>
    <row r="83" spans="1:10" ht="27" customHeight="1">
      <c r="A83" s="262" t="s">
        <v>264</v>
      </c>
      <c r="B83" s="263">
        <f>SUM(B86+B95)</f>
        <v>308323</v>
      </c>
      <c r="C83" s="410">
        <f>SUM(C86+C95+C94)</f>
        <v>145072</v>
      </c>
      <c r="D83" s="264">
        <f t="shared" si="6"/>
        <v>0.47051955254716643</v>
      </c>
      <c r="E83" s="263">
        <f>SUM(E86+E95+E87)</f>
        <v>641851</v>
      </c>
      <c r="F83" s="410">
        <f>SUM(F86+F95)</f>
        <v>299901</v>
      </c>
      <c r="G83" s="264">
        <f t="shared" si="7"/>
        <v>0.46724395537282015</v>
      </c>
      <c r="H83" s="263">
        <f>SUM(H86+H95)</f>
        <v>312271</v>
      </c>
      <c r="I83" s="410">
        <f>SUM(I86+I95)</f>
        <v>149209</v>
      </c>
      <c r="J83" s="264">
        <f t="shared" si="8"/>
        <v>0.47781894572342615</v>
      </c>
    </row>
    <row r="84" spans="1:10" ht="27" customHeight="1">
      <c r="A84" s="299" t="s">
        <v>265</v>
      </c>
      <c r="B84" s="266">
        <v>251500</v>
      </c>
      <c r="C84" s="411">
        <v>115673</v>
      </c>
      <c r="D84" s="267">
        <f t="shared" si="6"/>
        <v>0.4599324055666004</v>
      </c>
      <c r="E84" s="266">
        <v>508394</v>
      </c>
      <c r="F84" s="411">
        <v>230516</v>
      </c>
      <c r="G84" s="267">
        <f t="shared" si="7"/>
        <v>0.45341998528700184</v>
      </c>
      <c r="H84" s="266">
        <v>257217</v>
      </c>
      <c r="I84" s="411">
        <v>120825</v>
      </c>
      <c r="J84" s="267">
        <f t="shared" si="8"/>
        <v>0.4697395584273201</v>
      </c>
    </row>
    <row r="85" spans="1:10" ht="27" customHeight="1">
      <c r="A85" s="299" t="s">
        <v>266</v>
      </c>
      <c r="B85" s="266">
        <v>50594</v>
      </c>
      <c r="C85" s="411">
        <v>25557</v>
      </c>
      <c r="D85" s="267">
        <f t="shared" si="6"/>
        <v>0.5051389492825236</v>
      </c>
      <c r="E85" s="266">
        <v>118472</v>
      </c>
      <c r="F85" s="411">
        <v>59278</v>
      </c>
      <c r="G85" s="267">
        <f t="shared" si="7"/>
        <v>0.5003545141468027</v>
      </c>
      <c r="H85" s="266">
        <v>49353</v>
      </c>
      <c r="I85" s="411">
        <v>25220</v>
      </c>
      <c r="J85" s="267">
        <f t="shared" si="8"/>
        <v>0.5110125017729419</v>
      </c>
    </row>
    <row r="86" spans="1:10" ht="27" customHeight="1">
      <c r="A86" s="317" t="s">
        <v>267</v>
      </c>
      <c r="B86" s="269">
        <f>SUM(B84:B85)</f>
        <v>302094</v>
      </c>
      <c r="C86" s="411">
        <f>SUM(C84:C85)</f>
        <v>141230</v>
      </c>
      <c r="D86" s="267">
        <f t="shared" si="6"/>
        <v>0.4675034922904791</v>
      </c>
      <c r="E86" s="269">
        <f>SUM(E84:E85)</f>
        <v>626866</v>
      </c>
      <c r="F86" s="411">
        <f>SUM(F84:F85)</f>
        <v>289794</v>
      </c>
      <c r="G86" s="267">
        <f t="shared" si="7"/>
        <v>0.46229018641942615</v>
      </c>
      <c r="H86" s="269">
        <f>SUM(H84:H85)</f>
        <v>306570</v>
      </c>
      <c r="I86" s="411">
        <f>SUM(I84:I85)</f>
        <v>146045</v>
      </c>
      <c r="J86" s="267">
        <f t="shared" si="8"/>
        <v>0.47638386012982353</v>
      </c>
    </row>
    <row r="87" spans="1:10" ht="27" customHeight="1">
      <c r="A87" s="270" t="s">
        <v>268</v>
      </c>
      <c r="B87" s="269">
        <v>700</v>
      </c>
      <c r="C87" s="411">
        <v>0</v>
      </c>
      <c r="D87" s="267">
        <f t="shared" si="6"/>
        <v>0</v>
      </c>
      <c r="E87" s="269">
        <v>0</v>
      </c>
      <c r="F87" s="411">
        <v>0</v>
      </c>
      <c r="G87" s="267"/>
      <c r="H87" s="269">
        <v>0</v>
      </c>
      <c r="I87" s="411">
        <v>0</v>
      </c>
      <c r="J87" s="267"/>
    </row>
    <row r="88" spans="1:10" ht="27" customHeight="1" thickBot="1">
      <c r="A88" s="271" t="s">
        <v>269</v>
      </c>
      <c r="B88" s="321">
        <f>SUM(B87:B87)</f>
        <v>700</v>
      </c>
      <c r="C88" s="479">
        <f>SUM(C87:C87)</f>
        <v>0</v>
      </c>
      <c r="D88" s="322">
        <f t="shared" si="6"/>
        <v>0</v>
      </c>
      <c r="E88" s="321">
        <v>0</v>
      </c>
      <c r="F88" s="479">
        <v>0</v>
      </c>
      <c r="G88" s="322"/>
      <c r="H88" s="321">
        <f>SUM(H87:H87)</f>
        <v>0</v>
      </c>
      <c r="I88" s="479">
        <f>SUM(I87:I87)</f>
        <v>0</v>
      </c>
      <c r="J88" s="322"/>
    </row>
    <row r="89" spans="1:10" ht="27" customHeight="1">
      <c r="A89" s="297" t="s">
        <v>270</v>
      </c>
      <c r="B89" s="275">
        <v>49368</v>
      </c>
      <c r="C89" s="414">
        <v>19006</v>
      </c>
      <c r="D89" s="276">
        <f t="shared" si="6"/>
        <v>0.3849862258953168</v>
      </c>
      <c r="E89" s="275">
        <v>64941</v>
      </c>
      <c r="F89" s="414">
        <v>20863</v>
      </c>
      <c r="G89" s="276">
        <f t="shared" si="7"/>
        <v>0.32126083675952016</v>
      </c>
      <c r="H89" s="275">
        <v>38939</v>
      </c>
      <c r="I89" s="414">
        <v>15247</v>
      </c>
      <c r="J89" s="276">
        <f t="shared" si="8"/>
        <v>0.3915611597627058</v>
      </c>
    </row>
    <row r="90" spans="1:10" ht="27" customHeight="1">
      <c r="A90" s="299" t="s">
        <v>271</v>
      </c>
      <c r="B90" s="266">
        <v>17099</v>
      </c>
      <c r="C90" s="411">
        <v>8588</v>
      </c>
      <c r="D90" s="267">
        <f t="shared" si="6"/>
        <v>0.502251593660448</v>
      </c>
      <c r="E90" s="266">
        <v>29940</v>
      </c>
      <c r="F90" s="411">
        <v>11357</v>
      </c>
      <c r="G90" s="267">
        <f t="shared" si="7"/>
        <v>0.3793253173012692</v>
      </c>
      <c r="H90" s="266">
        <v>13665</v>
      </c>
      <c r="I90" s="411">
        <v>6556</v>
      </c>
      <c r="J90" s="267">
        <f t="shared" si="8"/>
        <v>0.47976582510062205</v>
      </c>
    </row>
    <row r="91" spans="1:10" ht="27" customHeight="1">
      <c r="A91" s="299" t="s">
        <v>272</v>
      </c>
      <c r="B91" s="266">
        <v>45051</v>
      </c>
      <c r="C91" s="422">
        <v>16903</v>
      </c>
      <c r="D91" s="267">
        <f t="shared" si="6"/>
        <v>0.3751969989567379</v>
      </c>
      <c r="E91" s="269">
        <v>141579</v>
      </c>
      <c r="F91" s="411">
        <v>53056</v>
      </c>
      <c r="G91" s="267">
        <f t="shared" si="7"/>
        <v>0.3747448421022892</v>
      </c>
      <c r="H91" s="266">
        <v>36932</v>
      </c>
      <c r="I91" s="422">
        <v>14111</v>
      </c>
      <c r="J91" s="267">
        <f t="shared" si="8"/>
        <v>0.3820805805263728</v>
      </c>
    </row>
    <row r="92" spans="1:10" ht="27" customHeight="1">
      <c r="A92" s="299" t="s">
        <v>273</v>
      </c>
      <c r="B92" s="266">
        <v>5080</v>
      </c>
      <c r="C92" s="422">
        <v>2986</v>
      </c>
      <c r="D92" s="267">
        <f t="shared" si="6"/>
        <v>0.5877952755905512</v>
      </c>
      <c r="E92" s="269">
        <v>20700</v>
      </c>
      <c r="F92" s="411">
        <v>8230</v>
      </c>
      <c r="G92" s="267">
        <f t="shared" si="7"/>
        <v>0.39758454106280194</v>
      </c>
      <c r="H92" s="266">
        <v>3843</v>
      </c>
      <c r="I92" s="422">
        <v>1899</v>
      </c>
      <c r="J92" s="267">
        <f t="shared" si="8"/>
        <v>0.49414519906323184</v>
      </c>
    </row>
    <row r="93" spans="1:10" ht="27" customHeight="1">
      <c r="A93" s="318" t="s">
        <v>274</v>
      </c>
      <c r="B93" s="269">
        <f>SUM(B89:B92)</f>
        <v>116598</v>
      </c>
      <c r="C93" s="411">
        <f>SUM(C89:C92)</f>
        <v>47483</v>
      </c>
      <c r="D93" s="267">
        <f t="shared" si="6"/>
        <v>0.4072368308204257</v>
      </c>
      <c r="E93" s="269">
        <f>SUM(E89:E92)</f>
        <v>257160</v>
      </c>
      <c r="F93" s="411">
        <f>SUM(F89:F92)</f>
        <v>93506</v>
      </c>
      <c r="G93" s="267">
        <f t="shared" si="7"/>
        <v>0.3636102037641935</v>
      </c>
      <c r="H93" s="269">
        <f>SUM(H89:H92)</f>
        <v>93379</v>
      </c>
      <c r="I93" s="411">
        <f>SUM(I89:I92)</f>
        <v>37813</v>
      </c>
      <c r="J93" s="267">
        <f t="shared" si="8"/>
        <v>0.40494115379260864</v>
      </c>
    </row>
    <row r="94" spans="1:10" ht="27" customHeight="1">
      <c r="A94" s="319" t="s">
        <v>275</v>
      </c>
      <c r="B94" s="278">
        <v>0</v>
      </c>
      <c r="C94" s="415">
        <v>0</v>
      </c>
      <c r="D94" s="267"/>
      <c r="E94" s="278">
        <v>0</v>
      </c>
      <c r="F94" s="415">
        <v>791</v>
      </c>
      <c r="G94" s="267"/>
      <c r="H94" s="278">
        <v>0</v>
      </c>
      <c r="I94" s="415">
        <v>100</v>
      </c>
      <c r="J94" s="267"/>
    </row>
    <row r="95" spans="1:10" ht="27" customHeight="1" thickBot="1">
      <c r="A95" s="320" t="s">
        <v>276</v>
      </c>
      <c r="B95" s="321">
        <f>SUM(B96:B99)</f>
        <v>6229</v>
      </c>
      <c r="C95" s="416">
        <f>SUM(C96:C99)</f>
        <v>3842</v>
      </c>
      <c r="D95" s="322">
        <f>C95/B95</f>
        <v>0.6167924225397335</v>
      </c>
      <c r="E95" s="321">
        <f>SUM(E96:E99)</f>
        <v>14985</v>
      </c>
      <c r="F95" s="416">
        <f>SUM(F96:F99)</f>
        <v>10107</v>
      </c>
      <c r="G95" s="322">
        <f>F95/E95</f>
        <v>0.6744744744744745</v>
      </c>
      <c r="H95" s="321">
        <f>SUM(H96:H99)</f>
        <v>5701</v>
      </c>
      <c r="I95" s="416">
        <f>SUM(I96:I99)</f>
        <v>3164</v>
      </c>
      <c r="J95" s="322">
        <f>I95/H95</f>
        <v>0.5549903525697246</v>
      </c>
    </row>
    <row r="96" spans="1:10" ht="27" customHeight="1">
      <c r="A96" s="323" t="s">
        <v>277</v>
      </c>
      <c r="B96" s="285">
        <v>5829</v>
      </c>
      <c r="C96" s="417">
        <v>3261</v>
      </c>
      <c r="D96" s="284">
        <f>C96/B96</f>
        <v>0.5594441585177561</v>
      </c>
      <c r="E96" s="285">
        <v>11745</v>
      </c>
      <c r="F96" s="417">
        <v>6148</v>
      </c>
      <c r="G96" s="284">
        <f>F96/E96</f>
        <v>0.5234567901234568</v>
      </c>
      <c r="H96" s="285">
        <v>4901</v>
      </c>
      <c r="I96" s="417">
        <v>1841</v>
      </c>
      <c r="J96" s="284">
        <f>I96/H96</f>
        <v>0.375637624974495</v>
      </c>
    </row>
    <row r="97" spans="1:10" ht="27" customHeight="1">
      <c r="A97" s="324" t="s">
        <v>278</v>
      </c>
      <c r="B97" s="325">
        <v>0</v>
      </c>
      <c r="C97" s="430">
        <v>0</v>
      </c>
      <c r="D97" s="276"/>
      <c r="E97" s="325">
        <v>0</v>
      </c>
      <c r="F97" s="430">
        <v>0</v>
      </c>
      <c r="G97" s="326"/>
      <c r="H97" s="325">
        <v>0</v>
      </c>
      <c r="I97" s="430">
        <v>0</v>
      </c>
      <c r="J97" s="276"/>
    </row>
    <row r="98" spans="1:10" ht="27" customHeight="1">
      <c r="A98" s="265" t="s">
        <v>279</v>
      </c>
      <c r="B98" s="269">
        <v>0</v>
      </c>
      <c r="C98" s="411">
        <v>0</v>
      </c>
      <c r="D98" s="267"/>
      <c r="E98" s="269">
        <v>3240</v>
      </c>
      <c r="F98" s="411">
        <v>3240</v>
      </c>
      <c r="G98" s="267">
        <f>F98/E98</f>
        <v>1</v>
      </c>
      <c r="H98" s="269">
        <v>0</v>
      </c>
      <c r="I98" s="411">
        <v>0</v>
      </c>
      <c r="J98" s="267"/>
    </row>
    <row r="99" spans="1:10" ht="27" customHeight="1" thickBot="1">
      <c r="A99" s="327" t="s">
        <v>280</v>
      </c>
      <c r="B99" s="291">
        <v>400</v>
      </c>
      <c r="C99" s="418">
        <v>581</v>
      </c>
      <c r="D99" s="290">
        <v>0</v>
      </c>
      <c r="E99" s="291">
        <v>0</v>
      </c>
      <c r="F99" s="418">
        <v>719</v>
      </c>
      <c r="G99" s="290"/>
      <c r="H99" s="291">
        <v>800</v>
      </c>
      <c r="I99" s="418">
        <v>1323</v>
      </c>
      <c r="J99" s="290">
        <f>I99/H99</f>
        <v>1.65375</v>
      </c>
    </row>
    <row r="100" spans="1:10" ht="27" customHeight="1" thickBot="1">
      <c r="A100" s="328" t="s">
        <v>281</v>
      </c>
      <c r="B100" s="329">
        <f>SUM(B83+B88+B93+B94)</f>
        <v>425621</v>
      </c>
      <c r="C100" s="431">
        <f>SUM(C83+C88+C93+C94)</f>
        <v>192555</v>
      </c>
      <c r="D100" s="294">
        <f>C100/B100</f>
        <v>0.45240953806320644</v>
      </c>
      <c r="E100" s="329">
        <f>SUM(E83+E88+E93+E94)</f>
        <v>899011</v>
      </c>
      <c r="F100" s="431">
        <f>SUM(F83+F88+F93+F94)</f>
        <v>394198</v>
      </c>
      <c r="G100" s="294">
        <f>F100/E100</f>
        <v>0.43847961815817604</v>
      </c>
      <c r="H100" s="329">
        <f>SUM(H83+H88+H93+H94)</f>
        <v>405650</v>
      </c>
      <c r="I100" s="431">
        <f>SUM(I83+I88+I93+I94)</f>
        <v>187122</v>
      </c>
      <c r="J100" s="294">
        <f>I100/H100</f>
        <v>0.46128928879575987</v>
      </c>
    </row>
    <row r="101" spans="1:10" ht="27" customHeight="1">
      <c r="A101" s="297" t="s">
        <v>282</v>
      </c>
      <c r="B101" s="275">
        <v>0</v>
      </c>
      <c r="C101" s="414">
        <v>0</v>
      </c>
      <c r="D101" s="276"/>
      <c r="E101" s="275">
        <v>0</v>
      </c>
      <c r="F101" s="414">
        <v>0</v>
      </c>
      <c r="G101" s="276"/>
      <c r="H101" s="275">
        <v>0</v>
      </c>
      <c r="I101" s="414">
        <v>0</v>
      </c>
      <c r="J101" s="276"/>
    </row>
    <row r="102" spans="1:10" ht="27" customHeight="1" thickBot="1">
      <c r="A102" s="299" t="s">
        <v>283</v>
      </c>
      <c r="B102" s="301">
        <v>0</v>
      </c>
      <c r="C102" s="420">
        <v>0</v>
      </c>
      <c r="D102" s="276"/>
      <c r="E102" s="301">
        <v>0</v>
      </c>
      <c r="F102" s="420">
        <v>0</v>
      </c>
      <c r="G102" s="276"/>
      <c r="H102" s="301">
        <v>0</v>
      </c>
      <c r="I102" s="420">
        <v>0</v>
      </c>
      <c r="J102" s="276"/>
    </row>
    <row r="103" spans="1:10" ht="27" customHeight="1" thickBot="1">
      <c r="A103" s="424" t="s">
        <v>284</v>
      </c>
      <c r="B103" s="425">
        <f>SUM(B100:B102)</f>
        <v>425621</v>
      </c>
      <c r="C103" s="421">
        <f>SUM(C100:C102)</f>
        <v>192555</v>
      </c>
      <c r="D103" s="426">
        <f>C103/B103</f>
        <v>0.45240953806320644</v>
      </c>
      <c r="E103" s="425">
        <f>SUM(E100:E102)</f>
        <v>899011</v>
      </c>
      <c r="F103" s="421">
        <f>SUM(F100:F102)</f>
        <v>394198</v>
      </c>
      <c r="G103" s="426">
        <f>F103/E103</f>
        <v>0.43847961815817604</v>
      </c>
      <c r="H103" s="425">
        <f>SUM(H100:H102)</f>
        <v>405650</v>
      </c>
      <c r="I103" s="421">
        <f>SUM(I100:I102)</f>
        <v>187122</v>
      </c>
      <c r="J103" s="426">
        <f>I103/H103</f>
        <v>0.46128928879575987</v>
      </c>
    </row>
    <row r="104" ht="24.75" customHeight="1"/>
    <row r="105" ht="24.75" customHeight="1"/>
    <row r="106" ht="24.75" customHeight="1"/>
    <row r="107" ht="24.75" customHeight="1"/>
    <row r="108" spans="1:10" ht="24.75" customHeight="1">
      <c r="A108" s="252"/>
      <c r="B108" s="252"/>
      <c r="C108" s="252"/>
      <c r="D108" s="252"/>
      <c r="J108" s="470" t="s">
        <v>291</v>
      </c>
    </row>
    <row r="109" spans="1:10" ht="24.75" customHeight="1" thickBot="1">
      <c r="A109" s="252"/>
      <c r="B109" s="252"/>
      <c r="C109" s="252"/>
      <c r="D109" s="252"/>
      <c r="J109" s="471" t="s">
        <v>255</v>
      </c>
    </row>
    <row r="110" spans="1:10" ht="24.75" customHeight="1" thickBot="1">
      <c r="A110" s="467"/>
      <c r="B110" s="546" t="s">
        <v>292</v>
      </c>
      <c r="C110" s="547"/>
      <c r="D110" s="548"/>
      <c r="E110" s="546" t="s">
        <v>293</v>
      </c>
      <c r="F110" s="547"/>
      <c r="G110" s="548"/>
      <c r="H110" s="551" t="s">
        <v>294</v>
      </c>
      <c r="I110" s="552"/>
      <c r="J110" s="553"/>
    </row>
    <row r="111" spans="1:10" ht="24.75" customHeight="1" thickBot="1">
      <c r="A111" s="465" t="s">
        <v>312</v>
      </c>
      <c r="B111" s="473" t="s">
        <v>218</v>
      </c>
      <c r="C111" s="474" t="s">
        <v>259</v>
      </c>
      <c r="D111" s="475" t="s">
        <v>252</v>
      </c>
      <c r="E111" s="473" t="s">
        <v>218</v>
      </c>
      <c r="F111" s="474" t="s">
        <v>259</v>
      </c>
      <c r="G111" s="475" t="s">
        <v>252</v>
      </c>
      <c r="H111" s="473" t="s">
        <v>218</v>
      </c>
      <c r="I111" s="474" t="s">
        <v>259</v>
      </c>
      <c r="J111" s="476" t="s">
        <v>252</v>
      </c>
    </row>
    <row r="112" spans="1:10" ht="27" customHeight="1">
      <c r="A112" s="427" t="s">
        <v>260</v>
      </c>
      <c r="B112" s="428">
        <v>58717</v>
      </c>
      <c r="C112" s="410">
        <v>35589</v>
      </c>
      <c r="D112" s="429">
        <f aca="true" t="shared" si="9" ref="D112:D127">C112/B112</f>
        <v>0.6061106664168809</v>
      </c>
      <c r="E112" s="428">
        <v>31806</v>
      </c>
      <c r="F112" s="410">
        <v>22247</v>
      </c>
      <c r="G112" s="432">
        <f aca="true" t="shared" si="10" ref="G112:G127">F112/E112</f>
        <v>0.6994592215305289</v>
      </c>
      <c r="H112" s="433">
        <f>SUM(B11+E11+H11+B44+E44+H44+B78+E78+H78+B112+E112)</f>
        <v>326589</v>
      </c>
      <c r="I112" s="434">
        <f>SUM(C11+F11+I11+C44+F44+I44+C78+F78+I78+C112+F112)</f>
        <v>216641</v>
      </c>
      <c r="J112" s="435">
        <f>SUM(I112/H112)</f>
        <v>0.6633444482208525</v>
      </c>
    </row>
    <row r="113" spans="1:10" s="334" customFormat="1" ht="27" customHeight="1">
      <c r="A113" s="255" t="s">
        <v>261</v>
      </c>
      <c r="B113" s="256">
        <v>21960</v>
      </c>
      <c r="C113" s="411">
        <v>9976</v>
      </c>
      <c r="D113" s="257">
        <f t="shared" si="9"/>
        <v>0.45428051001821496</v>
      </c>
      <c r="E113" s="256">
        <v>11000</v>
      </c>
      <c r="F113" s="411">
        <v>7931</v>
      </c>
      <c r="G113" s="331">
        <f t="shared" si="10"/>
        <v>0.721</v>
      </c>
      <c r="H113" s="332">
        <f aca="true" t="shared" si="11" ref="H113:I128">SUM(B12+E12+H12+B45+E45+H45+B79+E79+H79+B113+E113)</f>
        <v>169165</v>
      </c>
      <c r="I113" s="440">
        <f t="shared" si="11"/>
        <v>98317</v>
      </c>
      <c r="J113" s="333">
        <f aca="true" t="shared" si="12" ref="J113:J137">SUM(I113/H113)</f>
        <v>0.5811899624626844</v>
      </c>
    </row>
    <row r="114" spans="1:10" ht="27" customHeight="1">
      <c r="A114" s="255" t="s">
        <v>309</v>
      </c>
      <c r="B114" s="256">
        <v>16080</v>
      </c>
      <c r="C114" s="411">
        <v>7470</v>
      </c>
      <c r="D114" s="257">
        <f t="shared" si="9"/>
        <v>0.46455223880597013</v>
      </c>
      <c r="E114" s="256">
        <v>400</v>
      </c>
      <c r="F114" s="411">
        <v>639</v>
      </c>
      <c r="G114" s="331">
        <f t="shared" si="10"/>
        <v>1.5975</v>
      </c>
      <c r="H114" s="332">
        <f t="shared" si="11"/>
        <v>35535</v>
      </c>
      <c r="I114" s="440">
        <f t="shared" si="11"/>
        <v>22905</v>
      </c>
      <c r="J114" s="333">
        <f t="shared" si="12"/>
        <v>0.6445757703672436</v>
      </c>
    </row>
    <row r="115" spans="1:10" ht="27" customHeight="1">
      <c r="A115" s="258" t="s">
        <v>262</v>
      </c>
      <c r="B115" s="259">
        <v>20677</v>
      </c>
      <c r="C115" s="411">
        <v>10065</v>
      </c>
      <c r="D115" s="260">
        <f t="shared" si="9"/>
        <v>0.4867727426609276</v>
      </c>
      <c r="E115" s="259">
        <v>20398</v>
      </c>
      <c r="F115" s="411">
        <v>13302</v>
      </c>
      <c r="G115" s="335">
        <f t="shared" si="10"/>
        <v>0.6521227571330522</v>
      </c>
      <c r="H115" s="332">
        <f t="shared" si="11"/>
        <v>119324</v>
      </c>
      <c r="I115" s="440">
        <f t="shared" si="11"/>
        <v>78061</v>
      </c>
      <c r="J115" s="333">
        <f t="shared" si="12"/>
        <v>0.6541936240823305</v>
      </c>
    </row>
    <row r="116" spans="1:10" ht="27" customHeight="1" thickBot="1">
      <c r="A116" s="255" t="s">
        <v>263</v>
      </c>
      <c r="B116" s="261">
        <v>0</v>
      </c>
      <c r="C116" s="412">
        <v>8078</v>
      </c>
      <c r="D116" s="260"/>
      <c r="E116" s="261">
        <v>8</v>
      </c>
      <c r="F116" s="412">
        <v>375</v>
      </c>
      <c r="G116" s="335">
        <f t="shared" si="10"/>
        <v>46.875</v>
      </c>
      <c r="H116" s="336">
        <f t="shared" si="11"/>
        <v>2565</v>
      </c>
      <c r="I116" s="441">
        <f t="shared" si="11"/>
        <v>17358</v>
      </c>
      <c r="J116" s="337">
        <f t="shared" si="12"/>
        <v>6.767251461988304</v>
      </c>
    </row>
    <row r="117" spans="1:10" ht="27" customHeight="1">
      <c r="A117" s="262" t="s">
        <v>264</v>
      </c>
      <c r="B117" s="263">
        <f>SUM(B120+B129)</f>
        <v>472021</v>
      </c>
      <c r="C117" s="410">
        <f>SUM(C120+C129)</f>
        <v>217359</v>
      </c>
      <c r="D117" s="264">
        <f t="shared" si="9"/>
        <v>0.4604858682134905</v>
      </c>
      <c r="E117" s="263">
        <f>SUM(E120+E129+E135)</f>
        <v>438028</v>
      </c>
      <c r="F117" s="410">
        <f>SUM(F120+F129+F136+F135)</f>
        <v>229669</v>
      </c>
      <c r="G117" s="338">
        <f t="shared" si="10"/>
        <v>0.5243249289999726</v>
      </c>
      <c r="H117" s="339">
        <f t="shared" si="11"/>
        <v>4785388</v>
      </c>
      <c r="I117" s="442">
        <f t="shared" si="11"/>
        <v>2257699</v>
      </c>
      <c r="J117" s="340">
        <f t="shared" si="12"/>
        <v>0.471790166231035</v>
      </c>
    </row>
    <row r="118" spans="1:10" ht="27" customHeight="1">
      <c r="A118" s="299" t="s">
        <v>265</v>
      </c>
      <c r="B118" s="266">
        <v>389271</v>
      </c>
      <c r="C118" s="411">
        <v>177323</v>
      </c>
      <c r="D118" s="267">
        <f t="shared" si="9"/>
        <v>0.45552584189420736</v>
      </c>
      <c r="E118" s="266">
        <v>332370</v>
      </c>
      <c r="F118" s="411">
        <v>154947</v>
      </c>
      <c r="G118" s="341">
        <f t="shared" si="10"/>
        <v>0.466188284141168</v>
      </c>
      <c r="H118" s="332">
        <f t="shared" si="11"/>
        <v>3823170</v>
      </c>
      <c r="I118" s="440">
        <f t="shared" si="11"/>
        <v>1765008</v>
      </c>
      <c r="J118" s="333">
        <f t="shared" si="12"/>
        <v>0.4616608730451432</v>
      </c>
    </row>
    <row r="119" spans="1:10" ht="27" customHeight="1">
      <c r="A119" s="299" t="s">
        <v>266</v>
      </c>
      <c r="B119" s="266">
        <v>73064</v>
      </c>
      <c r="C119" s="411">
        <v>36824</v>
      </c>
      <c r="D119" s="267">
        <f t="shared" si="9"/>
        <v>0.5039964962224899</v>
      </c>
      <c r="E119" s="266">
        <v>96597</v>
      </c>
      <c r="F119" s="411">
        <v>47161</v>
      </c>
      <c r="G119" s="341">
        <f t="shared" si="10"/>
        <v>0.48822427197532015</v>
      </c>
      <c r="H119" s="332">
        <f t="shared" si="11"/>
        <v>861322</v>
      </c>
      <c r="I119" s="440">
        <f t="shared" si="11"/>
        <v>417914</v>
      </c>
      <c r="J119" s="333">
        <f t="shared" si="12"/>
        <v>0.4852006566649871</v>
      </c>
    </row>
    <row r="120" spans="1:10" ht="27" customHeight="1">
      <c r="A120" s="317" t="s">
        <v>267</v>
      </c>
      <c r="B120" s="269">
        <f>SUM(B118:B119)</f>
        <v>462335</v>
      </c>
      <c r="C120" s="411">
        <f>SUM(C118:C119)</f>
        <v>214147</v>
      </c>
      <c r="D120" s="267">
        <f t="shared" si="9"/>
        <v>0.46318578519904396</v>
      </c>
      <c r="E120" s="269">
        <f>SUM(E118:E119)</f>
        <v>428967</v>
      </c>
      <c r="F120" s="411">
        <f>SUM(F118:F119)</f>
        <v>202108</v>
      </c>
      <c r="G120" s="341">
        <f t="shared" si="10"/>
        <v>0.47115046145740813</v>
      </c>
      <c r="H120" s="342">
        <f t="shared" si="11"/>
        <v>4684492</v>
      </c>
      <c r="I120" s="440">
        <f t="shared" si="11"/>
        <v>2182922</v>
      </c>
      <c r="J120" s="333">
        <f t="shared" si="12"/>
        <v>0.4659890549498217</v>
      </c>
    </row>
    <row r="121" spans="1:10" ht="27" customHeight="1">
      <c r="A121" s="270" t="s">
        <v>268</v>
      </c>
      <c r="B121" s="269">
        <v>0</v>
      </c>
      <c r="C121" s="411">
        <v>0</v>
      </c>
      <c r="D121" s="267"/>
      <c r="E121" s="269">
        <v>0</v>
      </c>
      <c r="F121" s="411">
        <v>0</v>
      </c>
      <c r="G121" s="341"/>
      <c r="H121" s="332">
        <f t="shared" si="11"/>
        <v>700</v>
      </c>
      <c r="I121" s="440">
        <f t="shared" si="11"/>
        <v>0</v>
      </c>
      <c r="J121" s="333"/>
    </row>
    <row r="122" spans="1:10" ht="27" customHeight="1" thickBot="1">
      <c r="A122" s="271" t="s">
        <v>269</v>
      </c>
      <c r="B122" s="272">
        <f>SUM(B121:B121)</f>
        <v>0</v>
      </c>
      <c r="C122" s="413">
        <f>SUM(C121:C121)</f>
        <v>0</v>
      </c>
      <c r="D122" s="273"/>
      <c r="E122" s="272">
        <v>0</v>
      </c>
      <c r="F122" s="413">
        <f>SUM(F121:F121)</f>
        <v>0</v>
      </c>
      <c r="G122" s="343"/>
      <c r="H122" s="336">
        <f t="shared" si="11"/>
        <v>700</v>
      </c>
      <c r="I122" s="441">
        <f t="shared" si="11"/>
        <v>0</v>
      </c>
      <c r="J122" s="337"/>
    </row>
    <row r="123" spans="1:10" ht="27" customHeight="1">
      <c r="A123" s="297" t="s">
        <v>270</v>
      </c>
      <c r="B123" s="275">
        <v>64648</v>
      </c>
      <c r="C123" s="414">
        <v>23290</v>
      </c>
      <c r="D123" s="276">
        <f t="shared" si="9"/>
        <v>0.36025863135750524</v>
      </c>
      <c r="E123" s="275">
        <v>48549</v>
      </c>
      <c r="F123" s="414">
        <v>16487</v>
      </c>
      <c r="G123" s="344">
        <f t="shared" si="10"/>
        <v>0.3395950483017158</v>
      </c>
      <c r="H123" s="345">
        <f t="shared" si="11"/>
        <v>564276</v>
      </c>
      <c r="I123" s="442">
        <f t="shared" si="11"/>
        <v>210518</v>
      </c>
      <c r="J123" s="340">
        <f t="shared" si="12"/>
        <v>0.3730762959969944</v>
      </c>
    </row>
    <row r="124" spans="1:10" ht="27" customHeight="1">
      <c r="A124" s="299" t="s">
        <v>271</v>
      </c>
      <c r="B124" s="266">
        <v>24118</v>
      </c>
      <c r="C124" s="411">
        <v>10592</v>
      </c>
      <c r="D124" s="267">
        <f t="shared" si="9"/>
        <v>0.43917406086740196</v>
      </c>
      <c r="E124" s="266">
        <v>18593</v>
      </c>
      <c r="F124" s="411">
        <v>9144</v>
      </c>
      <c r="G124" s="341">
        <f t="shared" si="10"/>
        <v>0.49179798849029205</v>
      </c>
      <c r="H124" s="342">
        <f t="shared" si="11"/>
        <v>222588</v>
      </c>
      <c r="I124" s="440">
        <f t="shared" si="11"/>
        <v>101913</v>
      </c>
      <c r="J124" s="333">
        <f t="shared" si="12"/>
        <v>0.45785487088252735</v>
      </c>
    </row>
    <row r="125" spans="1:10" ht="27" customHeight="1">
      <c r="A125" s="299" t="s">
        <v>272</v>
      </c>
      <c r="B125" s="266">
        <v>83221</v>
      </c>
      <c r="C125" s="422">
        <v>34051</v>
      </c>
      <c r="D125" s="267">
        <f t="shared" si="9"/>
        <v>0.4091635524687278</v>
      </c>
      <c r="E125" s="269">
        <v>82524</v>
      </c>
      <c r="F125" s="411">
        <v>30568</v>
      </c>
      <c r="G125" s="341">
        <f t="shared" si="10"/>
        <v>0.37041345547961807</v>
      </c>
      <c r="H125" s="342">
        <f t="shared" si="11"/>
        <v>777838</v>
      </c>
      <c r="I125" s="440">
        <f t="shared" si="11"/>
        <v>296997</v>
      </c>
      <c r="J125" s="333">
        <f t="shared" si="12"/>
        <v>0.3818237216489809</v>
      </c>
    </row>
    <row r="126" spans="1:10" ht="27" customHeight="1">
      <c r="A126" s="299" t="s">
        <v>273</v>
      </c>
      <c r="B126" s="266">
        <v>10160</v>
      </c>
      <c r="C126" s="422">
        <v>5566</v>
      </c>
      <c r="D126" s="267">
        <f t="shared" si="9"/>
        <v>0.5478346456692913</v>
      </c>
      <c r="E126" s="269">
        <v>7620</v>
      </c>
      <c r="F126" s="411">
        <v>3804</v>
      </c>
      <c r="G126" s="341">
        <f t="shared" si="10"/>
        <v>0.49921259842519683</v>
      </c>
      <c r="H126" s="342">
        <f t="shared" si="11"/>
        <v>95093</v>
      </c>
      <c r="I126" s="440">
        <f t="shared" si="11"/>
        <v>41875</v>
      </c>
      <c r="J126" s="333">
        <f t="shared" si="12"/>
        <v>0.44035838600107263</v>
      </c>
    </row>
    <row r="127" spans="1:10" ht="27" customHeight="1">
      <c r="A127" s="318" t="s">
        <v>274</v>
      </c>
      <c r="B127" s="269">
        <f>SUM(B123:B126)</f>
        <v>182147</v>
      </c>
      <c r="C127" s="411">
        <f>SUM(C123:C126)</f>
        <v>73499</v>
      </c>
      <c r="D127" s="267">
        <f t="shared" si="9"/>
        <v>0.4035147435862243</v>
      </c>
      <c r="E127" s="269">
        <f>SUM(E123:E126)</f>
        <v>157286</v>
      </c>
      <c r="F127" s="411">
        <f>SUM(F123:F126)</f>
        <v>60003</v>
      </c>
      <c r="G127" s="341">
        <f t="shared" si="10"/>
        <v>0.3814897702274837</v>
      </c>
      <c r="H127" s="332">
        <f t="shared" si="11"/>
        <v>1659795</v>
      </c>
      <c r="I127" s="440">
        <f t="shared" si="11"/>
        <v>651303</v>
      </c>
      <c r="J127" s="333">
        <f t="shared" si="12"/>
        <v>0.39239966381390473</v>
      </c>
    </row>
    <row r="128" spans="1:10" ht="27" customHeight="1">
      <c r="A128" s="319" t="s">
        <v>275</v>
      </c>
      <c r="B128" s="278">
        <v>0</v>
      </c>
      <c r="C128" s="415">
        <v>0</v>
      </c>
      <c r="D128" s="267"/>
      <c r="E128" s="278">
        <v>0</v>
      </c>
      <c r="F128" s="415">
        <v>0</v>
      </c>
      <c r="G128" s="341"/>
      <c r="H128" s="332">
        <f t="shared" si="11"/>
        <v>0</v>
      </c>
      <c r="I128" s="440">
        <f t="shared" si="11"/>
        <v>3146</v>
      </c>
      <c r="J128" s="333"/>
    </row>
    <row r="129" spans="1:10" ht="27" customHeight="1" thickBot="1">
      <c r="A129" s="320" t="s">
        <v>276</v>
      </c>
      <c r="B129" s="321">
        <f>SUM(B130:B133)</f>
        <v>9686</v>
      </c>
      <c r="C129" s="416">
        <f>SUM(C130:C133)</f>
        <v>3212</v>
      </c>
      <c r="D129" s="322">
        <f>C129/B129</f>
        <v>0.3316126367953748</v>
      </c>
      <c r="E129" s="346">
        <f>SUM(E130:E133)</f>
        <v>9061</v>
      </c>
      <c r="F129" s="416">
        <f>SUM(F130:F133)</f>
        <v>4875</v>
      </c>
      <c r="G129" s="347">
        <f>F129/E129</f>
        <v>0.5380200860832137</v>
      </c>
      <c r="H129" s="336">
        <f aca="true" t="shared" si="13" ref="H129:I137">SUM(B28+E28+H28+B61+E61+H61+B95+E95+H95+B129+E129)</f>
        <v>100896</v>
      </c>
      <c r="I129" s="441">
        <f t="shared" si="13"/>
        <v>52091</v>
      </c>
      <c r="J129" s="337">
        <f t="shared" si="12"/>
        <v>0.516284094513162</v>
      </c>
    </row>
    <row r="130" spans="1:10" ht="27" customHeight="1">
      <c r="A130" s="323" t="s">
        <v>277</v>
      </c>
      <c r="B130" s="285">
        <v>9686</v>
      </c>
      <c r="C130" s="417">
        <v>2874</v>
      </c>
      <c r="D130" s="284">
        <f>C130/B130</f>
        <v>0.29671691100557507</v>
      </c>
      <c r="E130" s="285">
        <v>8961</v>
      </c>
      <c r="F130" s="417">
        <v>4858</v>
      </c>
      <c r="G130" s="348">
        <f>F130/E130</f>
        <v>0.5421269947550497</v>
      </c>
      <c r="H130" s="345">
        <f t="shared" si="13"/>
        <v>92597</v>
      </c>
      <c r="I130" s="442">
        <f t="shared" si="13"/>
        <v>39030</v>
      </c>
      <c r="J130" s="340">
        <f t="shared" si="12"/>
        <v>0.42150393641262673</v>
      </c>
    </row>
    <row r="131" spans="1:10" ht="27" customHeight="1">
      <c r="A131" s="324" t="s">
        <v>278</v>
      </c>
      <c r="B131" s="269">
        <v>0</v>
      </c>
      <c r="C131" s="411">
        <v>0</v>
      </c>
      <c r="D131" s="276"/>
      <c r="E131" s="269">
        <v>0</v>
      </c>
      <c r="F131" s="411">
        <v>0</v>
      </c>
      <c r="G131" s="344"/>
      <c r="H131" s="342">
        <f t="shared" si="13"/>
        <v>2159</v>
      </c>
      <c r="I131" s="440">
        <f t="shared" si="13"/>
        <v>4285</v>
      </c>
      <c r="J131" s="333">
        <f t="shared" si="12"/>
        <v>1.98471514590088</v>
      </c>
    </row>
    <row r="132" spans="1:10" ht="27" customHeight="1">
      <c r="A132" s="299" t="s">
        <v>279</v>
      </c>
      <c r="B132" s="269">
        <v>0</v>
      </c>
      <c r="C132" s="411">
        <v>0</v>
      </c>
      <c r="D132" s="267"/>
      <c r="E132" s="269">
        <v>0</v>
      </c>
      <c r="F132" s="411">
        <v>0</v>
      </c>
      <c r="G132" s="341"/>
      <c r="H132" s="342">
        <f t="shared" si="13"/>
        <v>3240</v>
      </c>
      <c r="I132" s="440">
        <f t="shared" si="13"/>
        <v>3240</v>
      </c>
      <c r="J132" s="333">
        <f t="shared" si="12"/>
        <v>1</v>
      </c>
    </row>
    <row r="133" spans="1:10" ht="27" customHeight="1" thickBot="1">
      <c r="A133" s="327" t="s">
        <v>280</v>
      </c>
      <c r="B133" s="291">
        <v>0</v>
      </c>
      <c r="C133" s="418">
        <v>338</v>
      </c>
      <c r="D133" s="290"/>
      <c r="E133" s="291">
        <v>100</v>
      </c>
      <c r="F133" s="418">
        <v>17</v>
      </c>
      <c r="G133" s="349">
        <f>F133/E133</f>
        <v>0.17</v>
      </c>
      <c r="H133" s="350">
        <f t="shared" si="13"/>
        <v>2900</v>
      </c>
      <c r="I133" s="441">
        <f t="shared" si="13"/>
        <v>5536</v>
      </c>
      <c r="J133" s="337">
        <f t="shared" si="12"/>
        <v>1.9089655172413793</v>
      </c>
    </row>
    <row r="134" spans="1:10" ht="27" customHeight="1" thickBot="1">
      <c r="A134" s="328" t="s">
        <v>281</v>
      </c>
      <c r="B134" s="329">
        <f>SUM(B117+B122+B127+B128)</f>
        <v>654168</v>
      </c>
      <c r="C134" s="431">
        <f>SUM(C117+C122+C127+C128)</f>
        <v>290858</v>
      </c>
      <c r="D134" s="294">
        <f>C134/B134</f>
        <v>0.44462278802998617</v>
      </c>
      <c r="E134" s="329">
        <f>SUM(E117+E122+E127+E128)</f>
        <v>595314</v>
      </c>
      <c r="F134" s="431">
        <f>SUM(F117+F122+F127+F128)</f>
        <v>289672</v>
      </c>
      <c r="G134" s="351">
        <f>F134/E134</f>
        <v>0.48658691043718105</v>
      </c>
      <c r="H134" s="352">
        <f t="shared" si="13"/>
        <v>6445883</v>
      </c>
      <c r="I134" s="423">
        <f t="shared" si="13"/>
        <v>2912148</v>
      </c>
      <c r="J134" s="353">
        <f t="shared" si="12"/>
        <v>0.45178418534745357</v>
      </c>
    </row>
    <row r="135" spans="1:10" ht="27" customHeight="1">
      <c r="A135" s="297" t="s">
        <v>282</v>
      </c>
      <c r="B135" s="275">
        <v>0</v>
      </c>
      <c r="C135" s="414">
        <v>0</v>
      </c>
      <c r="D135" s="276"/>
      <c r="E135" s="275">
        <v>0</v>
      </c>
      <c r="F135" s="414">
        <v>22686</v>
      </c>
      <c r="G135" s="344">
        <v>0</v>
      </c>
      <c r="H135" s="330">
        <f t="shared" si="13"/>
        <v>0</v>
      </c>
      <c r="I135" s="442">
        <f t="shared" si="13"/>
        <v>22686</v>
      </c>
      <c r="J135" s="340"/>
    </row>
    <row r="136" spans="1:10" ht="27" customHeight="1" thickBot="1">
      <c r="A136" s="299" t="s">
        <v>283</v>
      </c>
      <c r="B136" s="301">
        <v>0</v>
      </c>
      <c r="C136" s="420">
        <v>0</v>
      </c>
      <c r="D136" s="276"/>
      <c r="E136" s="301">
        <v>0</v>
      </c>
      <c r="F136" s="420">
        <v>0</v>
      </c>
      <c r="G136" s="344">
        <v>0</v>
      </c>
      <c r="H136" s="354">
        <f>SUM(E35)</f>
        <v>24000</v>
      </c>
      <c r="I136" s="441">
        <f t="shared" si="13"/>
        <v>0</v>
      </c>
      <c r="J136" s="337">
        <v>0</v>
      </c>
    </row>
    <row r="137" spans="1:10" ht="27" customHeight="1" thickBot="1">
      <c r="A137" s="424" t="s">
        <v>284</v>
      </c>
      <c r="B137" s="425">
        <f>SUM(B134:B136)</f>
        <v>654168</v>
      </c>
      <c r="C137" s="421">
        <f>SUM(C134:C136)</f>
        <v>290858</v>
      </c>
      <c r="D137" s="426">
        <f>C137/B137</f>
        <v>0.44462278802998617</v>
      </c>
      <c r="E137" s="425">
        <f>SUM(E134)</f>
        <v>595314</v>
      </c>
      <c r="F137" s="421">
        <f>SUM(F134:F134)</f>
        <v>289672</v>
      </c>
      <c r="G137" s="436">
        <f>F137/E137</f>
        <v>0.48658691043718105</v>
      </c>
      <c r="H137" s="437">
        <f>SUM(B36+E36+H36+B69+E69+H69+B103+E103+H103+B137+E137)</f>
        <v>6469883</v>
      </c>
      <c r="I137" s="438">
        <f t="shared" si="13"/>
        <v>2912148</v>
      </c>
      <c r="J137" s="439">
        <f t="shared" si="12"/>
        <v>0.45010829407579706</v>
      </c>
    </row>
    <row r="138" spans="8:10" ht="24.75" customHeight="1">
      <c r="H138" s="355"/>
      <c r="I138" s="355"/>
      <c r="J138" s="356"/>
    </row>
    <row r="139" spans="8:10" ht="24.75" customHeight="1">
      <c r="H139" s="355"/>
      <c r="I139" s="355"/>
      <c r="J139" s="357"/>
    </row>
    <row r="140" ht="24.75" customHeight="1"/>
    <row r="141" ht="24.75" customHeight="1"/>
    <row r="142" spans="1:10" ht="24.75" customHeight="1">
      <c r="A142" s="469" t="s">
        <v>295</v>
      </c>
      <c r="B142" s="252"/>
      <c r="C142" s="252"/>
      <c r="D142" s="252"/>
      <c r="H142" s="359"/>
      <c r="I142" s="360"/>
      <c r="J142" s="470" t="s">
        <v>296</v>
      </c>
    </row>
    <row r="143" spans="1:10" ht="24.75" customHeight="1" thickBot="1">
      <c r="A143" s="358"/>
      <c r="B143" s="252"/>
      <c r="C143" s="252"/>
      <c r="D143" s="252"/>
      <c r="H143" s="361"/>
      <c r="I143" s="361"/>
      <c r="J143" s="471" t="s">
        <v>255</v>
      </c>
    </row>
    <row r="144" spans="1:10" ht="24.75" customHeight="1" thickBot="1">
      <c r="A144" s="362"/>
      <c r="B144" s="534" t="s">
        <v>297</v>
      </c>
      <c r="C144" s="535"/>
      <c r="D144" s="536"/>
      <c r="E144" s="537" t="s">
        <v>298</v>
      </c>
      <c r="F144" s="538"/>
      <c r="G144" s="539"/>
      <c r="H144" s="540"/>
      <c r="I144" s="540"/>
      <c r="J144" s="540"/>
    </row>
    <row r="145" spans="1:10" ht="24.75" customHeight="1" thickBot="1">
      <c r="A145" s="478" t="s">
        <v>312</v>
      </c>
      <c r="B145" s="473" t="s">
        <v>218</v>
      </c>
      <c r="C145" s="474" t="s">
        <v>259</v>
      </c>
      <c r="D145" s="477" t="s">
        <v>252</v>
      </c>
      <c r="E145" s="473" t="s">
        <v>218</v>
      </c>
      <c r="F145" s="474" t="s">
        <v>259</v>
      </c>
      <c r="G145" s="477" t="s">
        <v>252</v>
      </c>
      <c r="H145" s="363"/>
      <c r="I145" s="363"/>
      <c r="J145" s="363"/>
    </row>
    <row r="146" spans="1:10" ht="27.75" customHeight="1">
      <c r="A146" s="427" t="s">
        <v>260</v>
      </c>
      <c r="B146" s="443">
        <v>237527</v>
      </c>
      <c r="C146" s="434">
        <v>154864</v>
      </c>
      <c r="D146" s="444">
        <f aca="true" t="shared" si="14" ref="D146:D151">C146/B146</f>
        <v>0.6519848269880898</v>
      </c>
      <c r="E146" s="433">
        <f>SUM(H112+B146)</f>
        <v>564116</v>
      </c>
      <c r="F146" s="434">
        <f>SUM(I112+C146)</f>
        <v>371505</v>
      </c>
      <c r="G146" s="445">
        <f aca="true" t="shared" si="15" ref="G146:G153">F146/E146</f>
        <v>0.6585613597203412</v>
      </c>
      <c r="H146" s="355"/>
      <c r="I146" s="304"/>
      <c r="J146" s="364"/>
    </row>
    <row r="147" spans="1:10" ht="27.75" customHeight="1">
      <c r="A147" s="255" t="s">
        <v>261</v>
      </c>
      <c r="B147" s="365">
        <v>188875</v>
      </c>
      <c r="C147" s="446">
        <v>119696</v>
      </c>
      <c r="D147" s="366">
        <f t="shared" si="14"/>
        <v>0.6337313037723362</v>
      </c>
      <c r="E147" s="332">
        <f aca="true" t="shared" si="16" ref="E147:F160">SUM(H113+B147)</f>
        <v>358040</v>
      </c>
      <c r="F147" s="440">
        <f t="shared" si="16"/>
        <v>218013</v>
      </c>
      <c r="G147" s="367">
        <f t="shared" si="15"/>
        <v>0.608906826052955</v>
      </c>
      <c r="H147" s="355"/>
      <c r="I147" s="355"/>
      <c r="J147" s="368"/>
    </row>
    <row r="148" spans="1:10" ht="27.75" customHeight="1">
      <c r="A148" s="255" t="s">
        <v>309</v>
      </c>
      <c r="B148" s="365">
        <v>5320</v>
      </c>
      <c r="C148" s="446">
        <v>3501</v>
      </c>
      <c r="D148" s="366">
        <f t="shared" si="14"/>
        <v>0.6580827067669173</v>
      </c>
      <c r="E148" s="332">
        <f t="shared" si="16"/>
        <v>40855</v>
      </c>
      <c r="F148" s="440">
        <f t="shared" si="16"/>
        <v>26406</v>
      </c>
      <c r="G148" s="367">
        <f t="shared" si="15"/>
        <v>0.646334597968425</v>
      </c>
      <c r="H148" s="355"/>
      <c r="I148" s="355"/>
      <c r="J148" s="368"/>
    </row>
    <row r="149" spans="1:10" ht="27.75" customHeight="1">
      <c r="A149" s="258" t="s">
        <v>262</v>
      </c>
      <c r="B149" s="365">
        <v>34225</v>
      </c>
      <c r="C149" s="446">
        <v>26298</v>
      </c>
      <c r="D149" s="366">
        <f t="shared" si="14"/>
        <v>0.7683856829802775</v>
      </c>
      <c r="E149" s="332">
        <f t="shared" si="16"/>
        <v>153549</v>
      </c>
      <c r="F149" s="440">
        <f t="shared" si="16"/>
        <v>104359</v>
      </c>
      <c r="G149" s="367">
        <f t="shared" si="15"/>
        <v>0.6796462367061981</v>
      </c>
      <c r="H149" s="355"/>
      <c r="I149" s="355"/>
      <c r="J149" s="368"/>
    </row>
    <row r="150" spans="1:10" ht="27.75" customHeight="1" thickBot="1">
      <c r="A150" s="255" t="s">
        <v>263</v>
      </c>
      <c r="B150" s="369">
        <v>9107</v>
      </c>
      <c r="C150" s="447">
        <v>5369</v>
      </c>
      <c r="D150" s="370">
        <f t="shared" si="14"/>
        <v>0.5895465026902382</v>
      </c>
      <c r="E150" s="336">
        <f t="shared" si="16"/>
        <v>11672</v>
      </c>
      <c r="F150" s="441">
        <f t="shared" si="16"/>
        <v>22727</v>
      </c>
      <c r="G150" s="371">
        <f t="shared" si="15"/>
        <v>1.9471384509938314</v>
      </c>
      <c r="H150" s="355"/>
      <c r="I150" s="355"/>
      <c r="J150" s="368"/>
    </row>
    <row r="151" spans="1:10" ht="27.75" customHeight="1">
      <c r="A151" s="481" t="s">
        <v>264</v>
      </c>
      <c r="B151" s="372">
        <v>117602</v>
      </c>
      <c r="C151" s="448">
        <v>56616</v>
      </c>
      <c r="D151" s="338">
        <f t="shared" si="14"/>
        <v>0.4814203840070747</v>
      </c>
      <c r="E151" s="464">
        <f t="shared" si="16"/>
        <v>4902990</v>
      </c>
      <c r="F151" s="442">
        <f t="shared" si="16"/>
        <v>2314315</v>
      </c>
      <c r="G151" s="373">
        <f t="shared" si="15"/>
        <v>0.47202115443841414</v>
      </c>
      <c r="H151" s="374"/>
      <c r="I151" s="374"/>
      <c r="J151" s="375"/>
    </row>
    <row r="152" spans="1:10" ht="27.75" customHeight="1">
      <c r="A152" s="265" t="s">
        <v>265</v>
      </c>
      <c r="B152" s="376">
        <v>0</v>
      </c>
      <c r="C152" s="449">
        <v>0</v>
      </c>
      <c r="D152" s="377">
        <v>0</v>
      </c>
      <c r="E152" s="332">
        <f t="shared" si="16"/>
        <v>3823170</v>
      </c>
      <c r="F152" s="440">
        <f t="shared" si="16"/>
        <v>1765008</v>
      </c>
      <c r="G152" s="378">
        <v>1</v>
      </c>
      <c r="H152" s="355"/>
      <c r="I152" s="355"/>
      <c r="J152" s="379"/>
    </row>
    <row r="153" spans="1:10" ht="27.75" customHeight="1">
      <c r="A153" s="265" t="s">
        <v>266</v>
      </c>
      <c r="B153" s="376">
        <v>117602</v>
      </c>
      <c r="C153" s="449">
        <v>56616</v>
      </c>
      <c r="D153" s="380">
        <f>C153/B153</f>
        <v>0.4814203840070747</v>
      </c>
      <c r="E153" s="332">
        <f>SUM(H119+B153)</f>
        <v>978924</v>
      </c>
      <c r="F153" s="440">
        <f t="shared" si="16"/>
        <v>474530</v>
      </c>
      <c r="G153" s="313">
        <f t="shared" si="15"/>
        <v>0.4847465176050439</v>
      </c>
      <c r="H153" s="355"/>
      <c r="I153" s="355"/>
      <c r="J153" s="379"/>
    </row>
    <row r="154" spans="1:10" ht="27.75" customHeight="1">
      <c r="A154" s="268" t="s">
        <v>267</v>
      </c>
      <c r="B154" s="376">
        <v>0</v>
      </c>
      <c r="C154" s="449">
        <v>0</v>
      </c>
      <c r="D154" s="377">
        <v>0</v>
      </c>
      <c r="E154" s="332">
        <f>SUM(H120)</f>
        <v>4684492</v>
      </c>
      <c r="F154" s="440">
        <f>SUM(I120)</f>
        <v>2182922</v>
      </c>
      <c r="G154" s="378">
        <v>1.004</v>
      </c>
      <c r="H154" s="355"/>
      <c r="I154" s="355"/>
      <c r="J154" s="379"/>
    </row>
    <row r="155" spans="1:10" ht="27.75" customHeight="1">
      <c r="A155" s="270" t="s">
        <v>268</v>
      </c>
      <c r="B155" s="376">
        <v>0</v>
      </c>
      <c r="C155" s="449">
        <v>0</v>
      </c>
      <c r="D155" s="341">
        <v>0</v>
      </c>
      <c r="E155" s="480">
        <f t="shared" si="16"/>
        <v>700</v>
      </c>
      <c r="F155" s="440">
        <f t="shared" si="16"/>
        <v>0</v>
      </c>
      <c r="G155" s="267"/>
      <c r="H155" s="355"/>
      <c r="I155" s="355"/>
      <c r="J155" s="356"/>
    </row>
    <row r="156" spans="1:10" ht="27.75" customHeight="1" thickBot="1">
      <c r="A156" s="271" t="s">
        <v>269</v>
      </c>
      <c r="B156" s="381">
        <f>SUM(B155:B155)</f>
        <v>0</v>
      </c>
      <c r="C156" s="450">
        <f>SUM(C155:C155)</f>
        <v>0</v>
      </c>
      <c r="D156" s="343">
        <v>0</v>
      </c>
      <c r="E156" s="336">
        <f t="shared" si="16"/>
        <v>700</v>
      </c>
      <c r="F156" s="441">
        <f t="shared" si="16"/>
        <v>0</v>
      </c>
      <c r="G156" s="273"/>
      <c r="H156" s="374"/>
      <c r="I156" s="374"/>
      <c r="J156" s="356"/>
    </row>
    <row r="157" spans="1:10" ht="27.75" customHeight="1">
      <c r="A157" s="274" t="s">
        <v>270</v>
      </c>
      <c r="B157" s="382">
        <v>424773</v>
      </c>
      <c r="C157" s="451">
        <v>160579</v>
      </c>
      <c r="D157" s="383">
        <f aca="true" t="shared" si="17" ref="D157:D163">C157/B157</f>
        <v>0.37803485626440475</v>
      </c>
      <c r="E157" s="339">
        <f t="shared" si="16"/>
        <v>989049</v>
      </c>
      <c r="F157" s="442">
        <f t="shared" si="16"/>
        <v>371097</v>
      </c>
      <c r="G157" s="384">
        <f aca="true" t="shared" si="18" ref="G157:G169">F157/E157</f>
        <v>0.3752058795873612</v>
      </c>
      <c r="H157" s="355"/>
      <c r="I157" s="355"/>
      <c r="J157" s="379"/>
    </row>
    <row r="158" spans="1:10" ht="27.75" customHeight="1">
      <c r="A158" s="265" t="s">
        <v>271</v>
      </c>
      <c r="B158" s="376">
        <v>46025</v>
      </c>
      <c r="C158" s="449">
        <v>18962</v>
      </c>
      <c r="D158" s="377">
        <f t="shared" si="17"/>
        <v>0.41199348180336776</v>
      </c>
      <c r="E158" s="332">
        <f t="shared" si="16"/>
        <v>268613</v>
      </c>
      <c r="F158" s="440">
        <f t="shared" si="16"/>
        <v>120875</v>
      </c>
      <c r="G158" s="378">
        <f t="shared" si="18"/>
        <v>0.4499968355961923</v>
      </c>
      <c r="H158" s="355"/>
      <c r="I158" s="355"/>
      <c r="J158" s="379"/>
    </row>
    <row r="159" spans="1:10" ht="27.75" customHeight="1">
      <c r="A159" s="265" t="s">
        <v>272</v>
      </c>
      <c r="B159" s="376">
        <v>2685651</v>
      </c>
      <c r="C159" s="449">
        <v>1058759</v>
      </c>
      <c r="D159" s="377">
        <f t="shared" si="17"/>
        <v>0.3942280661187921</v>
      </c>
      <c r="E159" s="332">
        <f t="shared" si="16"/>
        <v>3463489</v>
      </c>
      <c r="F159" s="440">
        <f t="shared" si="16"/>
        <v>1355756</v>
      </c>
      <c r="G159" s="378">
        <f t="shared" si="18"/>
        <v>0.39144227107405277</v>
      </c>
      <c r="H159" s="355"/>
      <c r="I159" s="355"/>
      <c r="J159" s="379"/>
    </row>
    <row r="160" spans="1:10" ht="27.75" customHeight="1">
      <c r="A160" s="265" t="s">
        <v>273</v>
      </c>
      <c r="B160" s="376">
        <v>523383</v>
      </c>
      <c r="C160" s="449">
        <v>275904</v>
      </c>
      <c r="D160" s="341">
        <f t="shared" si="17"/>
        <v>0.5271550661752483</v>
      </c>
      <c r="E160" s="332">
        <f t="shared" si="16"/>
        <v>618476</v>
      </c>
      <c r="F160" s="440">
        <f t="shared" si="16"/>
        <v>317779</v>
      </c>
      <c r="G160" s="267">
        <f t="shared" si="18"/>
        <v>0.5138097517122734</v>
      </c>
      <c r="H160" s="355"/>
      <c r="I160" s="355"/>
      <c r="J160" s="356"/>
    </row>
    <row r="161" spans="1:10" ht="27.75" customHeight="1">
      <c r="A161" s="265" t="s">
        <v>299</v>
      </c>
      <c r="B161" s="385">
        <v>313534</v>
      </c>
      <c r="C161" s="452">
        <v>123355</v>
      </c>
      <c r="D161" s="341">
        <f t="shared" si="17"/>
        <v>0.39343420490281755</v>
      </c>
      <c r="E161" s="385">
        <f>SUM(B161)</f>
        <v>313534</v>
      </c>
      <c r="F161" s="449">
        <f>SUM(C161)</f>
        <v>123355</v>
      </c>
      <c r="G161" s="267">
        <f t="shared" si="18"/>
        <v>0.39343420490281755</v>
      </c>
      <c r="H161" s="355"/>
      <c r="I161" s="355"/>
      <c r="J161" s="356"/>
    </row>
    <row r="162" spans="1:10" ht="27.75" customHeight="1">
      <c r="A162" s="265" t="s">
        <v>300</v>
      </c>
      <c r="B162" s="385">
        <v>79420</v>
      </c>
      <c r="C162" s="453">
        <v>37116</v>
      </c>
      <c r="D162" s="341">
        <f t="shared" si="17"/>
        <v>0.46733820196424075</v>
      </c>
      <c r="E162" s="385">
        <f>SUM(B162)</f>
        <v>79420</v>
      </c>
      <c r="F162" s="449">
        <f>SUM(C162)</f>
        <v>37116</v>
      </c>
      <c r="G162" s="267">
        <f t="shared" si="18"/>
        <v>0.46733820196424075</v>
      </c>
      <c r="H162" s="355"/>
      <c r="I162" s="355"/>
      <c r="J162" s="356"/>
    </row>
    <row r="163" spans="1:10" ht="27.75" customHeight="1">
      <c r="A163" s="270" t="s">
        <v>274</v>
      </c>
      <c r="B163" s="385">
        <f>SUM(B157:B162)</f>
        <v>4072786</v>
      </c>
      <c r="C163" s="453">
        <f>SUM(C157:C162)</f>
        <v>1674675</v>
      </c>
      <c r="D163" s="377">
        <f t="shared" si="17"/>
        <v>0.4111865931576076</v>
      </c>
      <c r="E163" s="332">
        <f>SUM(H127+B163)</f>
        <v>5732581</v>
      </c>
      <c r="F163" s="440">
        <f>SUM(I127+C163)</f>
        <v>2325978</v>
      </c>
      <c r="G163" s="378">
        <f t="shared" si="18"/>
        <v>0.4057470797185421</v>
      </c>
      <c r="H163" s="374"/>
      <c r="I163" s="374"/>
      <c r="J163" s="379"/>
    </row>
    <row r="164" spans="1:10" ht="27.75" customHeight="1">
      <c r="A164" s="277" t="s">
        <v>275</v>
      </c>
      <c r="B164" s="386">
        <v>0</v>
      </c>
      <c r="C164" s="454">
        <v>0</v>
      </c>
      <c r="D164" s="377">
        <v>0</v>
      </c>
      <c r="E164" s="332">
        <f aca="true" t="shared" si="19" ref="E164:F173">SUM(H128+B164)</f>
        <v>0</v>
      </c>
      <c r="F164" s="440">
        <f t="shared" si="19"/>
        <v>3146</v>
      </c>
      <c r="G164" s="378"/>
      <c r="H164" s="355"/>
      <c r="I164" s="355"/>
      <c r="J164" s="356"/>
    </row>
    <row r="165" spans="1:10" ht="27.75" customHeight="1" thickBot="1">
      <c r="A165" s="279" t="s">
        <v>276</v>
      </c>
      <c r="B165" s="387">
        <v>0</v>
      </c>
      <c r="C165" s="455">
        <v>0</v>
      </c>
      <c r="D165" s="388">
        <v>0</v>
      </c>
      <c r="E165" s="336">
        <f t="shared" si="19"/>
        <v>100896</v>
      </c>
      <c r="F165" s="441">
        <f t="shared" si="19"/>
        <v>52091</v>
      </c>
      <c r="G165" s="389">
        <f t="shared" si="18"/>
        <v>0.516284094513162</v>
      </c>
      <c r="H165" s="374"/>
      <c r="I165" s="374"/>
      <c r="J165" s="375"/>
    </row>
    <row r="166" spans="1:10" ht="27.75" customHeight="1">
      <c r="A166" s="315" t="s">
        <v>277</v>
      </c>
      <c r="B166" s="283">
        <v>0</v>
      </c>
      <c r="C166" s="456">
        <v>0</v>
      </c>
      <c r="D166" s="390">
        <v>0</v>
      </c>
      <c r="E166" s="339">
        <f t="shared" si="19"/>
        <v>92597</v>
      </c>
      <c r="F166" s="442">
        <f t="shared" si="19"/>
        <v>39030</v>
      </c>
      <c r="G166" s="391">
        <f t="shared" si="18"/>
        <v>0.42150393641262673</v>
      </c>
      <c r="H166" s="355"/>
      <c r="I166" s="355"/>
      <c r="J166" s="356"/>
    </row>
    <row r="167" spans="1:10" ht="27.75" customHeight="1">
      <c r="A167" s="286" t="s">
        <v>310</v>
      </c>
      <c r="B167" s="287">
        <v>0</v>
      </c>
      <c r="C167" s="449">
        <v>0</v>
      </c>
      <c r="D167" s="377">
        <v>0</v>
      </c>
      <c r="E167" s="332">
        <f t="shared" si="19"/>
        <v>2159</v>
      </c>
      <c r="F167" s="440">
        <f t="shared" si="19"/>
        <v>4285</v>
      </c>
      <c r="G167" s="378">
        <f t="shared" si="18"/>
        <v>1.98471514590088</v>
      </c>
      <c r="H167" s="355"/>
      <c r="I167" s="355"/>
      <c r="J167" s="356"/>
    </row>
    <row r="168" spans="1:10" ht="27.75" customHeight="1">
      <c r="A168" s="265" t="s">
        <v>301</v>
      </c>
      <c r="B168" s="287">
        <v>0</v>
      </c>
      <c r="C168" s="449">
        <v>0</v>
      </c>
      <c r="D168" s="341">
        <v>0</v>
      </c>
      <c r="E168" s="332">
        <f t="shared" si="19"/>
        <v>3240</v>
      </c>
      <c r="F168" s="440">
        <f t="shared" si="19"/>
        <v>3240</v>
      </c>
      <c r="G168" s="378">
        <f t="shared" si="18"/>
        <v>1</v>
      </c>
      <c r="H168" s="355"/>
      <c r="I168" s="355"/>
      <c r="J168" s="356"/>
    </row>
    <row r="169" spans="1:10" ht="27.75" customHeight="1" thickBot="1">
      <c r="A169" s="288" t="s">
        <v>311</v>
      </c>
      <c r="B169" s="289">
        <v>0</v>
      </c>
      <c r="C169" s="457">
        <v>0</v>
      </c>
      <c r="D169" s="392">
        <v>0</v>
      </c>
      <c r="E169" s="336">
        <f t="shared" si="19"/>
        <v>2900</v>
      </c>
      <c r="F169" s="441">
        <f t="shared" si="19"/>
        <v>5536</v>
      </c>
      <c r="G169" s="393">
        <f t="shared" si="18"/>
        <v>1.9089655172413793</v>
      </c>
      <c r="H169" s="355"/>
      <c r="I169" s="355"/>
      <c r="J169" s="356"/>
    </row>
    <row r="170" spans="1:10" ht="27.75" customHeight="1" thickBot="1">
      <c r="A170" s="482" t="s">
        <v>307</v>
      </c>
      <c r="B170" s="394">
        <f>SUM(B153+B156+B163+B165)</f>
        <v>4190388</v>
      </c>
      <c r="C170" s="458">
        <f>SUM(C153+C156+C163+C164)</f>
        <v>1731291</v>
      </c>
      <c r="D170" s="351">
        <f>C170/B170</f>
        <v>0.41315768372761663</v>
      </c>
      <c r="E170" s="395">
        <f t="shared" si="19"/>
        <v>10636271</v>
      </c>
      <c r="F170" s="423">
        <f t="shared" si="19"/>
        <v>4643439</v>
      </c>
      <c r="G170" s="294">
        <f>F170/E170</f>
        <v>0.4365664432581682</v>
      </c>
      <c r="H170" s="374"/>
      <c r="I170" s="374"/>
      <c r="J170" s="357"/>
    </row>
    <row r="171" spans="1:10" ht="27.75" customHeight="1" thickBot="1">
      <c r="A171" s="292" t="s">
        <v>282</v>
      </c>
      <c r="B171" s="396">
        <v>0</v>
      </c>
      <c r="C171" s="459">
        <v>0</v>
      </c>
      <c r="D171" s="397">
        <v>0</v>
      </c>
      <c r="E171" s="352">
        <f t="shared" si="19"/>
        <v>0</v>
      </c>
      <c r="F171" s="423">
        <f t="shared" si="19"/>
        <v>22686</v>
      </c>
      <c r="G171" s="398"/>
      <c r="H171" s="355"/>
      <c r="I171" s="355" t="s">
        <v>302</v>
      </c>
      <c r="J171" s="356"/>
    </row>
    <row r="172" spans="1:10" ht="27.75" customHeight="1" thickBot="1">
      <c r="A172" s="286" t="s">
        <v>283</v>
      </c>
      <c r="B172" s="399">
        <v>4000</v>
      </c>
      <c r="C172" s="460">
        <v>3704</v>
      </c>
      <c r="D172" s="400">
        <v>0</v>
      </c>
      <c r="E172" s="401">
        <f t="shared" si="19"/>
        <v>28000</v>
      </c>
      <c r="F172" s="461">
        <f t="shared" si="19"/>
        <v>3704</v>
      </c>
      <c r="G172" s="402">
        <f>F172/E172</f>
        <v>0.13228571428571428</v>
      </c>
      <c r="H172" s="355"/>
      <c r="I172" s="355"/>
      <c r="J172" s="379"/>
    </row>
    <row r="173" spans="1:10" ht="27.75" customHeight="1" thickBot="1">
      <c r="A173" s="424" t="s">
        <v>284</v>
      </c>
      <c r="B173" s="425">
        <f>SUM(B170:B172)</f>
        <v>4194388</v>
      </c>
      <c r="C173" s="459">
        <f>SUM(C170:C172)</f>
        <v>1734995</v>
      </c>
      <c r="D173" s="463">
        <f>C173/B173</f>
        <v>0.4136467584782333</v>
      </c>
      <c r="E173" s="462">
        <f t="shared" si="19"/>
        <v>10664271</v>
      </c>
      <c r="F173" s="462">
        <f t="shared" si="19"/>
        <v>4647143</v>
      </c>
      <c r="G173" s="463">
        <f>F173/E173</f>
        <v>0.43576752691299764</v>
      </c>
      <c r="H173" s="355"/>
      <c r="I173" s="355"/>
      <c r="J173" s="375"/>
    </row>
    <row r="174" spans="1:10" ht="24.75" customHeight="1">
      <c r="A174" s="403"/>
      <c r="B174" s="404"/>
      <c r="C174" s="404"/>
      <c r="D174" s="404"/>
      <c r="E174" s="404"/>
      <c r="F174" s="404"/>
      <c r="G174" s="405"/>
      <c r="H174" s="406"/>
      <c r="I174" s="407"/>
      <c r="J174" s="407"/>
    </row>
  </sheetData>
  <sheetProtection sheet="1"/>
  <mergeCells count="18">
    <mergeCell ref="E110:G110"/>
    <mergeCell ref="B42:D42"/>
    <mergeCell ref="E42:G42"/>
    <mergeCell ref="H42:J42"/>
    <mergeCell ref="B76:D76"/>
    <mergeCell ref="E76:G76"/>
    <mergeCell ref="H76:J76"/>
    <mergeCell ref="H110:J110"/>
    <mergeCell ref="B144:D144"/>
    <mergeCell ref="E144:G144"/>
    <mergeCell ref="H144:J144"/>
    <mergeCell ref="A5:J5"/>
    <mergeCell ref="A6:J6"/>
    <mergeCell ref="A8:C8"/>
    <mergeCell ref="B9:D9"/>
    <mergeCell ref="E9:G9"/>
    <mergeCell ref="H9:J9"/>
    <mergeCell ref="B110:D110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MU-Petrzalka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Orsagova</dc:creator>
  <cp:keywords/>
  <dc:description/>
  <cp:lastModifiedBy>Orsagova</cp:lastModifiedBy>
  <cp:lastPrinted>2012-08-24T12:25:26Z</cp:lastPrinted>
  <dcterms:created xsi:type="dcterms:W3CDTF">2010-07-27T06:24:50Z</dcterms:created>
  <dcterms:modified xsi:type="dcterms:W3CDTF">2012-08-28T09:49:43Z</dcterms:modified>
  <cp:category/>
  <cp:version/>
  <cp:contentType/>
  <cp:contentStatus/>
</cp:coreProperties>
</file>