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120" windowHeight="8016"/>
  </bookViews>
  <sheets>
    <sheet name="Akčný plán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S5" i="1"/>
  <c r="S3"/>
  <c r="S4"/>
  <c r="J58"/>
  <c r="I58"/>
  <c r="H58"/>
  <c r="G58"/>
  <c r="F58"/>
  <c r="E58"/>
  <c r="J51"/>
  <c r="I51"/>
  <c r="H51"/>
  <c r="G51"/>
  <c r="F51"/>
  <c r="E51"/>
  <c r="J39"/>
  <c r="I39"/>
  <c r="H39"/>
  <c r="G39"/>
  <c r="F39"/>
  <c r="E39"/>
  <c r="J38"/>
  <c r="I38"/>
  <c r="H38"/>
  <c r="G38"/>
  <c r="F38"/>
  <c r="E38"/>
  <c r="J32"/>
  <c r="I32"/>
  <c r="H32"/>
  <c r="G32"/>
  <c r="F32"/>
  <c r="E32"/>
  <c r="J31"/>
  <c r="I29"/>
  <c r="H29"/>
  <c r="G29"/>
  <c r="F29"/>
  <c r="E29"/>
  <c r="J28"/>
  <c r="I28"/>
  <c r="H28"/>
  <c r="G28"/>
  <c r="F28"/>
  <c r="E28"/>
  <c r="G23"/>
  <c r="F23"/>
  <c r="E23"/>
  <c r="J16"/>
  <c r="I16"/>
  <c r="H16"/>
  <c r="G16"/>
  <c r="F16"/>
  <c r="E16"/>
  <c r="J14"/>
  <c r="I14"/>
  <c r="H14"/>
  <c r="G14"/>
  <c r="F14"/>
  <c r="E14"/>
  <c r="J8"/>
  <c r="I8"/>
  <c r="H8"/>
  <c r="G8"/>
  <c r="F8"/>
  <c r="E8"/>
  <c r="J6"/>
  <c r="I6"/>
  <c r="H6"/>
  <c r="G6"/>
  <c r="F6"/>
  <c r="E6"/>
</calcChain>
</file>

<file path=xl/sharedStrings.xml><?xml version="1.0" encoding="utf-8"?>
<sst xmlns="http://schemas.openxmlformats.org/spreadsheetml/2006/main" count="296" uniqueCount="105">
  <si>
    <t xml:space="preserve">Opatrenie </t>
  </si>
  <si>
    <t>Projektový zámer</t>
  </si>
  <si>
    <t>Začatie a ukončenie projektu</t>
  </si>
  <si>
    <t>Celkové náklady na realizáciu projektu</t>
  </si>
  <si>
    <t>Predpokladané náklady v jednotlivých rokoch</t>
  </si>
  <si>
    <t>N/A</t>
  </si>
  <si>
    <t>1.1.2. Rozvoj nemotorovej dopravy</t>
  </si>
  <si>
    <t>Cyklisti v oboch smeroch</t>
  </si>
  <si>
    <t>-</t>
  </si>
  <si>
    <t>Stojan na bicykle pred každou skolou</t>
  </si>
  <si>
    <t>Koncepčný dokument rozvoja peších komunikácií</t>
  </si>
  <si>
    <t>Budovanie a rekonštrukcia peších komunikácií</t>
  </si>
  <si>
    <t>1.1.3 Rozvoj parkovacej politky</t>
  </si>
  <si>
    <t>Regulácia parkovania</t>
  </si>
  <si>
    <t>Zvyšovanie počtu parkovacích miest v MČ</t>
  </si>
  <si>
    <t>Rekonštrukcia Nobelovho námestia</t>
  </si>
  <si>
    <t>Revitalizácia Námestia republiky</t>
  </si>
  <si>
    <t>Revitalizácia vnútrobloku a prístupovej cesty k ZŠ Budatínska</t>
  </si>
  <si>
    <t>Obnova mestského mobiliáru v MČ Bratislava-Petržalka</t>
  </si>
  <si>
    <t xml:space="preserve">Spracovanie ÚPD zóny </t>
  </si>
  <si>
    <t>Vysporiadanie a legilizácia existujúcich terás</t>
  </si>
  <si>
    <t>Vytvorenie klientského centra</t>
  </si>
  <si>
    <t>Vytvorenie dátového modelu životných situácií "Potrebujem vybaviť", postupov pre vybavenie požiadaviek občanov</t>
  </si>
  <si>
    <t>1.3.2. Zefektívnenie interného riadenia a rozvoj zamestnancov Miestneho úradu</t>
  </si>
  <si>
    <t xml:space="preserve">Zvýšenie kvality strategického riadenia miestneho úradu </t>
  </si>
  <si>
    <t>Zriadenie denného stacionára pre seniorov</t>
  </si>
  <si>
    <t>Zriadenie prepravnej služby pre seniorov a ZŤP obyvateľov</t>
  </si>
  <si>
    <t>Externalizácia sociálnej starostlivosti u dependentov a codependentov</t>
  </si>
  <si>
    <t xml:space="preserve">Rekonštrukcia DOS Medveďova  </t>
  </si>
  <si>
    <t>Rekonštrukcia SSS Vavilovova ul 18.</t>
  </si>
  <si>
    <t>Vybudovanie nového Strediska sociálnych služieb</t>
  </si>
  <si>
    <t>Vybudovanie MŠ na Vyšehradskej ulici</t>
  </si>
  <si>
    <t>Bezbariérové školstvo</t>
  </si>
  <si>
    <t>Zlepšenie technického stavu budov ZŠ</t>
  </si>
  <si>
    <t>Petržalská super škola</t>
  </si>
  <si>
    <t>Externé hodnotenie kvality školy podporujúce sebahodnotiace procesy a rozvoj školy</t>
  </si>
  <si>
    <t>Detské zastupiteľstvo MČ Bratislava-Petržalka</t>
  </si>
  <si>
    <t>Obnova veľkokuchynských zariadení MŠ a ZŠ</t>
  </si>
  <si>
    <t>Futbalové ihrisko pre deti z MŠ Turnianska</t>
  </si>
  <si>
    <t>Športový park JAMA</t>
  </si>
  <si>
    <t>Futbalové ihrisko pri Teenplace Žehrianska</t>
  </si>
  <si>
    <t>Out-doorová posilňovňa pre seniorov</t>
  </si>
  <si>
    <t>Olympijský festival nádejí Petržalka</t>
  </si>
  <si>
    <t>Petržalská školská hokejbalová liga</t>
  </si>
  <si>
    <t>Na ihrisko, do knižnice</t>
  </si>
  <si>
    <t>Detské prvky na hranie</t>
  </si>
  <si>
    <t xml:space="preserve">Nové prvky na ihriskách pre handicapované deti </t>
  </si>
  <si>
    <t xml:space="preserve">2.4.1.  Rekonštrukcia technického stavu a vybavenia kultúrnych zariadení </t>
  </si>
  <si>
    <t>Rekonštrukcia fasády a zateplenie DK Zrkadlový háj</t>
  </si>
  <si>
    <t>Rekonštrukcia interiéru DK Zrkadlový háj</t>
  </si>
  <si>
    <t>Komplexná rekonštrukcia DK Lúky</t>
  </si>
  <si>
    <t>Generel verejnej zelene na území MČ Bratislava-Petržalka</t>
  </si>
  <si>
    <t xml:space="preserve">Rekreačná zóna Veľký Dražiak </t>
  </si>
  <si>
    <t>Petržalské predzáhradky</t>
  </si>
  <si>
    <t>Zelené terasy</t>
  </si>
  <si>
    <t>Zazelenie vnútroblokov na Šustekovej ulici</t>
  </si>
  <si>
    <t xml:space="preserve">Obnova systému rozvodu zavlažovania sídliskovej zelene </t>
  </si>
  <si>
    <t>Psí park s voľným výbehom</t>
  </si>
  <si>
    <t>Psí cintorin</t>
  </si>
  <si>
    <t>Infraštruktúra kontajnerových stanovísk</t>
  </si>
  <si>
    <t>3.2.2. Rozvoj infraštruktúry energetického hospodárstva a obnoviteľných zdrojov</t>
  </si>
  <si>
    <t>Inštalovanie termoregulačných ventilov na radiátoroch MŠ a ZŠ</t>
  </si>
  <si>
    <t>Indikatívny finančný rámec</t>
  </si>
  <si>
    <t>Hospodárska oblasť</t>
  </si>
  <si>
    <t>Sociálna oblasť</t>
  </si>
  <si>
    <t>Environmentálna oblasť</t>
  </si>
  <si>
    <t>Oblasť/rok</t>
  </si>
  <si>
    <t>Spolu</t>
  </si>
  <si>
    <t xml:space="preserve"> - </t>
  </si>
  <si>
    <t>Informačná kampaň pre obyvateľov o triedení odpadu</t>
  </si>
  <si>
    <t>1.2.1. Urbanizácia a revitalizácia verejných priestranstiev</t>
  </si>
  <si>
    <t>2021 – 2023</t>
  </si>
  <si>
    <t>1.1.1. Rekonštrukcia miestnych komunikácií III. triedy</t>
  </si>
  <si>
    <t>1.2.2. Riešenie majetkovo-právnych vzťahov a rekonštrukcia terás bytových domov</t>
  </si>
  <si>
    <t xml:space="preserve">1.3.1. Skvalitnenie poskytovania služieb Miestneho úradu obyvateľom a podnikateľským subjektom </t>
  </si>
  <si>
    <t xml:space="preserve">2.1.1. Podpora zotrvania klientov v prirodzenom prostredí a rozvoj terénnych sociálnych služieb </t>
  </si>
  <si>
    <t>2.1.2. Rozvoj ambulantných sociálnych služieb a pobytových sociálnych služieb a zariadení</t>
  </si>
  <si>
    <t>2.2.1. Zvýšenie kapacity a skvalitnenie priestorov a výchovno-vzdelávacieho procesu v materských školách</t>
  </si>
  <si>
    <t>2.2.2. Skvalitnenie technického stavu a výchovno-vzdelávacieho procesu na základných školách</t>
  </si>
  <si>
    <t xml:space="preserve">2.2.3. Rekonštrukcia technologického vybavenia jedální ZŠ a MŠ </t>
  </si>
  <si>
    <t>2.2.4. Rekonštrukcia vonkajších areálov škôl a ich sprístupnenie verejnosti</t>
  </si>
  <si>
    <t>2.3.1. Revitalizácia existujúcej a budovanie novej športovej a voľnočasovej infraštruktúry a organizácia  športových podujatí</t>
  </si>
  <si>
    <t xml:space="preserve">2.3.2. Revitalizácia detských ihrísk  </t>
  </si>
  <si>
    <t>2.4.2. Organizácia a zvyšovanie kvality podujatí</t>
  </si>
  <si>
    <t>3.1.1. Revitalizácia zelených plôch a rozvoj ich funkčného využitia</t>
  </si>
  <si>
    <t>3.1.2. Zmierňovanie dopadov klimatických zmien a adaptácia na nové podmienky</t>
  </si>
  <si>
    <t>3.1.3. Rozvoj infraštruktúry pre chovateľov psov</t>
  </si>
  <si>
    <t xml:space="preserve">3.2.1. Rozvoj infraštruktúry odpadového hospodárstva  </t>
  </si>
  <si>
    <t>Rekonštrukcia ciest III. triedy</t>
  </si>
  <si>
    <t>2016 – 2023</t>
  </si>
  <si>
    <t>2016 – 2017</t>
  </si>
  <si>
    <t>2017 – 2018</t>
  </si>
  <si>
    <t>2017 – 2019</t>
  </si>
  <si>
    <t>2016 – 2018</t>
  </si>
  <si>
    <t>2016 – 2019</t>
  </si>
  <si>
    <t>2019 – 2023</t>
  </si>
  <si>
    <t>2018 – 2023</t>
  </si>
  <si>
    <t>2019 – 2021</t>
  </si>
  <si>
    <t>2018 – 2020</t>
  </si>
  <si>
    <t>2017 – 2023</t>
  </si>
  <si>
    <t>Výstavba cyklotrás</t>
  </si>
  <si>
    <t>Rekonštrukcia CC Centra</t>
  </si>
  <si>
    <t>Petržalský bunker – klubovňa mladých</t>
  </si>
  <si>
    <t>Naučiť lepšie – odmeniť viac</t>
  </si>
  <si>
    <t>Revitalizácia detského ihriska Starhradská – Tematinská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</si>
</sst>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6">
    <xf numFmtId="0" fontId="0" fillId="0" borderId="0" xfId="0"/>
    <xf numFmtId="0" fontId="4" fillId="5" borderId="10" xfId="0" applyFont="1" applyFill="1" applyBorder="1" applyAlignment="1" applyProtection="1">
      <alignment horizontal="left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/>
      <protection locked="0"/>
    </xf>
    <xf numFmtId="3" fontId="4" fillId="0" borderId="16" xfId="0" applyNumberFormat="1" applyFont="1" applyBorder="1" applyAlignment="1" applyProtection="1">
      <alignment horizontal="center"/>
      <protection locked="0"/>
    </xf>
    <xf numFmtId="3" fontId="4" fillId="0" borderId="17" xfId="0" applyNumberFormat="1" applyFont="1" applyBorder="1" applyAlignment="1" applyProtection="1">
      <alignment horizontal="center"/>
      <protection locked="0"/>
    </xf>
    <xf numFmtId="0" fontId="4" fillId="5" borderId="21" xfId="0" applyFont="1" applyFill="1" applyBorder="1" applyAlignment="1" applyProtection="1">
      <alignment horizontal="left" vertical="center" wrapText="1"/>
      <protection locked="0"/>
    </xf>
    <xf numFmtId="3" fontId="4" fillId="0" borderId="8" xfId="0" applyNumberFormat="1" applyFont="1" applyBorder="1" applyAlignment="1" applyProtection="1">
      <alignment horizontal="center"/>
      <protection locked="0"/>
    </xf>
    <xf numFmtId="3" fontId="4" fillId="0" borderId="9" xfId="0" applyNumberFormat="1" applyFont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left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 applyProtection="1">
      <alignment horizontal="center"/>
      <protection locked="0"/>
    </xf>
    <xf numFmtId="3" fontId="4" fillId="9" borderId="16" xfId="0" applyNumberFormat="1" applyFont="1" applyFill="1" applyBorder="1" applyAlignment="1" applyProtection="1">
      <alignment horizontal="center"/>
      <protection locked="0"/>
    </xf>
    <xf numFmtId="0" fontId="4" fillId="7" borderId="21" xfId="0" applyFont="1" applyFill="1" applyBorder="1" applyAlignment="1" applyProtection="1">
      <alignment horizontal="left" vertical="center" wrapText="1"/>
      <protection locked="0"/>
    </xf>
    <xf numFmtId="0" fontId="4" fillId="10" borderId="21" xfId="0" applyFont="1" applyFill="1" applyBorder="1" applyAlignment="1" applyProtection="1">
      <alignment horizontal="left" vertical="center" wrapText="1"/>
      <protection locked="0"/>
    </xf>
    <xf numFmtId="3" fontId="4" fillId="0" borderId="16" xfId="0" applyNumberFormat="1" applyFont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left" vertical="center" wrapText="1"/>
      <protection locked="0"/>
    </xf>
    <xf numFmtId="0" fontId="4" fillId="6" borderId="14" xfId="0" applyFont="1" applyFill="1" applyBorder="1" applyAlignment="1" applyProtection="1">
      <alignment horizontal="left" vertical="center"/>
      <protection locked="0"/>
    </xf>
    <xf numFmtId="0" fontId="4" fillId="6" borderId="22" xfId="0" applyFont="1" applyFill="1" applyBorder="1" applyAlignment="1" applyProtection="1">
      <alignment horizontal="left" vertical="center" wrapText="1"/>
      <protection locked="0"/>
    </xf>
    <xf numFmtId="0" fontId="4" fillId="8" borderId="20" xfId="0" applyFont="1" applyFill="1" applyBorder="1" applyAlignment="1" applyProtection="1">
      <alignment horizontal="left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/>
      <protection locked="0"/>
    </xf>
    <xf numFmtId="0" fontId="4" fillId="11" borderId="24" xfId="0" applyFont="1" applyFill="1" applyBorder="1" applyAlignment="1" applyProtection="1">
      <alignment horizontal="left" vertical="center"/>
      <protection locked="0"/>
    </xf>
    <xf numFmtId="3" fontId="4" fillId="0" borderId="3" xfId="0" applyNumberFormat="1" applyFont="1" applyBorder="1" applyAlignment="1" applyProtection="1">
      <alignment horizontal="center" vertical="center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0" fontId="4" fillId="8" borderId="26" xfId="0" applyFont="1" applyFill="1" applyBorder="1" applyAlignment="1" applyProtection="1">
      <alignment horizontal="left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/>
    <xf numFmtId="3" fontId="1" fillId="2" borderId="3" xfId="1" applyNumberFormat="1" applyBorder="1" applyAlignment="1" applyProtection="1">
      <alignment horizontal="center" vertical="center"/>
      <protection locked="0"/>
    </xf>
    <xf numFmtId="3" fontId="1" fillId="2" borderId="16" xfId="1" applyNumberFormat="1" applyBorder="1" applyAlignment="1" applyProtection="1">
      <alignment horizontal="center"/>
      <protection locked="0"/>
    </xf>
    <xf numFmtId="3" fontId="1" fillId="2" borderId="17" xfId="1" applyNumberFormat="1" applyBorder="1" applyAlignment="1" applyProtection="1">
      <alignment horizontal="center"/>
      <protection locked="0"/>
    </xf>
    <xf numFmtId="3" fontId="1" fillId="2" borderId="14" xfId="1" applyNumberFormat="1" applyBorder="1" applyAlignment="1" applyProtection="1">
      <alignment horizontal="center" vertical="center"/>
      <protection locked="0"/>
    </xf>
    <xf numFmtId="3" fontId="1" fillId="2" borderId="16" xfId="1" applyNumberFormat="1" applyBorder="1" applyAlignment="1" applyProtection="1">
      <alignment horizontal="center" vertical="center"/>
      <protection locked="0"/>
    </xf>
    <xf numFmtId="3" fontId="1" fillId="2" borderId="14" xfId="1" applyNumberFormat="1" applyBorder="1" applyAlignment="1" applyProtection="1">
      <alignment horizontal="center"/>
      <protection locked="0"/>
    </xf>
    <xf numFmtId="3" fontId="1" fillId="2" borderId="17" xfId="1" applyNumberFormat="1" applyBorder="1" applyAlignment="1" applyProtection="1">
      <alignment horizontal="center" vertical="center"/>
      <protection locked="0"/>
    </xf>
    <xf numFmtId="3" fontId="1" fillId="2" borderId="22" xfId="1" applyNumberFormat="1" applyBorder="1" applyAlignment="1" applyProtection="1">
      <alignment horizontal="center" vertical="center"/>
      <protection locked="0"/>
    </xf>
    <xf numFmtId="3" fontId="1" fillId="2" borderId="8" xfId="1" applyNumberFormat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 applyProtection="1">
      <alignment horizontal="left" vertical="center" wrapText="1"/>
      <protection locked="0"/>
    </xf>
    <xf numFmtId="0" fontId="4" fillId="7" borderId="13" xfId="0" applyFont="1" applyFill="1" applyBorder="1" applyAlignment="1" applyProtection="1">
      <alignment horizontal="left" vertical="center" wrapText="1"/>
      <protection locked="0"/>
    </xf>
    <xf numFmtId="0" fontId="4" fillId="10" borderId="10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22" xfId="0" applyFont="1" applyFill="1" applyBorder="1" applyAlignment="1">
      <alignment vertical="center"/>
    </xf>
    <xf numFmtId="3" fontId="0" fillId="0" borderId="16" xfId="0" applyNumberFormat="1" applyBorder="1" applyAlignment="1">
      <alignment horizontal="right" vertical="center"/>
    </xf>
    <xf numFmtId="3" fontId="0" fillId="12" borderId="17" xfId="0" applyNumberFormat="1" applyFill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12" borderId="9" xfId="0" applyNumberFormat="1" applyFill="1" applyBorder="1" applyAlignment="1">
      <alignment horizontal="right" vertic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3" fontId="1" fillId="2" borderId="20" xfId="1" applyNumberFormat="1" applyBorder="1" applyAlignment="1" applyProtection="1">
      <alignment horizontal="center"/>
      <protection locked="0"/>
    </xf>
    <xf numFmtId="3" fontId="4" fillId="8" borderId="15" xfId="0" applyNumberFormat="1" applyFont="1" applyFill="1" applyBorder="1" applyAlignment="1" applyProtection="1">
      <alignment horizontal="right" vertical="center" wrapText="1"/>
      <protection locked="0"/>
    </xf>
    <xf numFmtId="0" fontId="4" fillId="8" borderId="15" xfId="0" applyFont="1" applyFill="1" applyBorder="1" applyAlignment="1" applyProtection="1">
      <alignment horizontal="right" vertical="center" wrapText="1"/>
      <protection locked="0"/>
    </xf>
    <xf numFmtId="3" fontId="4" fillId="8" borderId="23" xfId="0" applyNumberFormat="1" applyFont="1" applyFill="1" applyBorder="1" applyAlignment="1" applyProtection="1">
      <alignment horizontal="right" vertical="center" wrapText="1"/>
      <protection locked="0"/>
    </xf>
    <xf numFmtId="3" fontId="4" fillId="11" borderId="11" xfId="0" applyNumberFormat="1" applyFont="1" applyFill="1" applyBorder="1" applyAlignment="1" applyProtection="1">
      <alignment horizontal="right" vertical="center"/>
      <protection locked="0"/>
    </xf>
    <xf numFmtId="3" fontId="1" fillId="2" borderId="4" xfId="1" applyNumberFormat="1" applyBorder="1" applyAlignment="1" applyProtection="1">
      <alignment horizontal="center" vertical="center"/>
      <protection locked="0"/>
    </xf>
    <xf numFmtId="0" fontId="5" fillId="6" borderId="2" xfId="2" applyFont="1" applyFill="1" applyBorder="1" applyAlignment="1" applyProtection="1">
      <alignment horizontal="left" vertical="center" wrapText="1"/>
      <protection locked="0"/>
    </xf>
    <xf numFmtId="0" fontId="4" fillId="6" borderId="14" xfId="0" applyFont="1" applyFill="1" applyBorder="1" applyAlignment="1">
      <alignment horizontal="left" vertical="center" wrapText="1"/>
    </xf>
    <xf numFmtId="0" fontId="4" fillId="11" borderId="20" xfId="0" applyFont="1" applyFill="1" applyBorder="1" applyAlignment="1" applyProtection="1">
      <alignment horizontal="left" vertical="center" wrapText="1"/>
      <protection locked="0"/>
    </xf>
    <xf numFmtId="3" fontId="4" fillId="11" borderId="15" xfId="0" applyNumberFormat="1" applyFont="1" applyFill="1" applyBorder="1" applyAlignment="1" applyProtection="1">
      <alignment horizontal="right" vertical="center"/>
      <protection locked="0"/>
    </xf>
    <xf numFmtId="0" fontId="4" fillId="11" borderId="26" xfId="0" applyFont="1" applyFill="1" applyBorder="1" applyAlignment="1" applyProtection="1">
      <alignment horizontal="left" vertical="center" wrapText="1"/>
      <protection locked="0"/>
    </xf>
    <xf numFmtId="3" fontId="4" fillId="11" borderId="23" xfId="0" applyNumberFormat="1" applyFont="1" applyFill="1" applyBorder="1" applyAlignment="1" applyProtection="1">
      <alignment horizontal="right" vertical="center"/>
      <protection locked="0"/>
    </xf>
    <xf numFmtId="0" fontId="4" fillId="7" borderId="13" xfId="0" applyFont="1" applyFill="1" applyBorder="1" applyAlignment="1" applyProtection="1">
      <alignment horizontal="left" vertical="center" wrapText="1"/>
      <protection locked="0"/>
    </xf>
    <xf numFmtId="0" fontId="5" fillId="5" borderId="27" xfId="2" applyFont="1" applyFill="1" applyBorder="1" applyAlignment="1" applyProtection="1">
      <alignment horizontal="left" vertical="center" wrapText="1"/>
      <protection locked="0"/>
    </xf>
    <xf numFmtId="0" fontId="4" fillId="5" borderId="29" xfId="0" applyFont="1" applyFill="1" applyBorder="1" applyAlignment="1" applyProtection="1">
      <alignment horizontal="left" vertical="center" wrapText="1"/>
      <protection locked="0"/>
    </xf>
    <xf numFmtId="0" fontId="4" fillId="5" borderId="29" xfId="0" applyFont="1" applyFill="1" applyBorder="1" applyAlignment="1" applyProtection="1">
      <alignment horizontal="left" wrapText="1"/>
      <protection locked="0"/>
    </xf>
    <xf numFmtId="0" fontId="4" fillId="5" borderId="32" xfId="0" applyFont="1" applyFill="1" applyBorder="1" applyAlignment="1" applyProtection="1">
      <alignment horizontal="left" vertical="center" wrapText="1"/>
      <protection locked="0"/>
    </xf>
    <xf numFmtId="3" fontId="1" fillId="2" borderId="24" xfId="1" applyNumberFormat="1" applyBorder="1" applyAlignment="1" applyProtection="1">
      <alignment horizontal="center" vertical="center"/>
      <protection locked="0"/>
    </xf>
    <xf numFmtId="3" fontId="1" fillId="2" borderId="15" xfId="1" applyNumberFormat="1" applyBorder="1" applyAlignment="1" applyProtection="1">
      <alignment horizontal="center"/>
      <protection locked="0"/>
    </xf>
    <xf numFmtId="3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/>
    </xf>
    <xf numFmtId="3" fontId="1" fillId="2" borderId="20" xfId="1" applyNumberFormat="1" applyBorder="1" applyAlignment="1" applyProtection="1">
      <alignment horizontal="center" vertical="center"/>
      <protection locked="0"/>
    </xf>
    <xf numFmtId="0" fontId="4" fillId="8" borderId="33" xfId="0" applyFont="1" applyFill="1" applyBorder="1" applyAlignment="1" applyProtection="1">
      <alignment horizontal="left" vertical="center" wrapText="1"/>
      <protection locked="0"/>
    </xf>
    <xf numFmtId="3" fontId="4" fillId="8" borderId="34" xfId="0" applyNumberFormat="1" applyFont="1" applyFill="1" applyBorder="1" applyAlignment="1" applyProtection="1">
      <alignment horizontal="right" vertical="center" wrapText="1"/>
      <protection locked="0"/>
    </xf>
    <xf numFmtId="3" fontId="4" fillId="6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4" xfId="2" applyFont="1" applyFill="1" applyBorder="1" applyAlignment="1" applyProtection="1">
      <alignment horizontal="left" vertical="center" wrapText="1"/>
      <protection locked="0"/>
    </xf>
    <xf numFmtId="3" fontId="5" fillId="6" borderId="17" xfId="2" applyNumberFormat="1" applyFont="1" applyFill="1" applyBorder="1" applyAlignment="1" applyProtection="1">
      <alignment horizontal="right" vertical="center" wrapText="1"/>
      <protection locked="0"/>
    </xf>
    <xf numFmtId="3" fontId="5" fillId="6" borderId="9" xfId="2" applyNumberFormat="1" applyFont="1" applyFill="1" applyBorder="1" applyAlignment="1" applyProtection="1">
      <alignment horizontal="right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left" vertical="center" wrapText="1"/>
      <protection locked="0"/>
    </xf>
    <xf numFmtId="0" fontId="4" fillId="5" borderId="18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 wrapText="1"/>
      <protection locked="0"/>
    </xf>
    <xf numFmtId="0" fontId="6" fillId="4" borderId="2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4" fillId="7" borderId="13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4" fillId="7" borderId="19" xfId="0" applyFont="1" applyFill="1" applyBorder="1" applyAlignment="1" applyProtection="1">
      <alignment horizontal="left" vertical="center" wrapText="1"/>
      <protection locked="0"/>
    </xf>
    <xf numFmtId="3" fontId="1" fillId="2" borderId="20" xfId="1" applyNumberFormat="1" applyBorder="1" applyAlignment="1" applyProtection="1">
      <alignment horizontal="center"/>
      <protection locked="0"/>
    </xf>
    <xf numFmtId="3" fontId="1" fillId="2" borderId="16" xfId="1" applyNumberFormat="1" applyBorder="1" applyAlignment="1" applyProtection="1">
      <alignment horizontal="center"/>
      <protection locked="0"/>
    </xf>
    <xf numFmtId="3" fontId="1" fillId="2" borderId="20" xfId="1" applyNumberFormat="1" applyBorder="1" applyAlignment="1" applyProtection="1">
      <alignment horizontal="center" vertical="center"/>
      <protection locked="0"/>
    </xf>
    <xf numFmtId="3" fontId="1" fillId="2" borderId="16" xfId="1" applyNumberFormat="1" applyBorder="1" applyAlignment="1" applyProtection="1">
      <alignment horizontal="center" vertical="center"/>
      <protection locked="0"/>
    </xf>
    <xf numFmtId="3" fontId="1" fillId="2" borderId="17" xfId="1" applyNumberFormat="1" applyBorder="1" applyAlignment="1" applyProtection="1">
      <alignment horizontal="center" vertical="center"/>
      <protection locked="0"/>
    </xf>
    <xf numFmtId="0" fontId="4" fillId="10" borderId="13" xfId="0" applyFont="1" applyFill="1" applyBorder="1" applyAlignment="1" applyProtection="1">
      <alignment horizontal="left" vertical="center" wrapText="1"/>
      <protection locked="0"/>
    </xf>
    <xf numFmtId="0" fontId="4" fillId="7" borderId="12" xfId="0" applyFont="1" applyFill="1" applyBorder="1" applyAlignment="1" applyProtection="1">
      <alignment horizontal="left" vertical="center" wrapText="1"/>
      <protection locked="0"/>
    </xf>
    <xf numFmtId="0" fontId="4" fillId="7" borderId="18" xfId="0" applyFont="1" applyFill="1" applyBorder="1" applyAlignment="1" applyProtection="1">
      <alignment horizontal="left" vertical="center" wrapText="1"/>
      <protection locked="0"/>
    </xf>
    <xf numFmtId="0" fontId="4" fillId="10" borderId="10" xfId="0" applyFont="1" applyFill="1" applyBorder="1" applyAlignment="1" applyProtection="1">
      <alignment horizontal="left" vertical="center" wrapText="1"/>
      <protection locked="0"/>
    </xf>
    <xf numFmtId="3" fontId="1" fillId="2" borderId="26" xfId="1" applyNumberFormat="1" applyBorder="1" applyAlignment="1" applyProtection="1">
      <alignment horizontal="center" vertical="center"/>
      <protection locked="0"/>
    </xf>
    <xf numFmtId="3" fontId="1" fillId="2" borderId="8" xfId="1" applyNumberFormat="1" applyBorder="1" applyAlignment="1" applyProtection="1">
      <alignment horizontal="center" vertical="center"/>
      <protection locked="0"/>
    </xf>
    <xf numFmtId="3" fontId="1" fillId="2" borderId="14" xfId="1" applyNumberFormat="1" applyBorder="1" applyAlignment="1" applyProtection="1">
      <alignment horizontal="center" vertical="center"/>
      <protection locked="0"/>
    </xf>
    <xf numFmtId="3" fontId="1" fillId="2" borderId="17" xfId="1" applyNumberFormat="1" applyBorder="1" applyAlignment="1" applyProtection="1">
      <alignment horizontal="center"/>
      <protection locked="0"/>
    </xf>
    <xf numFmtId="3" fontId="1" fillId="2" borderId="14" xfId="1" applyNumberFormat="1" applyBorder="1" applyAlignment="1" applyProtection="1">
      <alignment horizontal="center"/>
      <protection locked="0"/>
    </xf>
    <xf numFmtId="3" fontId="1" fillId="2" borderId="31" xfId="1" applyNumberForma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/>
    </xf>
    <xf numFmtId="3" fontId="1" fillId="2" borderId="29" xfId="1" applyNumberFormat="1" applyBorder="1" applyAlignment="1" applyProtection="1">
      <alignment horizontal="center"/>
      <protection locked="0"/>
    </xf>
  </cellXfs>
  <cellStyles count="3">
    <cellStyle name="Dobrá" xfId="1" builtinId="26"/>
    <cellStyle name="Neutrálna" xfId="2" builtinId="2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workbookViewId="0">
      <selection sqref="A1:A2"/>
    </sheetView>
  </sheetViews>
  <sheetFormatPr defaultRowHeight="14.4"/>
  <cols>
    <col min="1" max="1" width="34.6640625" bestFit="1" customWidth="1"/>
    <col min="2" max="2" width="35.5546875" customWidth="1"/>
    <col min="3" max="3" width="15.6640625" customWidth="1"/>
    <col min="4" max="4" width="10.33203125" customWidth="1"/>
    <col min="5" max="10" width="8.88671875" bestFit="1" customWidth="1"/>
    <col min="12" max="12" width="21.44140625" bestFit="1" customWidth="1"/>
    <col min="18" max="18" width="9.6640625" bestFit="1" customWidth="1"/>
    <col min="19" max="19" width="9.88671875" bestFit="1" customWidth="1"/>
  </cols>
  <sheetData>
    <row r="1" spans="1:19">
      <c r="A1" s="90" t="s">
        <v>0</v>
      </c>
      <c r="B1" s="90" t="s">
        <v>1</v>
      </c>
      <c r="C1" s="92" t="s">
        <v>2</v>
      </c>
      <c r="D1" s="81" t="s">
        <v>3</v>
      </c>
      <c r="E1" s="81" t="s">
        <v>4</v>
      </c>
      <c r="F1" s="81"/>
      <c r="G1" s="81"/>
      <c r="H1" s="81"/>
      <c r="I1" s="81"/>
      <c r="J1" s="82"/>
      <c r="L1" s="86" t="s">
        <v>62</v>
      </c>
      <c r="M1" s="87"/>
      <c r="N1" s="87"/>
      <c r="O1" s="87"/>
      <c r="P1" s="87"/>
      <c r="Q1" s="87"/>
      <c r="R1" s="87"/>
      <c r="S1" s="88"/>
    </row>
    <row r="2" spans="1:19" ht="39.75" customHeight="1" thickBot="1">
      <c r="A2" s="91"/>
      <c r="B2" s="91"/>
      <c r="C2" s="93"/>
      <c r="D2" s="94"/>
      <c r="E2" s="40">
        <v>2016</v>
      </c>
      <c r="F2" s="40">
        <v>2017</v>
      </c>
      <c r="G2" s="40">
        <v>2018</v>
      </c>
      <c r="H2" s="40">
        <v>2019</v>
      </c>
      <c r="I2" s="40">
        <v>2020</v>
      </c>
      <c r="J2" s="52" t="s">
        <v>71</v>
      </c>
      <c r="L2" s="42" t="s">
        <v>66</v>
      </c>
      <c r="M2" s="43">
        <v>2016</v>
      </c>
      <c r="N2" s="43">
        <v>2017</v>
      </c>
      <c r="O2" s="43">
        <v>2018</v>
      </c>
      <c r="P2" s="43">
        <v>2019</v>
      </c>
      <c r="Q2" s="43">
        <v>2020</v>
      </c>
      <c r="R2" s="44" t="s">
        <v>71</v>
      </c>
      <c r="S2" s="45" t="s">
        <v>67</v>
      </c>
    </row>
    <row r="3" spans="1:19" ht="27.6">
      <c r="A3" s="1" t="s">
        <v>72</v>
      </c>
      <c r="B3" s="66" t="s">
        <v>88</v>
      </c>
      <c r="C3" s="59" t="s">
        <v>89</v>
      </c>
      <c r="D3" s="77">
        <v>2825000</v>
      </c>
      <c r="E3" s="70">
        <v>425000</v>
      </c>
      <c r="F3" s="27">
        <v>400000</v>
      </c>
      <c r="G3" s="27">
        <v>400000</v>
      </c>
      <c r="H3" s="27">
        <v>400000</v>
      </c>
      <c r="I3" s="27">
        <v>400000</v>
      </c>
      <c r="J3" s="58">
        <v>800000</v>
      </c>
      <c r="K3" s="26"/>
      <c r="L3" s="46" t="s">
        <v>63</v>
      </c>
      <c r="M3" s="48">
        <v>1223000</v>
      </c>
      <c r="N3" s="48">
        <v>1590000</v>
      </c>
      <c r="O3" s="48">
        <v>1376500</v>
      </c>
      <c r="P3" s="48">
        <v>1354500</v>
      </c>
      <c r="Q3" s="48">
        <v>1134500</v>
      </c>
      <c r="R3" s="48">
        <v>3003500</v>
      </c>
      <c r="S3" s="49">
        <f>SUM(M3:R3)</f>
        <v>9682000</v>
      </c>
    </row>
    <row r="4" spans="1:19">
      <c r="A4" s="83" t="s">
        <v>6</v>
      </c>
      <c r="B4" s="67" t="s">
        <v>100</v>
      </c>
      <c r="C4" s="78" t="s">
        <v>89</v>
      </c>
      <c r="D4" s="79">
        <v>1600000</v>
      </c>
      <c r="E4" s="71">
        <v>200000</v>
      </c>
      <c r="F4" s="28">
        <v>200000</v>
      </c>
      <c r="G4" s="28">
        <v>200000</v>
      </c>
      <c r="H4" s="28">
        <v>200000</v>
      </c>
      <c r="I4" s="28">
        <v>200000</v>
      </c>
      <c r="J4" s="29">
        <v>600000</v>
      </c>
      <c r="K4" s="26"/>
      <c r="L4" s="46" t="s">
        <v>64</v>
      </c>
      <c r="M4" s="48">
        <v>2534650</v>
      </c>
      <c r="N4" s="48">
        <v>2544650</v>
      </c>
      <c r="O4" s="48">
        <v>1192750</v>
      </c>
      <c r="P4" s="48">
        <v>1442750</v>
      </c>
      <c r="Q4" s="48">
        <v>1354000</v>
      </c>
      <c r="R4" s="48">
        <v>4062000</v>
      </c>
      <c r="S4" s="49">
        <f>SUM(M4:R4)</f>
        <v>13130800</v>
      </c>
    </row>
    <row r="5" spans="1:19" ht="15" thickBot="1">
      <c r="A5" s="84"/>
      <c r="B5" s="67" t="s">
        <v>7</v>
      </c>
      <c r="C5" s="60">
        <v>2017</v>
      </c>
      <c r="D5" s="79">
        <v>2000</v>
      </c>
      <c r="E5" s="72" t="s">
        <v>8</v>
      </c>
      <c r="F5" s="28">
        <v>2000</v>
      </c>
      <c r="G5" s="3" t="s">
        <v>8</v>
      </c>
      <c r="H5" s="3" t="s">
        <v>8</v>
      </c>
      <c r="I5" s="3" t="s">
        <v>8</v>
      </c>
      <c r="J5" s="4" t="s">
        <v>8</v>
      </c>
      <c r="K5" s="26"/>
      <c r="L5" s="47" t="s">
        <v>65</v>
      </c>
      <c r="M5" s="50">
        <v>102500</v>
      </c>
      <c r="N5" s="50">
        <v>209785</v>
      </c>
      <c r="O5" s="50">
        <v>170285</v>
      </c>
      <c r="P5" s="50">
        <v>161285</v>
      </c>
      <c r="Q5" s="50">
        <v>127285</v>
      </c>
      <c r="R5" s="50">
        <v>383860</v>
      </c>
      <c r="S5" s="51">
        <f>SUM(M5:R5)</f>
        <v>1155000</v>
      </c>
    </row>
    <row r="6" spans="1:19">
      <c r="A6" s="84"/>
      <c r="B6" s="67" t="s">
        <v>9</v>
      </c>
      <c r="C6" s="78" t="s">
        <v>89</v>
      </c>
      <c r="D6" s="79">
        <v>20000</v>
      </c>
      <c r="E6" s="53">
        <f>$D$6/8</f>
        <v>2500</v>
      </c>
      <c r="F6" s="28">
        <f t="shared" ref="F6:I6" si="0">$D$6/8</f>
        <v>2500</v>
      </c>
      <c r="G6" s="28">
        <f t="shared" si="0"/>
        <v>2500</v>
      </c>
      <c r="H6" s="28">
        <f t="shared" si="0"/>
        <v>2500</v>
      </c>
      <c r="I6" s="28">
        <f t="shared" si="0"/>
        <v>2500</v>
      </c>
      <c r="J6" s="29">
        <f>($D$6/8)*3</f>
        <v>7500</v>
      </c>
      <c r="K6" s="26"/>
    </row>
    <row r="7" spans="1:19" ht="27.6">
      <c r="A7" s="84"/>
      <c r="B7" s="67" t="s">
        <v>10</v>
      </c>
      <c r="C7" s="60" t="s">
        <v>90</v>
      </c>
      <c r="D7" s="79">
        <v>15000</v>
      </c>
      <c r="E7" s="98">
        <v>15000</v>
      </c>
      <c r="F7" s="99"/>
      <c r="G7" s="3" t="s">
        <v>8</v>
      </c>
      <c r="H7" s="3" t="s">
        <v>8</v>
      </c>
      <c r="I7" s="3" t="s">
        <v>8</v>
      </c>
      <c r="J7" s="4" t="s">
        <v>8</v>
      </c>
      <c r="K7" s="26"/>
    </row>
    <row r="8" spans="1:19" ht="27.6">
      <c r="A8" s="85"/>
      <c r="B8" s="67" t="s">
        <v>11</v>
      </c>
      <c r="C8" s="78" t="s">
        <v>89</v>
      </c>
      <c r="D8" s="79">
        <v>2696000</v>
      </c>
      <c r="E8" s="53">
        <f>2696000/8</f>
        <v>337000</v>
      </c>
      <c r="F8" s="28">
        <f t="shared" ref="F8:I8" si="1">2696000/8</f>
        <v>337000</v>
      </c>
      <c r="G8" s="28">
        <f t="shared" si="1"/>
        <v>337000</v>
      </c>
      <c r="H8" s="28">
        <f t="shared" si="1"/>
        <v>337000</v>
      </c>
      <c r="I8" s="28">
        <f t="shared" si="1"/>
        <v>337000</v>
      </c>
      <c r="J8" s="29">
        <f>(2696000/8)*3</f>
        <v>1011000</v>
      </c>
      <c r="K8" s="26"/>
    </row>
    <row r="9" spans="1:19">
      <c r="A9" s="83" t="s">
        <v>12</v>
      </c>
      <c r="B9" s="68" t="s">
        <v>13</v>
      </c>
      <c r="C9" s="15" t="s">
        <v>91</v>
      </c>
      <c r="D9" s="79">
        <v>20000</v>
      </c>
      <c r="E9" s="73" t="s">
        <v>68</v>
      </c>
      <c r="F9" s="28">
        <v>10000</v>
      </c>
      <c r="G9" s="28">
        <v>10000</v>
      </c>
      <c r="H9" s="3" t="s">
        <v>8</v>
      </c>
      <c r="I9" s="3" t="s">
        <v>8</v>
      </c>
      <c r="J9" s="4" t="s">
        <v>8</v>
      </c>
      <c r="K9" s="26"/>
    </row>
    <row r="10" spans="1:19">
      <c r="A10" s="84"/>
      <c r="B10" s="67" t="s">
        <v>14</v>
      </c>
      <c r="C10" s="78" t="s">
        <v>89</v>
      </c>
      <c r="D10" s="79">
        <v>1500000</v>
      </c>
      <c r="E10" s="100">
        <v>1500000</v>
      </c>
      <c r="F10" s="101"/>
      <c r="G10" s="101"/>
      <c r="H10" s="101"/>
      <c r="I10" s="101"/>
      <c r="J10" s="102"/>
      <c r="K10" s="26"/>
    </row>
    <row r="11" spans="1:19">
      <c r="A11" s="95" t="s">
        <v>70</v>
      </c>
      <c r="B11" s="67" t="s">
        <v>15</v>
      </c>
      <c r="C11" s="16">
        <v>2017</v>
      </c>
      <c r="D11" s="79">
        <v>150000</v>
      </c>
      <c r="E11" s="72" t="s">
        <v>68</v>
      </c>
      <c r="F11" s="28">
        <v>150000</v>
      </c>
      <c r="G11" s="3" t="s">
        <v>8</v>
      </c>
      <c r="H11" s="3" t="s">
        <v>8</v>
      </c>
      <c r="I11" s="3" t="s">
        <v>8</v>
      </c>
      <c r="J11" s="4" t="s">
        <v>8</v>
      </c>
      <c r="K11" s="26"/>
    </row>
    <row r="12" spans="1:19">
      <c r="A12" s="95"/>
      <c r="B12" s="67" t="s">
        <v>16</v>
      </c>
      <c r="C12" s="15" t="s">
        <v>92</v>
      </c>
      <c r="D12" s="79">
        <v>500000</v>
      </c>
      <c r="E12" s="72" t="s">
        <v>8</v>
      </c>
      <c r="F12" s="99">
        <v>500000</v>
      </c>
      <c r="G12" s="99"/>
      <c r="H12" s="99"/>
      <c r="I12" s="14" t="s">
        <v>8</v>
      </c>
      <c r="J12" s="19" t="s">
        <v>8</v>
      </c>
      <c r="K12" s="26"/>
    </row>
    <row r="13" spans="1:19" ht="27.6">
      <c r="A13" s="95"/>
      <c r="B13" s="67" t="s">
        <v>17</v>
      </c>
      <c r="C13" s="15" t="s">
        <v>91</v>
      </c>
      <c r="D13" s="79">
        <v>100000</v>
      </c>
      <c r="E13" s="72" t="s">
        <v>8</v>
      </c>
      <c r="F13" s="101">
        <v>100000</v>
      </c>
      <c r="G13" s="101"/>
      <c r="H13" s="14" t="s">
        <v>8</v>
      </c>
      <c r="I13" s="14" t="s">
        <v>8</v>
      </c>
      <c r="J13" s="19" t="s">
        <v>8</v>
      </c>
      <c r="K13" s="26"/>
    </row>
    <row r="14" spans="1:19" ht="27.6">
      <c r="A14" s="95"/>
      <c r="B14" s="67" t="s">
        <v>18</v>
      </c>
      <c r="C14" s="78" t="s">
        <v>89</v>
      </c>
      <c r="D14" s="79">
        <v>40000</v>
      </c>
      <c r="E14" s="53">
        <f>40000/8</f>
        <v>5000</v>
      </c>
      <c r="F14" s="28">
        <f t="shared" ref="F14:I14" si="2">40000/8</f>
        <v>5000</v>
      </c>
      <c r="G14" s="28">
        <f t="shared" si="2"/>
        <v>5000</v>
      </c>
      <c r="H14" s="28">
        <f t="shared" si="2"/>
        <v>5000</v>
      </c>
      <c r="I14" s="28">
        <f t="shared" si="2"/>
        <v>5000</v>
      </c>
      <c r="J14" s="29">
        <f>(40000/8)*3</f>
        <v>15000</v>
      </c>
      <c r="K14" s="26"/>
    </row>
    <row r="15" spans="1:19">
      <c r="A15" s="95"/>
      <c r="B15" s="67" t="s">
        <v>19</v>
      </c>
      <c r="C15" s="15" t="s">
        <v>93</v>
      </c>
      <c r="D15" s="79">
        <v>64000</v>
      </c>
      <c r="E15" s="53">
        <v>31000</v>
      </c>
      <c r="F15" s="28">
        <v>31000</v>
      </c>
      <c r="G15" s="28">
        <v>2000</v>
      </c>
      <c r="H15" s="14" t="s">
        <v>8</v>
      </c>
      <c r="I15" s="14" t="s">
        <v>8</v>
      </c>
      <c r="J15" s="19" t="s">
        <v>8</v>
      </c>
      <c r="K15" s="26"/>
    </row>
    <row r="16" spans="1:19" ht="41.4">
      <c r="A16" s="41" t="s">
        <v>73</v>
      </c>
      <c r="B16" s="67" t="s">
        <v>20</v>
      </c>
      <c r="C16" s="78" t="s">
        <v>89</v>
      </c>
      <c r="D16" s="79">
        <v>20000</v>
      </c>
      <c r="E16" s="74">
        <f>$D$16/8</f>
        <v>2500</v>
      </c>
      <c r="F16" s="31">
        <f t="shared" ref="F16:I16" si="3">$D$16/8</f>
        <v>2500</v>
      </c>
      <c r="G16" s="31">
        <f t="shared" si="3"/>
        <v>2500</v>
      </c>
      <c r="H16" s="31">
        <f t="shared" si="3"/>
        <v>2500</v>
      </c>
      <c r="I16" s="31">
        <f t="shared" si="3"/>
        <v>2500</v>
      </c>
      <c r="J16" s="33">
        <f>($D$16/8)*3</f>
        <v>7500</v>
      </c>
      <c r="K16" s="26"/>
    </row>
    <row r="17" spans="1:11">
      <c r="A17" s="95" t="s">
        <v>74</v>
      </c>
      <c r="B17" s="67" t="s">
        <v>21</v>
      </c>
      <c r="C17" s="15" t="s">
        <v>92</v>
      </c>
      <c r="D17" s="79">
        <v>50000</v>
      </c>
      <c r="E17" s="72" t="s">
        <v>8</v>
      </c>
      <c r="F17" s="99">
        <v>50000</v>
      </c>
      <c r="G17" s="99"/>
      <c r="H17" s="99"/>
      <c r="I17" s="14" t="s">
        <v>8</v>
      </c>
      <c r="J17" s="19" t="s">
        <v>8</v>
      </c>
      <c r="K17" s="26"/>
    </row>
    <row r="18" spans="1:11" ht="41.4">
      <c r="A18" s="95"/>
      <c r="B18" s="67" t="s">
        <v>22</v>
      </c>
      <c r="C18" s="15" t="s">
        <v>91</v>
      </c>
      <c r="D18" s="79">
        <v>30000</v>
      </c>
      <c r="E18" s="72" t="s">
        <v>8</v>
      </c>
      <c r="F18" s="101">
        <v>30000</v>
      </c>
      <c r="G18" s="101"/>
      <c r="H18" s="14" t="s">
        <v>8</v>
      </c>
      <c r="I18" s="14" t="s">
        <v>8</v>
      </c>
      <c r="J18" s="19" t="s">
        <v>8</v>
      </c>
      <c r="K18" s="26"/>
    </row>
    <row r="19" spans="1:11" ht="28.2" thickBot="1">
      <c r="A19" s="5" t="s">
        <v>23</v>
      </c>
      <c r="B19" s="69" t="s">
        <v>24</v>
      </c>
      <c r="C19" s="17" t="s">
        <v>90</v>
      </c>
      <c r="D19" s="80">
        <v>50000</v>
      </c>
      <c r="E19" s="107">
        <v>50000</v>
      </c>
      <c r="F19" s="108"/>
      <c r="G19" s="6" t="s">
        <v>8</v>
      </c>
      <c r="H19" s="6" t="s">
        <v>8</v>
      </c>
      <c r="I19" s="6" t="s">
        <v>8</v>
      </c>
      <c r="J19" s="7" t="s">
        <v>8</v>
      </c>
      <c r="K19" s="26"/>
    </row>
    <row r="20" spans="1:11" ht="20.25" customHeight="1">
      <c r="A20" s="96" t="s">
        <v>75</v>
      </c>
      <c r="B20" s="8" t="s">
        <v>25</v>
      </c>
      <c r="C20" s="75">
        <v>2019</v>
      </c>
      <c r="D20" s="76">
        <v>100000</v>
      </c>
      <c r="E20" s="9" t="s">
        <v>8</v>
      </c>
      <c r="F20" s="21" t="s">
        <v>8</v>
      </c>
      <c r="G20" s="21" t="s">
        <v>8</v>
      </c>
      <c r="H20" s="27">
        <v>100000</v>
      </c>
      <c r="I20" s="21" t="s">
        <v>8</v>
      </c>
      <c r="J20" s="22" t="s">
        <v>8</v>
      </c>
      <c r="K20" s="26"/>
    </row>
    <row r="21" spans="1:11" ht="26.25" customHeight="1">
      <c r="A21" s="97"/>
      <c r="B21" s="38" t="s">
        <v>26</v>
      </c>
      <c r="C21" s="18">
        <v>2020</v>
      </c>
      <c r="D21" s="54">
        <v>40000</v>
      </c>
      <c r="E21" s="2" t="s">
        <v>8</v>
      </c>
      <c r="F21" s="14" t="s">
        <v>8</v>
      </c>
      <c r="G21" s="14" t="s">
        <v>8</v>
      </c>
      <c r="H21" s="14" t="s">
        <v>8</v>
      </c>
      <c r="I21" s="31">
        <v>40000</v>
      </c>
      <c r="J21" s="19" t="s">
        <v>8</v>
      </c>
      <c r="K21" s="26"/>
    </row>
    <row r="22" spans="1:11" ht="27.6">
      <c r="A22" s="89" t="s">
        <v>76</v>
      </c>
      <c r="B22" s="38" t="s">
        <v>27</v>
      </c>
      <c r="C22" s="18" t="s">
        <v>94</v>
      </c>
      <c r="D22" s="54">
        <v>115000</v>
      </c>
      <c r="E22" s="109">
        <v>115000</v>
      </c>
      <c r="F22" s="101"/>
      <c r="G22" s="101"/>
      <c r="H22" s="101"/>
      <c r="I22" s="14" t="s">
        <v>8</v>
      </c>
      <c r="J22" s="19" t="s">
        <v>8</v>
      </c>
      <c r="K22" s="26"/>
    </row>
    <row r="23" spans="1:11">
      <c r="A23" s="89"/>
      <c r="B23" s="38" t="s">
        <v>28</v>
      </c>
      <c r="C23" s="18" t="s">
        <v>93</v>
      </c>
      <c r="D23" s="54">
        <v>1500000</v>
      </c>
      <c r="E23" s="32">
        <f>1500000/3</f>
        <v>500000</v>
      </c>
      <c r="F23" s="28">
        <f t="shared" ref="F23:G23" si="4">1500000/3</f>
        <v>500000</v>
      </c>
      <c r="G23" s="28">
        <f t="shared" si="4"/>
        <v>500000</v>
      </c>
      <c r="H23" s="14" t="s">
        <v>8</v>
      </c>
      <c r="I23" s="14" t="s">
        <v>8</v>
      </c>
      <c r="J23" s="19" t="s">
        <v>8</v>
      </c>
      <c r="K23" s="26"/>
    </row>
    <row r="24" spans="1:11">
      <c r="A24" s="89"/>
      <c r="B24" s="38" t="s">
        <v>29</v>
      </c>
      <c r="C24" s="18" t="s">
        <v>95</v>
      </c>
      <c r="D24" s="54">
        <v>800000</v>
      </c>
      <c r="E24" s="10" t="s">
        <v>8</v>
      </c>
      <c r="F24" s="3" t="s">
        <v>8</v>
      </c>
      <c r="G24" s="3" t="s">
        <v>8</v>
      </c>
      <c r="H24" s="99">
        <v>800000</v>
      </c>
      <c r="I24" s="99"/>
      <c r="J24" s="110"/>
      <c r="K24" s="26"/>
    </row>
    <row r="25" spans="1:11" ht="27.6">
      <c r="A25" s="89"/>
      <c r="B25" s="38" t="s">
        <v>30</v>
      </c>
      <c r="C25" s="18" t="s">
        <v>95</v>
      </c>
      <c r="D25" s="54">
        <v>2000000</v>
      </c>
      <c r="E25" s="2" t="s">
        <v>8</v>
      </c>
      <c r="F25" s="14" t="s">
        <v>8</v>
      </c>
      <c r="G25" s="14" t="s">
        <v>8</v>
      </c>
      <c r="H25" s="101">
        <v>2000000</v>
      </c>
      <c r="I25" s="101"/>
      <c r="J25" s="102"/>
      <c r="K25" s="26"/>
    </row>
    <row r="26" spans="1:11">
      <c r="A26" s="89" t="s">
        <v>77</v>
      </c>
      <c r="B26" s="38" t="s">
        <v>31</v>
      </c>
      <c r="C26" s="18">
        <v>2016</v>
      </c>
      <c r="D26" s="54">
        <v>2200000</v>
      </c>
      <c r="E26" s="111">
        <v>2200000</v>
      </c>
      <c r="F26" s="99"/>
      <c r="G26" s="3" t="s">
        <v>8</v>
      </c>
      <c r="H26" s="3" t="s">
        <v>8</v>
      </c>
      <c r="I26" s="3" t="s">
        <v>8</v>
      </c>
      <c r="J26" s="4" t="s">
        <v>8</v>
      </c>
      <c r="K26" s="26"/>
    </row>
    <row r="27" spans="1:11">
      <c r="A27" s="89"/>
      <c r="B27" s="38" t="s">
        <v>32</v>
      </c>
      <c r="C27" s="18" t="s">
        <v>96</v>
      </c>
      <c r="D27" s="54">
        <v>500000</v>
      </c>
      <c r="E27" s="10" t="s">
        <v>8</v>
      </c>
      <c r="F27" s="3" t="s">
        <v>8</v>
      </c>
      <c r="G27" s="99">
        <v>500000</v>
      </c>
      <c r="H27" s="99"/>
      <c r="I27" s="99"/>
      <c r="J27" s="110"/>
      <c r="K27" s="26"/>
    </row>
    <row r="28" spans="1:11">
      <c r="A28" s="104" t="s">
        <v>78</v>
      </c>
      <c r="B28" s="38" t="s">
        <v>33</v>
      </c>
      <c r="C28" s="18" t="s">
        <v>89</v>
      </c>
      <c r="D28" s="54">
        <v>4000000</v>
      </c>
      <c r="E28" s="32">
        <f>4000000/8</f>
        <v>500000</v>
      </c>
      <c r="F28" s="28">
        <f t="shared" ref="F28:I28" si="5">4000000/8</f>
        <v>500000</v>
      </c>
      <c r="G28" s="28">
        <f t="shared" si="5"/>
        <v>500000</v>
      </c>
      <c r="H28" s="28">
        <f t="shared" si="5"/>
        <v>500000</v>
      </c>
      <c r="I28" s="28">
        <f t="shared" si="5"/>
        <v>500000</v>
      </c>
      <c r="J28" s="29">
        <f>(4000000/8)*3</f>
        <v>1500000</v>
      </c>
      <c r="K28" s="26"/>
    </row>
    <row r="29" spans="1:11">
      <c r="A29" s="105"/>
      <c r="B29" s="38" t="s">
        <v>34</v>
      </c>
      <c r="C29" s="18" t="s">
        <v>89</v>
      </c>
      <c r="D29" s="54">
        <v>56000</v>
      </c>
      <c r="E29" s="32">
        <f>56000/8</f>
        <v>7000</v>
      </c>
      <c r="F29" s="28">
        <f t="shared" ref="F29:I29" si="6">56000/8</f>
        <v>7000</v>
      </c>
      <c r="G29" s="28">
        <f t="shared" si="6"/>
        <v>7000</v>
      </c>
      <c r="H29" s="28">
        <f t="shared" si="6"/>
        <v>7000</v>
      </c>
      <c r="I29" s="28">
        <f t="shared" si="6"/>
        <v>7000</v>
      </c>
      <c r="J29" s="29">
        <v>21000</v>
      </c>
      <c r="K29" s="26"/>
    </row>
    <row r="30" spans="1:11" ht="41.4">
      <c r="A30" s="105"/>
      <c r="B30" s="38" t="s">
        <v>35</v>
      </c>
      <c r="C30" s="18" t="s">
        <v>89</v>
      </c>
      <c r="D30" s="55">
        <v>0</v>
      </c>
      <c r="E30" s="30">
        <v>0</v>
      </c>
      <c r="F30" s="31">
        <v>0</v>
      </c>
      <c r="G30" s="31">
        <v>0</v>
      </c>
      <c r="H30" s="31">
        <v>0</v>
      </c>
      <c r="I30" s="31">
        <v>0</v>
      </c>
      <c r="J30" s="33">
        <v>0</v>
      </c>
      <c r="K30" s="26"/>
    </row>
    <row r="31" spans="1:11" ht="27.6">
      <c r="A31" s="105"/>
      <c r="B31" s="38" t="s">
        <v>36</v>
      </c>
      <c r="C31" s="18" t="s">
        <v>90</v>
      </c>
      <c r="D31" s="54">
        <v>8000</v>
      </c>
      <c r="E31" s="32">
        <v>1000</v>
      </c>
      <c r="F31" s="28">
        <v>1000</v>
      </c>
      <c r="G31" s="28">
        <v>1000</v>
      </c>
      <c r="H31" s="28">
        <v>1000</v>
      </c>
      <c r="I31" s="28">
        <v>1000</v>
      </c>
      <c r="J31" s="29">
        <f>1000*3</f>
        <v>3000</v>
      </c>
      <c r="K31" s="26"/>
    </row>
    <row r="32" spans="1:11">
      <c r="A32" s="105"/>
      <c r="B32" s="38" t="s">
        <v>103</v>
      </c>
      <c r="C32" s="18" t="s">
        <v>89</v>
      </c>
      <c r="D32" s="54">
        <v>120000</v>
      </c>
      <c r="E32" s="32">
        <f>120000/8</f>
        <v>15000</v>
      </c>
      <c r="F32" s="28">
        <f t="shared" ref="F32:I32" si="7">120000/8</f>
        <v>15000</v>
      </c>
      <c r="G32" s="28">
        <f t="shared" si="7"/>
        <v>15000</v>
      </c>
      <c r="H32" s="28">
        <f t="shared" si="7"/>
        <v>15000</v>
      </c>
      <c r="I32" s="28">
        <f t="shared" si="7"/>
        <v>15000</v>
      </c>
      <c r="J32" s="29">
        <f>(120000/8)*3</f>
        <v>45000</v>
      </c>
      <c r="K32" s="26"/>
    </row>
    <row r="33" spans="1:11" ht="27.6">
      <c r="A33" s="37" t="s">
        <v>79</v>
      </c>
      <c r="B33" s="38" t="s">
        <v>37</v>
      </c>
      <c r="C33" s="18" t="s">
        <v>89</v>
      </c>
      <c r="D33" s="55" t="s">
        <v>5</v>
      </c>
      <c r="E33" s="10" t="s">
        <v>8</v>
      </c>
      <c r="F33" s="3" t="s">
        <v>8</v>
      </c>
      <c r="G33" s="3" t="s">
        <v>8</v>
      </c>
      <c r="H33" s="3" t="s">
        <v>8</v>
      </c>
      <c r="I33" s="3" t="s">
        <v>8</v>
      </c>
      <c r="J33" s="4" t="s">
        <v>8</v>
      </c>
      <c r="K33" s="26"/>
    </row>
    <row r="34" spans="1:11" ht="27.6">
      <c r="A34" s="38" t="s">
        <v>80</v>
      </c>
      <c r="B34" s="38" t="s">
        <v>38</v>
      </c>
      <c r="C34" s="18">
        <v>2016</v>
      </c>
      <c r="D34" s="54">
        <v>4000</v>
      </c>
      <c r="E34" s="30">
        <v>4000</v>
      </c>
      <c r="F34" s="3" t="s">
        <v>8</v>
      </c>
      <c r="G34" s="3" t="s">
        <v>8</v>
      </c>
      <c r="H34" s="3" t="s">
        <v>8</v>
      </c>
      <c r="I34" s="3" t="s">
        <v>8</v>
      </c>
      <c r="J34" s="4" t="s">
        <v>8</v>
      </c>
      <c r="K34" s="26"/>
    </row>
    <row r="35" spans="1:11">
      <c r="A35" s="104" t="s">
        <v>81</v>
      </c>
      <c r="B35" s="38" t="s">
        <v>39</v>
      </c>
      <c r="C35" s="18" t="s">
        <v>90</v>
      </c>
      <c r="D35" s="54">
        <v>100000</v>
      </c>
      <c r="E35" s="115">
        <v>100000</v>
      </c>
      <c r="F35" s="98"/>
      <c r="G35" s="3" t="s">
        <v>8</v>
      </c>
      <c r="H35" s="3" t="s">
        <v>8</v>
      </c>
      <c r="I35" s="3" t="s">
        <v>8</v>
      </c>
      <c r="J35" s="4" t="s">
        <v>8</v>
      </c>
      <c r="K35" s="26"/>
    </row>
    <row r="36" spans="1:11" ht="16.5" customHeight="1">
      <c r="A36" s="105"/>
      <c r="B36" s="38" t="s">
        <v>40</v>
      </c>
      <c r="C36" s="18">
        <v>2016</v>
      </c>
      <c r="D36" s="54">
        <v>2000</v>
      </c>
      <c r="E36" s="32">
        <v>2000</v>
      </c>
      <c r="F36" s="14" t="s">
        <v>8</v>
      </c>
      <c r="G36" s="14" t="s">
        <v>8</v>
      </c>
      <c r="H36" s="14" t="s">
        <v>8</v>
      </c>
      <c r="I36" s="14" t="s">
        <v>8</v>
      </c>
      <c r="J36" s="19" t="s">
        <v>8</v>
      </c>
      <c r="K36" s="26"/>
    </row>
    <row r="37" spans="1:11">
      <c r="A37" s="105"/>
      <c r="B37" s="38" t="s">
        <v>41</v>
      </c>
      <c r="C37" s="18">
        <v>2017</v>
      </c>
      <c r="D37" s="54">
        <v>20000</v>
      </c>
      <c r="E37" s="10" t="s">
        <v>8</v>
      </c>
      <c r="F37" s="28">
        <v>20000</v>
      </c>
      <c r="G37" s="3" t="s">
        <v>8</v>
      </c>
      <c r="H37" s="3" t="s">
        <v>8</v>
      </c>
      <c r="I37" s="3" t="s">
        <v>8</v>
      </c>
      <c r="J37" s="4" t="s">
        <v>8</v>
      </c>
      <c r="K37" s="26"/>
    </row>
    <row r="38" spans="1:11">
      <c r="A38" s="105"/>
      <c r="B38" s="38" t="s">
        <v>42</v>
      </c>
      <c r="C38" s="18" t="s">
        <v>89</v>
      </c>
      <c r="D38" s="54">
        <v>24000</v>
      </c>
      <c r="E38" s="30">
        <f>24000/8</f>
        <v>3000</v>
      </c>
      <c r="F38" s="31">
        <f t="shared" ref="F38:I39" si="8">24000/8</f>
        <v>3000</v>
      </c>
      <c r="G38" s="31">
        <f t="shared" si="8"/>
        <v>3000</v>
      </c>
      <c r="H38" s="31">
        <f t="shared" si="8"/>
        <v>3000</v>
      </c>
      <c r="I38" s="31">
        <f t="shared" si="8"/>
        <v>3000</v>
      </c>
      <c r="J38" s="33">
        <f>(24000/8)*3</f>
        <v>9000</v>
      </c>
      <c r="K38" s="26"/>
    </row>
    <row r="39" spans="1:11">
      <c r="A39" s="105"/>
      <c r="B39" s="38" t="s">
        <v>43</v>
      </c>
      <c r="C39" s="18" t="s">
        <v>89</v>
      </c>
      <c r="D39" s="54">
        <v>24000</v>
      </c>
      <c r="E39" s="32">
        <f>24000/8</f>
        <v>3000</v>
      </c>
      <c r="F39" s="28">
        <f t="shared" si="8"/>
        <v>3000</v>
      </c>
      <c r="G39" s="28">
        <f t="shared" si="8"/>
        <v>3000</v>
      </c>
      <c r="H39" s="28">
        <f t="shared" si="8"/>
        <v>3000</v>
      </c>
      <c r="I39" s="28">
        <f t="shared" si="8"/>
        <v>3000</v>
      </c>
      <c r="J39" s="29">
        <f>(24000/8)*3</f>
        <v>9000</v>
      </c>
      <c r="K39" s="26"/>
    </row>
    <row r="40" spans="1:11" ht="27.6">
      <c r="A40" s="104" t="s">
        <v>82</v>
      </c>
      <c r="B40" s="65" t="s">
        <v>104</v>
      </c>
      <c r="C40" s="18" t="s">
        <v>90</v>
      </c>
      <c r="D40" s="54">
        <v>12000</v>
      </c>
      <c r="E40" s="30">
        <v>6000</v>
      </c>
      <c r="F40" s="31">
        <v>6000</v>
      </c>
      <c r="G40" s="3" t="s">
        <v>8</v>
      </c>
      <c r="H40" s="3" t="s">
        <v>8</v>
      </c>
      <c r="I40" s="3" t="s">
        <v>8</v>
      </c>
      <c r="J40" s="4" t="s">
        <v>8</v>
      </c>
      <c r="K40" s="26"/>
    </row>
    <row r="41" spans="1:11">
      <c r="A41" s="105"/>
      <c r="B41" s="38" t="s">
        <v>44</v>
      </c>
      <c r="C41" s="18">
        <v>2016</v>
      </c>
      <c r="D41" s="54">
        <v>3900</v>
      </c>
      <c r="E41" s="32">
        <v>3900</v>
      </c>
      <c r="F41" s="3" t="s">
        <v>8</v>
      </c>
      <c r="G41" s="3" t="s">
        <v>8</v>
      </c>
      <c r="H41" s="3" t="s">
        <v>8</v>
      </c>
      <c r="I41" s="3" t="s">
        <v>8</v>
      </c>
      <c r="J41" s="4" t="s">
        <v>8</v>
      </c>
      <c r="K41" s="26"/>
    </row>
    <row r="42" spans="1:11">
      <c r="A42" s="105"/>
      <c r="B42" s="38" t="s">
        <v>45</v>
      </c>
      <c r="C42" s="18" t="s">
        <v>90</v>
      </c>
      <c r="D42" s="54">
        <v>2000</v>
      </c>
      <c r="E42" s="32">
        <v>1000</v>
      </c>
      <c r="F42" s="28">
        <v>1000</v>
      </c>
      <c r="G42" s="3" t="s">
        <v>8</v>
      </c>
      <c r="H42" s="3" t="s">
        <v>8</v>
      </c>
      <c r="I42" s="3" t="s">
        <v>8</v>
      </c>
      <c r="J42" s="4" t="s">
        <v>8</v>
      </c>
      <c r="K42" s="26"/>
    </row>
    <row r="43" spans="1:11" ht="27.6">
      <c r="A43" s="105"/>
      <c r="B43" s="38" t="s">
        <v>46</v>
      </c>
      <c r="C43" s="18" t="s">
        <v>96</v>
      </c>
      <c r="D43" s="54">
        <v>30000</v>
      </c>
      <c r="E43" s="10" t="s">
        <v>8</v>
      </c>
      <c r="F43" s="3" t="s">
        <v>8</v>
      </c>
      <c r="G43" s="99">
        <v>30000</v>
      </c>
      <c r="H43" s="99"/>
      <c r="I43" s="99"/>
      <c r="J43" s="110"/>
      <c r="K43" s="26"/>
    </row>
    <row r="44" spans="1:11" ht="27.6">
      <c r="A44" s="89" t="s">
        <v>47</v>
      </c>
      <c r="B44" s="38" t="s">
        <v>48</v>
      </c>
      <c r="C44" s="18" t="s">
        <v>90</v>
      </c>
      <c r="D44" s="54">
        <v>500000</v>
      </c>
      <c r="E44" s="109">
        <v>500000</v>
      </c>
      <c r="F44" s="101"/>
      <c r="G44" s="11" t="s">
        <v>8</v>
      </c>
      <c r="H44" s="3" t="s">
        <v>8</v>
      </c>
      <c r="I44" s="3" t="s">
        <v>8</v>
      </c>
      <c r="J44" s="4" t="s">
        <v>8</v>
      </c>
      <c r="K44" s="26"/>
    </row>
    <row r="45" spans="1:11">
      <c r="A45" s="89"/>
      <c r="B45" s="38" t="s">
        <v>49</v>
      </c>
      <c r="C45" s="18" t="s">
        <v>93</v>
      </c>
      <c r="D45" s="54">
        <v>150000</v>
      </c>
      <c r="E45" s="111">
        <v>150000</v>
      </c>
      <c r="F45" s="99"/>
      <c r="G45" s="99"/>
      <c r="H45" s="3" t="s">
        <v>8</v>
      </c>
      <c r="I45" s="3" t="s">
        <v>8</v>
      </c>
      <c r="J45" s="4" t="s">
        <v>8</v>
      </c>
      <c r="K45" s="26"/>
    </row>
    <row r="46" spans="1:11">
      <c r="A46" s="89"/>
      <c r="B46" s="38" t="s">
        <v>50</v>
      </c>
      <c r="C46" s="18" t="s">
        <v>97</v>
      </c>
      <c r="D46" s="54">
        <v>700000</v>
      </c>
      <c r="E46" s="10" t="s">
        <v>8</v>
      </c>
      <c r="F46" s="3" t="s">
        <v>8</v>
      </c>
      <c r="G46" s="3" t="s">
        <v>8</v>
      </c>
      <c r="H46" s="112">
        <v>700000</v>
      </c>
      <c r="I46" s="113"/>
      <c r="J46" s="114"/>
      <c r="K46" s="26"/>
    </row>
    <row r="47" spans="1:11">
      <c r="A47" s="89"/>
      <c r="B47" s="38" t="s">
        <v>101</v>
      </c>
      <c r="C47" s="18" t="s">
        <v>71</v>
      </c>
      <c r="D47" s="54">
        <v>100000</v>
      </c>
      <c r="E47" s="10" t="s">
        <v>8</v>
      </c>
      <c r="F47" s="3" t="s">
        <v>8</v>
      </c>
      <c r="G47" s="3" t="s">
        <v>8</v>
      </c>
      <c r="H47" s="3" t="s">
        <v>8</v>
      </c>
      <c r="I47" s="3" t="s">
        <v>8</v>
      </c>
      <c r="J47" s="29">
        <v>100000</v>
      </c>
      <c r="K47" s="26"/>
    </row>
    <row r="48" spans="1:11" ht="28.2" thickBot="1">
      <c r="A48" s="12" t="s">
        <v>83</v>
      </c>
      <c r="B48" s="12" t="s">
        <v>102</v>
      </c>
      <c r="C48" s="23" t="s">
        <v>90</v>
      </c>
      <c r="D48" s="56">
        <v>20000</v>
      </c>
      <c r="E48" s="34">
        <v>10000</v>
      </c>
      <c r="F48" s="35">
        <v>10000</v>
      </c>
      <c r="G48" s="24" t="s">
        <v>8</v>
      </c>
      <c r="H48" s="24" t="s">
        <v>8</v>
      </c>
      <c r="I48" s="24" t="s">
        <v>8</v>
      </c>
      <c r="J48" s="25" t="s">
        <v>8</v>
      </c>
      <c r="K48" s="26"/>
    </row>
    <row r="49" spans="1:11" ht="27.6">
      <c r="A49" s="106" t="s">
        <v>84</v>
      </c>
      <c r="B49" s="39" t="s">
        <v>51</v>
      </c>
      <c r="C49" s="20">
        <v>2017</v>
      </c>
      <c r="D49" s="57">
        <v>20000</v>
      </c>
      <c r="E49" s="9" t="s">
        <v>8</v>
      </c>
      <c r="F49" s="27">
        <v>20000</v>
      </c>
      <c r="G49" s="21" t="s">
        <v>8</v>
      </c>
      <c r="H49" s="21" t="s">
        <v>8</v>
      </c>
      <c r="I49" s="21" t="s">
        <v>8</v>
      </c>
      <c r="J49" s="22" t="s">
        <v>8</v>
      </c>
      <c r="K49" s="26"/>
    </row>
    <row r="50" spans="1:11">
      <c r="A50" s="103"/>
      <c r="B50" s="36" t="s">
        <v>52</v>
      </c>
      <c r="C50" s="61" t="s">
        <v>98</v>
      </c>
      <c r="D50" s="62">
        <v>200000</v>
      </c>
      <c r="E50" s="10" t="s">
        <v>8</v>
      </c>
      <c r="F50" s="3" t="s">
        <v>8</v>
      </c>
      <c r="G50" s="3" t="s">
        <v>8</v>
      </c>
      <c r="H50" s="3" t="s">
        <v>8</v>
      </c>
      <c r="I50" s="99">
        <v>200000</v>
      </c>
      <c r="J50" s="110"/>
      <c r="K50" s="26"/>
    </row>
    <row r="51" spans="1:11">
      <c r="A51" s="103"/>
      <c r="B51" s="36" t="s">
        <v>53</v>
      </c>
      <c r="C51" s="61" t="s">
        <v>89</v>
      </c>
      <c r="D51" s="62">
        <v>120000</v>
      </c>
      <c r="E51" s="32">
        <f>120000/8</f>
        <v>15000</v>
      </c>
      <c r="F51" s="28">
        <f t="shared" ref="F51:I51" si="9">120000/8</f>
        <v>15000</v>
      </c>
      <c r="G51" s="28">
        <f t="shared" si="9"/>
        <v>15000</v>
      </c>
      <c r="H51" s="28">
        <f t="shared" si="9"/>
        <v>15000</v>
      </c>
      <c r="I51" s="28">
        <f t="shared" si="9"/>
        <v>15000</v>
      </c>
      <c r="J51" s="29">
        <f>120000/8*3</f>
        <v>45000</v>
      </c>
      <c r="K51" s="26"/>
    </row>
    <row r="52" spans="1:11">
      <c r="A52" s="103" t="s">
        <v>85</v>
      </c>
      <c r="B52" s="36" t="s">
        <v>54</v>
      </c>
      <c r="C52" s="61" t="s">
        <v>96</v>
      </c>
      <c r="D52" s="62">
        <v>200000</v>
      </c>
      <c r="E52" s="10" t="s">
        <v>8</v>
      </c>
      <c r="F52" s="3" t="s">
        <v>8</v>
      </c>
      <c r="G52" s="99">
        <v>200000</v>
      </c>
      <c r="H52" s="99"/>
      <c r="I52" s="99"/>
      <c r="J52" s="110"/>
      <c r="K52" s="26"/>
    </row>
    <row r="53" spans="1:11">
      <c r="A53" s="103"/>
      <c r="B53" s="36" t="s">
        <v>55</v>
      </c>
      <c r="C53" s="61" t="s">
        <v>92</v>
      </c>
      <c r="D53" s="62">
        <v>250000</v>
      </c>
      <c r="E53" s="10" t="s">
        <v>8</v>
      </c>
      <c r="F53" s="99">
        <v>250000</v>
      </c>
      <c r="G53" s="99"/>
      <c r="H53" s="99"/>
      <c r="I53" s="3" t="s">
        <v>8</v>
      </c>
      <c r="J53" s="4" t="s">
        <v>8</v>
      </c>
      <c r="K53" s="26"/>
    </row>
    <row r="54" spans="1:11" ht="27.6">
      <c r="A54" s="103"/>
      <c r="B54" s="36" t="s">
        <v>56</v>
      </c>
      <c r="C54" s="61" t="s">
        <v>99</v>
      </c>
      <c r="D54" s="62">
        <v>100000</v>
      </c>
      <c r="E54" s="2" t="s">
        <v>8</v>
      </c>
      <c r="F54" s="31">
        <v>14285</v>
      </c>
      <c r="G54" s="31">
        <v>14285</v>
      </c>
      <c r="H54" s="31">
        <v>14285</v>
      </c>
      <c r="I54" s="31">
        <v>14285</v>
      </c>
      <c r="J54" s="33">
        <v>42860</v>
      </c>
      <c r="K54" s="26"/>
    </row>
    <row r="55" spans="1:11">
      <c r="A55" s="103" t="s">
        <v>86</v>
      </c>
      <c r="B55" s="36" t="s">
        <v>57</v>
      </c>
      <c r="C55" s="61">
        <v>2016</v>
      </c>
      <c r="D55" s="62">
        <v>20000</v>
      </c>
      <c r="E55" s="32">
        <v>20000</v>
      </c>
      <c r="F55" s="3" t="s">
        <v>8</v>
      </c>
      <c r="G55" s="3" t="s">
        <v>8</v>
      </c>
      <c r="H55" s="3" t="s">
        <v>8</v>
      </c>
      <c r="I55" s="3" t="s">
        <v>8</v>
      </c>
      <c r="J55" s="4" t="s">
        <v>8</v>
      </c>
      <c r="K55" s="26"/>
    </row>
    <row r="56" spans="1:11">
      <c r="A56" s="103"/>
      <c r="B56" s="36" t="s">
        <v>58</v>
      </c>
      <c r="C56" s="61" t="s">
        <v>90</v>
      </c>
      <c r="D56" s="62">
        <v>5000</v>
      </c>
      <c r="E56" s="32">
        <v>2500</v>
      </c>
      <c r="F56" s="28">
        <v>2500</v>
      </c>
      <c r="G56" s="3" t="s">
        <v>8</v>
      </c>
      <c r="H56" s="3" t="s">
        <v>8</v>
      </c>
      <c r="I56" s="3" t="s">
        <v>8</v>
      </c>
      <c r="J56" s="4" t="s">
        <v>8</v>
      </c>
      <c r="K56" s="26"/>
    </row>
    <row r="57" spans="1:11" ht="27.6">
      <c r="A57" s="103" t="s">
        <v>87</v>
      </c>
      <c r="B57" s="36" t="s">
        <v>69</v>
      </c>
      <c r="C57" s="61" t="s">
        <v>91</v>
      </c>
      <c r="D57" s="62">
        <v>20000</v>
      </c>
      <c r="E57" s="2" t="s">
        <v>8</v>
      </c>
      <c r="F57" s="31">
        <v>10000</v>
      </c>
      <c r="G57" s="31">
        <v>10000</v>
      </c>
      <c r="H57" s="14" t="s">
        <v>8</v>
      </c>
      <c r="I57" s="14" t="s">
        <v>8</v>
      </c>
      <c r="J57" s="19" t="s">
        <v>8</v>
      </c>
      <c r="K57" s="26"/>
    </row>
    <row r="58" spans="1:11" ht="18" customHeight="1">
      <c r="A58" s="103"/>
      <c r="B58" s="36" t="s">
        <v>59</v>
      </c>
      <c r="C58" s="61" t="s">
        <v>89</v>
      </c>
      <c r="D58" s="62">
        <v>120000</v>
      </c>
      <c r="E58" s="32">
        <f>120000/8</f>
        <v>15000</v>
      </c>
      <c r="F58" s="28">
        <f t="shared" ref="F58:I58" si="10">120000/8</f>
        <v>15000</v>
      </c>
      <c r="G58" s="28">
        <f t="shared" si="10"/>
        <v>15000</v>
      </c>
      <c r="H58" s="28">
        <f t="shared" si="10"/>
        <v>15000</v>
      </c>
      <c r="I58" s="28">
        <f t="shared" si="10"/>
        <v>15000</v>
      </c>
      <c r="J58" s="29">
        <f>120000/8*3</f>
        <v>45000</v>
      </c>
      <c r="K58" s="26"/>
    </row>
    <row r="59" spans="1:11" ht="37.200000000000003" customHeight="1" thickBot="1">
      <c r="A59" s="13" t="s">
        <v>60</v>
      </c>
      <c r="B59" s="13" t="s">
        <v>61</v>
      </c>
      <c r="C59" s="63" t="s">
        <v>90</v>
      </c>
      <c r="D59" s="64">
        <v>100000</v>
      </c>
      <c r="E59" s="34">
        <v>50000</v>
      </c>
      <c r="F59" s="35">
        <v>50000</v>
      </c>
      <c r="G59" s="6" t="s">
        <v>8</v>
      </c>
      <c r="H59" s="6" t="s">
        <v>8</v>
      </c>
      <c r="I59" s="6" t="s">
        <v>8</v>
      </c>
      <c r="J59" s="7" t="s">
        <v>8</v>
      </c>
      <c r="K59" s="26"/>
    </row>
    <row r="60" spans="1:11">
      <c r="E60" s="26"/>
      <c r="F60" s="26"/>
      <c r="G60" s="26"/>
      <c r="H60" s="26"/>
      <c r="I60" s="26"/>
      <c r="J60" s="26"/>
    </row>
  </sheetData>
  <mergeCells count="41">
    <mergeCell ref="F53:H53"/>
    <mergeCell ref="G27:J27"/>
    <mergeCell ref="G43:J43"/>
    <mergeCell ref="E44:F44"/>
    <mergeCell ref="E45:G45"/>
    <mergeCell ref="H46:J46"/>
    <mergeCell ref="E35:F35"/>
    <mergeCell ref="H24:J24"/>
    <mergeCell ref="H25:J25"/>
    <mergeCell ref="E26:F26"/>
    <mergeCell ref="I50:J50"/>
    <mergeCell ref="G52:J52"/>
    <mergeCell ref="F13:G13"/>
    <mergeCell ref="F17:H17"/>
    <mergeCell ref="F18:G18"/>
    <mergeCell ref="E19:F19"/>
    <mergeCell ref="E22:H22"/>
    <mergeCell ref="A52:A54"/>
    <mergeCell ref="A55:A56"/>
    <mergeCell ref="A57:A58"/>
    <mergeCell ref="A28:A32"/>
    <mergeCell ref="A35:A39"/>
    <mergeCell ref="A40:A43"/>
    <mergeCell ref="A44:A47"/>
    <mergeCell ref="A49:A51"/>
    <mergeCell ref="E1:J1"/>
    <mergeCell ref="A4:A8"/>
    <mergeCell ref="L1:S1"/>
    <mergeCell ref="A26:A27"/>
    <mergeCell ref="A1:A2"/>
    <mergeCell ref="B1:B2"/>
    <mergeCell ref="C1:C2"/>
    <mergeCell ref="D1:D2"/>
    <mergeCell ref="A9:A10"/>
    <mergeCell ref="A11:A15"/>
    <mergeCell ref="A17:A18"/>
    <mergeCell ref="A20:A21"/>
    <mergeCell ref="A22:A25"/>
    <mergeCell ref="E7:F7"/>
    <mergeCell ref="E10:J10"/>
    <mergeCell ref="F12:H1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ColWidth="8.886718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Akčný plán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2016-03-03T15:28:14Z</dcterms:modified>
</cp:coreProperties>
</file>