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025" activeTab="4"/>
  </bookViews>
  <sheets>
    <sheet name="Stavebná časť" sheetId="3" r:id="rId1"/>
    <sheet name="Elektroinštalácia" sheetId="4" r:id="rId2"/>
    <sheet name="Zdravotechnika" sheetId="5" r:id="rId3"/>
    <sheet name="Šk. družina" sheetId="2" r:id="rId4"/>
    <sheet name="SPOLU" sheetId="8" r:id="rId5"/>
  </sheets>
  <definedNames>
    <definedName name="_xlnm.Print_Titles" localSheetId="0">'Stavebná časť'!$1:$6</definedName>
    <definedName name="_xlnm.Print_Titles" localSheetId="3">'Šk. družina'!$1:$5</definedName>
    <definedName name="_xlnm.Print_Titles" localSheetId="2">Zdravotechnika!$1:$4</definedName>
    <definedName name="_xlnm.Print_Area" localSheetId="1">Elektroinštalácia!$A$1:$F$56</definedName>
    <definedName name="_xlnm.Print_Area" localSheetId="4">SPOLU!$A$1:$E$11</definedName>
    <definedName name="_xlnm.Print_Area" localSheetId="0">'Stavebná časť'!$A$1:$F$85</definedName>
    <definedName name="_xlnm.Print_Area" localSheetId="3">'Šk. družina'!$A$1:$F$86</definedName>
    <definedName name="_xlnm.Print_Area" localSheetId="2">Zdravotechnika!$A$1:$F$61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8" l="1"/>
  <c r="D11" i="8"/>
  <c r="C11" i="8"/>
  <c r="C10" i="8"/>
  <c r="F56" i="4"/>
  <c r="F86" i="2"/>
  <c r="F9" i="3"/>
  <c r="D10" i="8" l="1"/>
  <c r="E10" i="8" s="1"/>
  <c r="F60" i="5"/>
  <c r="F59" i="5"/>
  <c r="F58" i="5"/>
  <c r="F57" i="5"/>
  <c r="F56" i="5"/>
  <c r="F55" i="5"/>
  <c r="F54" i="5"/>
  <c r="F53" i="5"/>
  <c r="F52" i="5"/>
  <c r="F51" i="5"/>
  <c r="F48" i="5" s="1"/>
  <c r="F50" i="5"/>
  <c r="F49" i="5"/>
  <c r="F47" i="5"/>
  <c r="D46" i="5"/>
  <c r="F46" i="5" s="1"/>
  <c r="F45" i="5"/>
  <c r="F44" i="5"/>
  <c r="D43" i="5"/>
  <c r="F43" i="5" s="1"/>
  <c r="D42" i="5"/>
  <c r="F42" i="5" s="1"/>
  <c r="F41" i="5"/>
  <c r="F40" i="5"/>
  <c r="F39" i="5"/>
  <c r="F38" i="5"/>
  <c r="F36" i="5"/>
  <c r="F35" i="5"/>
  <c r="F34" i="5"/>
  <c r="F33" i="5"/>
  <c r="F32" i="5"/>
  <c r="F31" i="5"/>
  <c r="F30" i="5"/>
  <c r="F29" i="5"/>
  <c r="F28" i="5"/>
  <c r="F27" i="5"/>
  <c r="F26" i="5"/>
  <c r="D26" i="5"/>
  <c r="F25" i="5"/>
  <c r="F24" i="5"/>
  <c r="F23" i="5"/>
  <c r="D23" i="5"/>
  <c r="D22" i="5"/>
  <c r="F22" i="5" s="1"/>
  <c r="F21" i="5"/>
  <c r="D21" i="5"/>
  <c r="F20" i="5"/>
  <c r="F18" i="5"/>
  <c r="F17" i="5"/>
  <c r="D16" i="5"/>
  <c r="F16" i="5" s="1"/>
  <c r="F15" i="5"/>
  <c r="F14" i="5"/>
  <c r="F13" i="5"/>
  <c r="F12" i="5"/>
  <c r="F11" i="5"/>
  <c r="D11" i="5"/>
  <c r="F10" i="5"/>
  <c r="F9" i="5"/>
  <c r="F8" i="5"/>
  <c r="F5" i="5" s="1"/>
  <c r="F7" i="5"/>
  <c r="F6" i="5"/>
  <c r="F55" i="4"/>
  <c r="F54" i="4"/>
  <c r="F53" i="4"/>
  <c r="F52" i="4"/>
  <c r="F51" i="4"/>
  <c r="F50" i="4"/>
  <c r="F49" i="4"/>
  <c r="F48" i="4"/>
  <c r="D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5" i="4" s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D84" i="3"/>
  <c r="F84" i="3" s="1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69" i="3" s="1"/>
  <c r="F70" i="3"/>
  <c r="F68" i="3"/>
  <c r="F67" i="3"/>
  <c r="F65" i="3" s="1"/>
  <c r="F66" i="3"/>
  <c r="F64" i="3"/>
  <c r="F63" i="3"/>
  <c r="F61" i="3" s="1"/>
  <c r="F62" i="3"/>
  <c r="F60" i="3"/>
  <c r="F59" i="3"/>
  <c r="F58" i="3"/>
  <c r="F57" i="3"/>
  <c r="F56" i="3"/>
  <c r="F55" i="3"/>
  <c r="F54" i="3" s="1"/>
  <c r="F53" i="3"/>
  <c r="F52" i="3"/>
  <c r="F51" i="3"/>
  <c r="F50" i="3"/>
  <c r="F49" i="3"/>
  <c r="F48" i="3"/>
  <c r="F47" i="3"/>
  <c r="F45" i="3" s="1"/>
  <c r="F46" i="3"/>
  <c r="F44" i="3"/>
  <c r="F43" i="3"/>
  <c r="F42" i="3"/>
  <c r="F41" i="3"/>
  <c r="F40" i="3"/>
  <c r="F39" i="3"/>
  <c r="F38" i="3" s="1"/>
  <c r="F37" i="3"/>
  <c r="D36" i="3"/>
  <c r="F36" i="3" s="1"/>
  <c r="F35" i="3"/>
  <c r="F33" i="3"/>
  <c r="F32" i="3"/>
  <c r="D32" i="3"/>
  <c r="F31" i="3"/>
  <c r="F30" i="3"/>
  <c r="F29" i="3"/>
  <c r="F27" i="3"/>
  <c r="F26" i="3"/>
  <c r="F25" i="3"/>
  <c r="F24" i="3"/>
  <c r="F23" i="3"/>
  <c r="F22" i="3"/>
  <c r="F21" i="3"/>
  <c r="F20" i="3"/>
  <c r="F19" i="3"/>
  <c r="D18" i="3"/>
  <c r="F18" i="3" s="1"/>
  <c r="F17" i="3" s="1"/>
  <c r="F16" i="3"/>
  <c r="F15" i="3"/>
  <c r="F14" i="3"/>
  <c r="F12" i="3" s="1"/>
  <c r="D14" i="3"/>
  <c r="F13" i="3"/>
  <c r="F11" i="3"/>
  <c r="F10" i="3"/>
  <c r="F37" i="5" l="1"/>
  <c r="F61" i="5" s="1"/>
  <c r="F19" i="5"/>
  <c r="F34" i="3"/>
  <c r="F28" i="3" s="1"/>
  <c r="F85" i="3" s="1"/>
  <c r="F8" i="3"/>
  <c r="C8" i="8"/>
  <c r="D8" i="8" s="1"/>
  <c r="E8" i="8" s="1"/>
  <c r="F73" i="2"/>
  <c r="F77" i="2"/>
  <c r="F76" i="2"/>
  <c r="F27" i="2"/>
  <c r="C7" i="8" l="1"/>
  <c r="D7" i="8" s="1"/>
  <c r="E7" i="8" s="1"/>
  <c r="C6" i="8"/>
  <c r="D6" i="8" s="1"/>
  <c r="F47" i="2"/>
  <c r="F16" i="2"/>
  <c r="F85" i="2" l="1"/>
  <c r="F83" i="2"/>
  <c r="F72" i="2"/>
  <c r="F71" i="2"/>
  <c r="F67" i="2"/>
  <c r="F70" i="2"/>
  <c r="F10" i="2"/>
  <c r="F9" i="2"/>
  <c r="F42" i="2"/>
  <c r="F48" i="2"/>
  <c r="F64" i="2"/>
  <c r="F63" i="2"/>
  <c r="F59" i="2"/>
  <c r="F57" i="2"/>
  <c r="F58" i="2"/>
  <c r="F62" i="2"/>
  <c r="F61" i="2"/>
  <c r="F60" i="2"/>
  <c r="F45" i="2"/>
  <c r="F46" i="2"/>
  <c r="F49" i="2"/>
  <c r="F50" i="2"/>
  <c r="F54" i="2"/>
  <c r="E6" i="8" l="1"/>
  <c r="F84" i="2"/>
  <c r="F81" i="2"/>
  <c r="F82" i="2"/>
  <c r="F80" i="2"/>
  <c r="F55" i="2" l="1"/>
  <c r="F56" i="2"/>
  <c r="F53" i="2"/>
  <c r="F52" i="2"/>
  <c r="F8" i="2"/>
  <c r="F7" i="2"/>
  <c r="F51" i="2"/>
  <c r="F24" i="2"/>
  <c r="F44" i="2" l="1"/>
  <c r="F43" i="2"/>
  <c r="F41" i="2"/>
  <c r="F40" i="2"/>
  <c r="F39" i="2"/>
  <c r="F13" i="2"/>
  <c r="F12" i="2"/>
  <c r="F29" i="2"/>
  <c r="F33" i="2"/>
  <c r="F34" i="2"/>
  <c r="F35" i="2"/>
  <c r="F38" i="2"/>
  <c r="F11" i="2"/>
  <c r="F25" i="2"/>
  <c r="F22" i="2"/>
  <c r="F21" i="2" l="1"/>
  <c r="F23" i="2"/>
  <c r="F28" i="2" l="1"/>
  <c r="F30" i="2"/>
  <c r="F20" i="2"/>
  <c r="F19" i="2"/>
  <c r="F18" i="2" l="1"/>
  <c r="F26" i="2"/>
  <c r="F17" i="2" l="1"/>
  <c r="F15" i="2"/>
  <c r="F14" i="2"/>
  <c r="C9" i="8" l="1"/>
  <c r="D9" i="8" l="1"/>
  <c r="E9" i="8" l="1"/>
</calcChain>
</file>

<file path=xl/sharedStrings.xml><?xml version="1.0" encoding="utf-8"?>
<sst xmlns="http://schemas.openxmlformats.org/spreadsheetml/2006/main" count="549" uniqueCount="296">
  <si>
    <t>Izolačná páska DB 70 (10 m)</t>
  </si>
  <si>
    <t>Škárovacia malta Extrém FME 80 - 20 kg - pre bazény, vodojemy</t>
  </si>
  <si>
    <t>m</t>
  </si>
  <si>
    <t>Množstvo</t>
  </si>
  <si>
    <t>Položka</t>
  </si>
  <si>
    <t>MJ</t>
  </si>
  <si>
    <t>č.</t>
  </si>
  <si>
    <t>Jednotková cena</t>
  </si>
  <si>
    <t>Cena celkom</t>
  </si>
  <si>
    <t>Prebrúsenie, lokálne vyspravenie nerovností podlahy</t>
  </si>
  <si>
    <t>Nivelačná stierka podlahová KNAUF alebo ekvivalent do hr. 3 mm</t>
  </si>
  <si>
    <t>Zhotovenie hydroizolácie styku stien a podlahy - tekutou fóliou + izolačnými páskami a rohmi</t>
  </si>
  <si>
    <t>kg</t>
  </si>
  <si>
    <t>Tekutá fólia hr. 2 mm</t>
  </si>
  <si>
    <t>Zhotovenie hydroizolácie - tekutou fóliou hr. 2 mm</t>
  </si>
  <si>
    <t xml:space="preserve">Montáž závesného systému GEBERIT DUOFIX   </t>
  </si>
  <si>
    <t xml:space="preserve">Dodávka závesného systému GEBERIT DUOFIX   </t>
  </si>
  <si>
    <t xml:space="preserve">Dodávka tlačidlového splachovača GEBERIT SAMBA   </t>
  </si>
  <si>
    <t>ks</t>
  </si>
  <si>
    <t>Omietka vnút. stien zo such.zm. hladká pod obklad+cem. prednástrek Baumit</t>
  </si>
  <si>
    <t>Vybúranie keramickej dlažby, presun, odvoz a likvidácia sute</t>
  </si>
  <si>
    <t>Demontáž obkladov, presun, odvoz a likvidácia sute</t>
  </si>
  <si>
    <t>Maľba stropov a prievlakov, 2x náter vodou riediteľlý, biely</t>
  </si>
  <si>
    <t xml:space="preserve">Dodávka WC misy-typ JIKA LAUFEN+ sklopné sedátko   </t>
  </si>
  <si>
    <t>Deliaca stena medzi pisoáre CROSSLINE</t>
  </si>
  <si>
    <t>Sitko do pisoárov Nova, antikorová oceľ</t>
  </si>
  <si>
    <t>Pisoár napr. Kolo Nova Pro Felix</t>
  </si>
  <si>
    <t>Tlakový splachovač pre urinál napr. SCHELL</t>
  </si>
  <si>
    <t xml:space="preserve">Montáž batérie umývadlovej,  stojankovej s mechanickým ovládaním G 1/2-,malé umývadlo+zápachový uzáver   </t>
  </si>
  <si>
    <t xml:space="preserve">Umývadlo bez výtokových armatúr so zápachovou uzávierkou JIKA LAUFEN   </t>
  </si>
  <si>
    <t xml:space="preserve">Špeciálny výrobok výlevka+nástenná batéria  </t>
  </si>
  <si>
    <t>Montáž výlevky keramickej závesnej vrátane montáže batérie</t>
  </si>
  <si>
    <t>Potrubie z rúr HTpripájacie DN110</t>
  </si>
  <si>
    <t>Prepojenie kanalizácie DN 125 (DN 150) na existujúce potrubia na 1.NP + existujúceho odvetrania nad 2.NP</t>
  </si>
  <si>
    <t>Potrubie z rúr HT odpadové DN110 - pripojenie WC do stupačiek</t>
  </si>
  <si>
    <t>Potrubie z rúr HT odpadové DN50 (DN75) - trasa umývadlá / pisoáre - stupačka</t>
  </si>
  <si>
    <t>Tlaková skúška vodovodného potrubia</t>
  </si>
  <si>
    <t>Ostatné - skúška tesnosti kanalizácie v objektoch do DN 150</t>
  </si>
  <si>
    <t>Schell tlačný umyvadlový stojánkový ventil 1/2" PETIT SC s reguláciou času</t>
  </si>
  <si>
    <t>Rohový ventil Schell</t>
  </si>
  <si>
    <t>STAVEBNÁ ČASŤ</t>
  </si>
  <si>
    <t>VYKUROVANIE</t>
  </si>
  <si>
    <t>ZTI - KANALIZÁCIA + VODOVOD</t>
  </si>
  <si>
    <t>Montáž umývadla do SDK predsteny, vrátane výstuhy v SDK predstene</t>
  </si>
  <si>
    <t>Montáž pisoáru do SDK predsteny, vrátane výstuhy v SDK predstene, vrátane sifónu pre pisoár</t>
  </si>
  <si>
    <t>Vybúranie existujúceho rozvodu ÚK š. 300 mm</t>
  </si>
  <si>
    <t>Cementový poter - zálievka trás ÚK</t>
  </si>
  <si>
    <t>Dodávka a montáž obkladu vrátane špárovania, silikónu, rohových a ukončovacích líšt</t>
  </si>
  <si>
    <t>Izolačná podložka pre WC</t>
  </si>
  <si>
    <t>SPOLU:</t>
  </si>
  <si>
    <t>Vybúranie priečok z tehál hr. 125 mm, presun, odvoz a likvidácia sute</t>
  </si>
  <si>
    <t>Náter umývateľný - steny (napr. Caparol Seiden Latex)</t>
  </si>
  <si>
    <t>Dodávka a montáž protišmykovej dlažby vrátane špárovania a silikónu</t>
  </si>
  <si>
    <t>DVERE</t>
  </si>
  <si>
    <t>ELEKTROINŠTALÁCIA</t>
  </si>
  <si>
    <t>Dodávka a montáž káblových rozvodov - osvetlenie</t>
  </si>
  <si>
    <t>Zriadenie prípojky na potrubí vyvedenie a upevnenie odpadových výpustiek D 110x2,3</t>
  </si>
  <si>
    <t>Zriadenie prípojky na potrubí vyvedenie a upevnenie odpadových výpustiek D 63x1,8</t>
  </si>
  <si>
    <t>STAVEBNÉ PRÁCE V KUCHYNI NA 1.NP</t>
  </si>
  <si>
    <t>Vybúranie tehlovej obmurovky hr. 125 mm, , presun, odvoz a likvidácia sute</t>
  </si>
  <si>
    <t>Priečka z porobetónových tvárnic hr. 115 mm</t>
  </si>
  <si>
    <t xml:space="preserve">Prípl. za zabudované rohovníky k vnút. omietke zo suchých zmesí   </t>
  </si>
  <si>
    <t>Prepojenie kanalizačného potrubia DN 150 na existujúci kanalizačný zvod</t>
  </si>
  <si>
    <t>Disperzný spojovací a prídržný náter</t>
  </si>
  <si>
    <t>Stojánková vodovodná batéria (miestnosť výlevky)</t>
  </si>
  <si>
    <t>Dodávka a montáž dverného krídla (600x1970), dvere plné drevené s polodrážkou, vrátane kovania a náteru existujúcej oceľovej zárubne</t>
  </si>
  <si>
    <t>Vodovodné potrubie plasthliníkové AL/PEX 26x3, DN 20 - prívod pre umývadlá, WC, výlevku a pisoáre + tepelná izolácia</t>
  </si>
  <si>
    <t>Montáž vykurovacieho telesa rúrkového výšky 1220 mm vrátane dodávky pripojovacej sady a termohlavice</t>
  </si>
  <si>
    <t>Potrubie ÚK PEX/AL/PEX 20x2 - vrátane sekacích prác, izolácie a prepojenia na existujúci rozvod stúpacích potrubí</t>
  </si>
  <si>
    <t>Olejový náter - chodba školského klubu</t>
  </si>
  <si>
    <t>Vykurovacie rebríky KORALUX LINEAR MAX (KLM) 1220 x 500 mm</t>
  </si>
  <si>
    <t>Dodávka a montáž deliacej steny s dverami: doska laminovaná DTD 28 mm s melamínovým povrchom odolným voči poškriabaniu v ALU profile, Kovanie: kľučky, nožičky - ALU ELO X, (š x v) 1100 x 2000 mm</t>
  </si>
  <si>
    <t>Dodávka a montáž sanitárne oddelovacie steny priečky vysokotlakovaného laminátu o hrúbke 10 mm</t>
  </si>
  <si>
    <t>Dodávka a montáž elektroinštalácie v rozvádači</t>
  </si>
  <si>
    <t>kplt.</t>
  </si>
  <si>
    <t>Dodávka a montáž svietidiel so senzorom napr. Kanlux 26983 VARSO LED 24W, Stropné / nástenné svietidlo so senzorom (osvetlenie WC a miestnosti pre upratovačku)</t>
  </si>
  <si>
    <t>STOLÁRSKE VÝROBKY</t>
  </si>
  <si>
    <t>Demontáž a spätná montáž svietidiel (chodba)</t>
  </si>
  <si>
    <t>VÝKAZ VÝMER</t>
  </si>
  <si>
    <t>Stavba: Rekonštrukcia školskej kuchyne - ZŠ Holíčska 50, Bratislava - Petržalka</t>
  </si>
  <si>
    <t>Objekt: Stavebná časť</t>
  </si>
  <si>
    <t>Č.</t>
  </si>
  <si>
    <t>Popis</t>
  </si>
  <si>
    <t>Množstvo celkom</t>
  </si>
  <si>
    <t>Cena jednotková</t>
  </si>
  <si>
    <t>1</t>
  </si>
  <si>
    <t>3</t>
  </si>
  <si>
    <t>4</t>
  </si>
  <si>
    <t>5</t>
  </si>
  <si>
    <t>6</t>
  </si>
  <si>
    <t>9</t>
  </si>
  <si>
    <t xml:space="preserve">Práce a dodávky HSV   </t>
  </si>
  <si>
    <t xml:space="preserve">Zvislé a kompletné konštrukcie   </t>
  </si>
  <si>
    <t xml:space="preserve">Priečky z tvárnic YTONG hr. 100 mm P2-500 hladkých, na MVC a maltu YTONG (100x249x599)   </t>
  </si>
  <si>
    <t>m2</t>
  </si>
  <si>
    <t xml:space="preserve">Priečky z tvárnic YTONG hr. 125 mm P2-500 hladkých, na MVC a maltu YTONG (125x249x599)   </t>
  </si>
  <si>
    <t xml:space="preserve">Úpravy povrchov, podlahy, osadenie   </t>
  </si>
  <si>
    <t>Lokálna oprava omietok - steny pod obklad, oprava defektov na omietke stien a stropov, stierka</t>
  </si>
  <si>
    <t xml:space="preserve">Príprava vnútorného podkladu stien (napr. BAUMIT), cementový Prednástrek (napr. Baumit Vorspritzer 2 mm), ručné nanášanie   </t>
  </si>
  <si>
    <t xml:space="preserve">Vnútorná omietka stien (napr. BAUMIT), vápennocementová, strojné miešanie, ručné nanášanie, Baumit Jadrová omietka (napr. Baumit GrobPutz 4) hr. 10 mm   </t>
  </si>
  <si>
    <t>Mazanina z betónu prostého tr.C 25/30 hr.nad 80 do 120 mm, vrátane príplatku za hladenie</t>
  </si>
  <si>
    <t xml:space="preserve">Ostatné konštrukcie a práce-búranie   </t>
  </si>
  <si>
    <t>Búranie priečok z tehál pálených, plných alebo dutých hr. do 150 mm</t>
  </si>
  <si>
    <t>Búranie podkladov pod dlažby, liatych dlažieb a mazanín,betón s poterom,teracom hr.do 100 mm, plochy nad 4 m2, vybúranie podlahových vpustí, inžinierských sietí v podlahe</t>
  </si>
  <si>
    <t>Búranie dlažieb, z kamen., cement., terazzových, čadičových alebo keram. dĺžky , hr.do 10 mm</t>
  </si>
  <si>
    <t>Jadrové vrty diamantovými korunkami do D 110 mm do stropov - železobetónových</t>
  </si>
  <si>
    <t>cm</t>
  </si>
  <si>
    <t>Odsekanie obkladačiek vnútorných nad 2 m2</t>
  </si>
  <si>
    <t xml:space="preserve">Zvislá doprava sutiny a vybúraných hmôt za prvé podlažie nad alebo pod základným podlažím   </t>
  </si>
  <si>
    <t>t</t>
  </si>
  <si>
    <t>Odvoz sutiny a vybúraných hmôt na skládku</t>
  </si>
  <si>
    <t>Poplatok za skládku</t>
  </si>
  <si>
    <t xml:space="preserve">Presun hmôt HSV   </t>
  </si>
  <si>
    <t xml:space="preserve">Presun hmôt pre budovy  (801, 803, 812), zvislá konštr. z tehál, tvárnic, z kovu výšky do 6 m   </t>
  </si>
  <si>
    <t xml:space="preserve">Práce a dodávky PSV   </t>
  </si>
  <si>
    <t xml:space="preserve">Izolácie proti vode a vlhkosti   </t>
  </si>
  <si>
    <t>Zhotovenie izolácie proti zemnej vlhkosti  na vodorovnej ploche</t>
  </si>
  <si>
    <t xml:space="preserve">Zhotovenie izolácie proti zemnej vlhkosti  na zvislej ploche   </t>
  </si>
  <si>
    <t xml:space="preserve">Hydroizolácia - polyetylénová fólia Schlüter®-DITRA 25   </t>
  </si>
  <si>
    <t xml:space="preserve">Presun hmôt pre izoláciu proti vode v objektoch výšky do 6 m   </t>
  </si>
  <si>
    <t xml:space="preserve">Konštrukcie - drevostavby   </t>
  </si>
  <si>
    <t xml:space="preserve">Podhľad SDK Rigips RB 12.5 mm závesný, dvojúrovňová oceľová podkonštrukcia CD   </t>
  </si>
  <si>
    <t xml:space="preserve">Obklad steny, stĺpa  sadrokartónom RIGIPS, hr.konštrukcie 25 mm,doska RB 12,5 mm   </t>
  </si>
  <si>
    <t xml:space="preserve">Presun hmôt pre sádrokartónové konštrukcie v objektoch výšky do 7 m   </t>
  </si>
  <si>
    <t xml:space="preserve">Konštrukcie stolárske   </t>
  </si>
  <si>
    <t>Demontáž dverného krídla</t>
  </si>
  <si>
    <t>Montáž dverového krídla kompletiz. otváravého do zárubne, jednokrídlové vrátane kovania</t>
  </si>
  <si>
    <t xml:space="preserve">Dvere vnútorné hladké plné jednokrídlové 800x1970 mm   </t>
  </si>
  <si>
    <t xml:space="preserve">Dvere vnútorné hladké plné jednokrídlové  s podávacím okienkom  800x1970 mm   </t>
  </si>
  <si>
    <t xml:space="preserve">Montáž dverového krídla kompletiz.otváravého do zárubne, dvojkrídlové   </t>
  </si>
  <si>
    <t>Dvere vnútorné hladké dvojkrídlové zasklené z 1/3 1450x1970 mm</t>
  </si>
  <si>
    <t xml:space="preserve">Konštrukcie doplnkové kovové   </t>
  </si>
  <si>
    <t xml:space="preserve">Montáž - inštalačná stienka vo varnom bloku   </t>
  </si>
  <si>
    <t xml:space="preserve">Inštalačná stienka vo varnom bloku (47,54kg)   </t>
  </si>
  <si>
    <t xml:space="preserve">Demontáž ostatných doplnkov stavby - oceľové zárubne - dvere jednokrídlové   </t>
  </si>
  <si>
    <t xml:space="preserve">Demontáž ostatných doplnkov stavby - oceľové zárubne - dvere dvojkrídlové   </t>
  </si>
  <si>
    <t xml:space="preserve">Osadenie oceľovej dverovej zárubne alebo rámu, plochy otvoru do 2,5 m2   </t>
  </si>
  <si>
    <t xml:space="preserve">Zárubňa oceľová CgU 800x1970x160 mm L   </t>
  </si>
  <si>
    <t xml:space="preserve">Osadenie oceľovej dverovej zárubne alebo rámu, plochy otvoru nad 2,5 do 4,5 m2   </t>
  </si>
  <si>
    <t xml:space="preserve">Zárubňa oceľová CgU 1450x1970x160 mm   </t>
  </si>
  <si>
    <t xml:space="preserve">Podlahy z dlaždíc   </t>
  </si>
  <si>
    <t xml:space="preserve">Montáž soklíkov  do tmelu veľ. 200 x 100 mm   </t>
  </si>
  <si>
    <t xml:space="preserve">GRES sokel , rozmer 200x100x10 mm   </t>
  </si>
  <si>
    <t>Montáž podláh gres kladených do tmelu veľ. 200 x 200 mm</t>
  </si>
  <si>
    <t xml:space="preserve">Gres protišmykový, rozmer 200x200x10 mm, R11   </t>
  </si>
  <si>
    <t xml:space="preserve">Lepidlo GRES - C1TE ozn. 035   </t>
  </si>
  <si>
    <t xml:space="preserve">Presun hmôt pre podlahy z dlaždíc v objektoch výšky do 6m   </t>
  </si>
  <si>
    <t xml:space="preserve">Dokončovacie práce a obklady   </t>
  </si>
  <si>
    <t>Montáž obkladov vnútor. stien z obkladačiek kladených do malty veľ. 300x200 mm, do výšky 2,0 m</t>
  </si>
  <si>
    <t xml:space="preserve">Obkladačky keramické glazované jednofarebné hladké B 300x200 Ia   </t>
  </si>
  <si>
    <t xml:space="preserve">Presun hmôt pre obklady keramické v objektoch výšky do 6 m   </t>
  </si>
  <si>
    <t xml:space="preserve">Dokončovacie práce - maľby   </t>
  </si>
  <si>
    <t xml:space="preserve">Prebrúsenie a oprášenie hrubozrnných povrchov výšky do 3, 80 m   </t>
  </si>
  <si>
    <t xml:space="preserve">Zakrývanie otvorov, podláh a zariadení fóliou v miestnostiach alebo na schodisku   </t>
  </si>
  <si>
    <t xml:space="preserve">Maľby akrylátové základné dvojnásobné, ručne nanášané na hrubozrnný podklad výšky do 3, 80 m   </t>
  </si>
  <si>
    <t xml:space="preserve">Zariadenia veľkokuchynské   </t>
  </si>
  <si>
    <t>Montáž - podlahovej vaničky V1 s roštom</t>
  </si>
  <si>
    <t xml:space="preserve">Podlahová vanička V1 s roštom, 1600x500x130, O100, spodný odpad s pach. uzáverom   </t>
  </si>
  <si>
    <t>Montáž - podlahovej vaničky V2 s roštom</t>
  </si>
  <si>
    <t xml:space="preserve">Podlahová vanička V2 s roštom, 500x800x130, O100, spodný odpad s pach. uzáverom   </t>
  </si>
  <si>
    <t>Montáž - podlahovej vaničky V3 s roštom</t>
  </si>
  <si>
    <t xml:space="preserve">Podlahová vanička V3 s roštom, 500x800x130, O100, spodný odpad s pach. uzáverom   </t>
  </si>
  <si>
    <t>Montáž - podlahovej vaničky V4 s roštom</t>
  </si>
  <si>
    <t xml:space="preserve">Podlahová vanička V4 s roštom, 1200x500x130, O100, spodný odpad s pach. uzáverom   </t>
  </si>
  <si>
    <t>Montáž - podlahovej vaničky V5 s roštom</t>
  </si>
  <si>
    <t xml:space="preserve">Podlahová vanička V5 s roštom, 800x400x130, O75, spodný odpad s pach. uzáverom   </t>
  </si>
  <si>
    <t>Montáž - podlahovej vaničky V6 s roštom</t>
  </si>
  <si>
    <t xml:space="preserve">Podlahová vanička V6 s roštom, 400x600x130, O75, spodný odpad s pach. uzáverom   </t>
  </si>
  <si>
    <t>Dodávka a montáž žiarovo pozinkovanej oceľovej konštrukcie z profilov „L“ 50x50x5mm (14 bm)</t>
  </si>
  <si>
    <t>Dodávka a montáž nerezovej kapotáže na oceľový rám</t>
  </si>
  <si>
    <t>Objekt: Elektroinštalácia</t>
  </si>
  <si>
    <t xml:space="preserve">Elektromontáže   </t>
  </si>
  <si>
    <t xml:space="preserve">Montáž - Rozvádzač RH   </t>
  </si>
  <si>
    <t>sub</t>
  </si>
  <si>
    <t xml:space="preserve">Ocelovo plechový rozvádzač 2000x600x400   </t>
  </si>
  <si>
    <t xml:space="preserve">Prepäťová ochrana FLP MAXI-B+C   </t>
  </si>
  <si>
    <t xml:space="preserve">Poistka 160A s poistk. držiakom   </t>
  </si>
  <si>
    <t xml:space="preserve">Istič 160A, 3P + MX   </t>
  </si>
  <si>
    <t xml:space="preserve">Istič 80A/B, 3P   </t>
  </si>
  <si>
    <t xml:space="preserve">Istič 40A/B, 3P   </t>
  </si>
  <si>
    <t xml:space="preserve">Istič 32A/B, 3P   </t>
  </si>
  <si>
    <t xml:space="preserve">Istič 25A/B, 3P   </t>
  </si>
  <si>
    <t xml:space="preserve">Istič 20A/B, 3P   </t>
  </si>
  <si>
    <t xml:space="preserve">Istič 16A/B, 3P   </t>
  </si>
  <si>
    <t xml:space="preserve">Istič 16A/B, 1P   </t>
  </si>
  <si>
    <t xml:space="preserve">Istič 10A/B, 1P   </t>
  </si>
  <si>
    <t xml:space="preserve">Istič 6A, 1P   </t>
  </si>
  <si>
    <t xml:space="preserve">Prípojnica 160A (L1, L2, L3)   </t>
  </si>
  <si>
    <t xml:space="preserve">Prípojnica 80A (PE,N)   </t>
  </si>
  <si>
    <t xml:space="preserve">Prúdový chránič 25A, 4P 30 mA   </t>
  </si>
  <si>
    <t xml:space="preserve">Kombin. prúdový chránič s ističom 16A, 4P 30 mA   </t>
  </si>
  <si>
    <t xml:space="preserve">C-Stop tlačidlo   </t>
  </si>
  <si>
    <t>Montáž - Elektroinštalačný materiál, sekacie práce</t>
  </si>
  <si>
    <t xml:space="preserve">Zásuvka jednoduchá 230V, 50Hz (pod omietku)   </t>
  </si>
  <si>
    <t xml:space="preserve">Vypínač jednopólový (pod omietku)   </t>
  </si>
  <si>
    <t xml:space="preserve">Vypínač striedavý (pod omietku)   </t>
  </si>
  <si>
    <t xml:space="preserve">Vypínač lustrový (pod omietku)   </t>
  </si>
  <si>
    <t xml:space="preserve">Sporákový spínač 40A zapustený   </t>
  </si>
  <si>
    <t xml:space="preserve">Sporákový spínač 32A zapustený   </t>
  </si>
  <si>
    <t xml:space="preserve">Sporákový spínač 25A zapustený   </t>
  </si>
  <si>
    <t xml:space="preserve">Priemyselné LED svietidlo, 2x36W IP 66, (E1)   </t>
  </si>
  <si>
    <t xml:space="preserve">Núdzové svietidlo, 1x11W, IP66, (E2)   </t>
  </si>
  <si>
    <t xml:space="preserve">Kábel CYKY-J 5x10   </t>
  </si>
  <si>
    <t xml:space="preserve">Kábel CYKY-J 5x6   </t>
  </si>
  <si>
    <t xml:space="preserve">Kábel CYKY-J 5x4   </t>
  </si>
  <si>
    <t xml:space="preserve">Kábel CYKY-J 5x2,5   </t>
  </si>
  <si>
    <t xml:space="preserve">Kábel CYKY-J 3x2,5   </t>
  </si>
  <si>
    <t xml:space="preserve">Kábel CYKY-J 3x1,5   </t>
  </si>
  <si>
    <t xml:space="preserve">Kábel CYKYLo-J 3x1,5   </t>
  </si>
  <si>
    <t xml:space="preserve">Kábel CYKY - O 2x1,5   </t>
  </si>
  <si>
    <t xml:space="preserve">Kábel CGSG 5x10   </t>
  </si>
  <si>
    <t xml:space="preserve">Kábel CGSG 5x6   </t>
  </si>
  <si>
    <t xml:space="preserve">Kábel CGSG 5x4   </t>
  </si>
  <si>
    <t xml:space="preserve">Kábel CGSG 5x2,5   </t>
  </si>
  <si>
    <t>Kábel N2XH-J5x2,5</t>
  </si>
  <si>
    <t>Kábel N2XH-O3x2,5</t>
  </si>
  <si>
    <t>Kábel N2XH-J3x1,5</t>
  </si>
  <si>
    <t>Kábel CY 10 žltozelený, zemniaci</t>
  </si>
  <si>
    <t xml:space="preserve">Plastová chránička do betónu O32mm   </t>
  </si>
  <si>
    <t xml:space="preserve">Podparapetný žľab 110x70 - plastový   </t>
  </si>
  <si>
    <t xml:space="preserve">Inštalačná krabička   </t>
  </si>
  <si>
    <t xml:space="preserve">Pomocný inštalačný materiál   </t>
  </si>
  <si>
    <t>Objekt: ZTI - kanalizácia, vodovod, plynoinštalácia</t>
  </si>
  <si>
    <t xml:space="preserve">Zdravotech. vnútorná kanalizácia   </t>
  </si>
  <si>
    <t>Montáž - kanalizácia vrátane závesného systému a kotvenia do stien, zaomietanie drážok</t>
  </si>
  <si>
    <t xml:space="preserve">Potrubie z PPr (HT systém) rúr O50 mm   </t>
  </si>
  <si>
    <t xml:space="preserve">Potrubie z PPr (HT systém) rúr O75 mm   </t>
  </si>
  <si>
    <t xml:space="preserve">Potrubie z PPr (HT systém) rúr O110 mm   </t>
  </si>
  <si>
    <t>Tvarovky z PPr (HT systém) - kolená, odbočky</t>
  </si>
  <si>
    <r>
      <rPr>
        <i/>
        <sz val="8"/>
        <color indexed="12"/>
        <rFont val="Ebrima"/>
        <charset val="238"/>
      </rPr>
      <t xml:space="preserve">Demontáž existujúcich liatinových stúpacích potrubí DN 125 vrátane horizontálnych častí </t>
    </r>
    <r>
      <rPr>
        <sz val="8"/>
        <color indexed="12"/>
        <rFont val="Ebrima"/>
        <charset val="238"/>
      </rPr>
      <t xml:space="preserve">15 m zvislých, </t>
    </r>
    <r>
      <rPr>
        <i/>
        <sz val="8"/>
        <color indexed="12"/>
        <rFont val="Ebrima"/>
        <charset val="238"/>
      </rPr>
      <t>8 m horizontálnych</t>
    </r>
  </si>
  <si>
    <t>Kanalizačná rúra PVC 125x3.2x2000 SN4</t>
  </si>
  <si>
    <t>Kanalizačná rúra PVC 125x3.2x1000 SN4</t>
  </si>
  <si>
    <t xml:space="preserve">Podomietková zápachová uzávierka pre umývačku HL405   </t>
  </si>
  <si>
    <t xml:space="preserve">Podomietková zápachová uzávierka na odvod kondenzátu z VZT HL138   </t>
  </si>
  <si>
    <t xml:space="preserve">Skúška tesnosti potrubia kanalizácie   </t>
  </si>
  <si>
    <t xml:space="preserve">Presun hmôt pre vnútornú kanalizáciu v objektoch výšky do 6 m   </t>
  </si>
  <si>
    <t>Rekonštrukcia lapača tukov, oprava defektov na stenách, utesnenie, oprava stúpadiel, poklop, 2 ks nerezové norné steny</t>
  </si>
  <si>
    <t xml:space="preserve">Zdravotechnika - vnútorný vodovod   </t>
  </si>
  <si>
    <t xml:space="preserve">Montáž - vnútorný vodovod   </t>
  </si>
  <si>
    <t xml:space="preserve">Potrubie PE-RT (napr. Cosmoflex) dn 20x2,0 (DN 15mm)   </t>
  </si>
  <si>
    <t xml:space="preserve">Potrubie PE-RT (napr. Cosmoflex) dn 26x3,0 (DN 20mm)   </t>
  </si>
  <si>
    <t xml:space="preserve">Potrubie PE-RT (napr. Cosmoflex) dn 32x3,0 (DN 25mm)   </t>
  </si>
  <si>
    <t xml:space="preserve">Tvarovky PE-RT (napr. Cosmoflex)   </t>
  </si>
  <si>
    <t xml:space="preserve">Izolácia potrubia DN 15 trubicami "Armaflex AF" hr. 13mm   </t>
  </si>
  <si>
    <t xml:space="preserve">Izolácia potrubia DN 20 trubicami "Armaflex AF" hr. 13mm   </t>
  </si>
  <si>
    <t xml:space="preserve">Izolácia potrubia DN 25 trubicami "Armaflex AF" hr. 13mm   </t>
  </si>
  <si>
    <t xml:space="preserve">Izolácia potrubia DN 15 trubicami "Mirelon" hr. 20mm   </t>
  </si>
  <si>
    <t xml:space="preserve">Izolácia potrubia DN 20 trubicami "Mirelon" hr. 20mm   </t>
  </si>
  <si>
    <t xml:space="preserve">Izolácia potrubia DN 25 trubicami "Mirelon" hr. 20mm   </t>
  </si>
  <si>
    <t xml:space="preserve">Guľový ventil DN 15mm   </t>
  </si>
  <si>
    <t xml:space="preserve">Guľový ventil DN 20mm   </t>
  </si>
  <si>
    <t xml:space="preserve">Guľový ventil DN 25mm   </t>
  </si>
  <si>
    <t xml:space="preserve">Tlaková skúška vodovodného potrubia do DN 100   </t>
  </si>
  <si>
    <t xml:space="preserve">Prepláchnutie a dezinfekcia vodovodného potrubia do DN 100   </t>
  </si>
  <si>
    <t xml:space="preserve">Presun hmôt pre vnútorný vodovod v objektoch výšky do 6 m   </t>
  </si>
  <si>
    <t xml:space="preserve">Zdravotechnika - plynovod   </t>
  </si>
  <si>
    <t>Montáž - plynovod - vrátane závesného systému</t>
  </si>
  <si>
    <t xml:space="preserve">Potrubie medené dn 18x1,0 (DN 15mm)   </t>
  </si>
  <si>
    <t xml:space="preserve">Potrubie medené dn 22x1,0 (DN 20mm)   </t>
  </si>
  <si>
    <t xml:space="preserve">Tvarovky medené   </t>
  </si>
  <si>
    <t xml:space="preserve">PVC izolácia potrubia DN 15   </t>
  </si>
  <si>
    <t xml:space="preserve">PVC izolácia potrubia DN 20   </t>
  </si>
  <si>
    <t xml:space="preserve">Guľový ventil DN 15   </t>
  </si>
  <si>
    <t xml:space="preserve">Guľový ventil DN 20   </t>
  </si>
  <si>
    <t>Tlakové skúšky potrubia do DN 100mm + revízna správa</t>
  </si>
  <si>
    <t xml:space="preserve">Presun hmôt pre vnútorný plynovod v objektoch výšky do 6 m   </t>
  </si>
  <si>
    <t xml:space="preserve">Zdravotechnika - zariaď. predmety   </t>
  </si>
  <si>
    <t xml:space="preserve">Montáž - zariaďovacie predmety   </t>
  </si>
  <si>
    <t xml:space="preserve">Umývadlo keramické š. 60cm   </t>
  </si>
  <si>
    <t xml:space="preserve">Batéria umývadlová stojanková jednopáková   </t>
  </si>
  <si>
    <t xml:space="preserve">Sifón umývadlový nerezový   </t>
  </si>
  <si>
    <t>Rohový ventil 1/2´´</t>
  </si>
  <si>
    <t>Rohový ventil 3/4´´</t>
  </si>
  <si>
    <t>Demontáž umývadiel alebo umývadielok bez výtokovej armatúry</t>
  </si>
  <si>
    <t>súb.</t>
  </si>
  <si>
    <t>Demontáž výlevky bez výtok. armatúry, bez nádrže a splachovacieho potrubia,diturvitovej</t>
  </si>
  <si>
    <t>Demontáž výtokového ventilu nástenných</t>
  </si>
  <si>
    <t>Demontáž batérie drezovej, umývadlovej (výlevkovej)  nástennej</t>
  </si>
  <si>
    <t>Demontáž jednoduchej  zápachovej uzávierky pre zariaďovacie predmety, umývadlá, drezy</t>
  </si>
  <si>
    <t xml:space="preserve">Presun hmôt pre zariaďovacie predmety v objektoch výšky do 6 m   </t>
  </si>
  <si>
    <t>Cena bez DPH</t>
  </si>
  <si>
    <t>DPH</t>
  </si>
  <si>
    <t>Cena s DPH</t>
  </si>
  <si>
    <t>Projektová dokumentácia skutočného vyhotovenia</t>
  </si>
  <si>
    <t>Cena celkom:</t>
  </si>
  <si>
    <r>
      <t xml:space="preserve">Stavba: </t>
    </r>
    <r>
      <rPr>
        <b/>
        <sz val="11"/>
        <color theme="1"/>
        <rFont val="Ebrima"/>
        <charset val="238"/>
      </rPr>
      <t>Rekonštrukcia toaliet školskej družiny v 2.NP pavilónu A1 v ZŠ Holíčska 50, Bratislava - Petržalka</t>
    </r>
  </si>
  <si>
    <r>
      <t>m</t>
    </r>
    <r>
      <rPr>
        <vertAlign val="superscript"/>
        <sz val="9"/>
        <color theme="1"/>
        <rFont val="Ebrima"/>
        <charset val="238"/>
      </rPr>
      <t>2</t>
    </r>
  </si>
  <si>
    <r>
      <t>Izolačná páska DB 70 -</t>
    </r>
    <r>
      <rPr>
        <b/>
        <i/>
        <sz val="9"/>
        <color theme="1"/>
        <rFont val="Ebrima"/>
        <charset val="238"/>
      </rPr>
      <t xml:space="preserve"> vnútorný roh</t>
    </r>
    <r>
      <rPr>
        <i/>
        <sz val="9"/>
        <color theme="1"/>
        <rFont val="Ebrima"/>
        <charset val="238"/>
      </rPr>
      <t xml:space="preserve"> (1 kus)</t>
    </r>
  </si>
  <si>
    <r>
      <t xml:space="preserve">Izolačná páska DB 70 - </t>
    </r>
    <r>
      <rPr>
        <b/>
        <i/>
        <sz val="9"/>
        <color theme="1"/>
        <rFont val="Ebrima"/>
        <charset val="238"/>
      </rPr>
      <t>vonkajší roh</t>
    </r>
    <r>
      <rPr>
        <i/>
        <sz val="9"/>
        <color theme="1"/>
        <rFont val="Ebrima"/>
        <charset val="238"/>
      </rPr>
      <t xml:space="preserve"> (1 kus)</t>
    </r>
  </si>
  <si>
    <r>
      <t xml:space="preserve">SDK predstena 1x doska H2 (GKBI) 12,5 mm, CW 75 mm - </t>
    </r>
    <r>
      <rPr>
        <sz val="9"/>
        <color rgb="FFFF0000"/>
        <rFont val="Ebrima"/>
        <charset val="238"/>
      </rPr>
      <t>do výšky 3,00 m - kapotáž stupačiek</t>
    </r>
  </si>
  <si>
    <r>
      <t xml:space="preserve">Sadrokartónová inštalačná predstena pre sanitárne zariadenia, jednoduché opláštenie, doska H2 (GKBI) 12,5 mm - kapotáž </t>
    </r>
    <r>
      <rPr>
        <sz val="9"/>
        <color rgb="FFFF0000"/>
        <rFont val="Ebrima"/>
        <charset val="238"/>
      </rPr>
      <t>GEBERIT, steny na ktorých sú WC</t>
    </r>
    <r>
      <rPr>
        <sz val="9"/>
        <color theme="1"/>
        <rFont val="Ebrima"/>
        <charset val="238"/>
      </rPr>
      <t xml:space="preserve">, </t>
    </r>
    <r>
      <rPr>
        <b/>
        <sz val="9"/>
        <color rgb="FFFF0000"/>
        <rFont val="Ebrima"/>
        <charset val="238"/>
      </rPr>
      <t>výška = 1,20 m</t>
    </r>
  </si>
  <si>
    <r>
      <t xml:space="preserve">SDK predstena 1x doska H2 (GKBI) 12,5 mm, CW 75 mm, vrátane výstuhy pre ukotvenie 5 ks umývadiel a 3 ks pisoárov </t>
    </r>
    <r>
      <rPr>
        <sz val="9"/>
        <color rgb="FFFF0000"/>
        <rFont val="Ebrima"/>
        <charset val="238"/>
      </rPr>
      <t xml:space="preserve">- je nimi vedená kanalizácia DN50, </t>
    </r>
    <r>
      <rPr>
        <b/>
        <sz val="9"/>
        <color rgb="FFFF0000"/>
        <rFont val="Ebrima"/>
        <charset val="238"/>
      </rPr>
      <t>výška = 1,20 m</t>
    </r>
  </si>
  <si>
    <t>Stavebná časť - kuchyňa</t>
  </si>
  <si>
    <t>Elektroinštalácia - kuchyňa</t>
  </si>
  <si>
    <t>Zdravotechnika - kuchyňa</t>
  </si>
  <si>
    <t>Komplet - školská družina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</si>
</sst>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"/>
    <numFmt numFmtId="165" formatCode="0.000"/>
    <numFmt numFmtId="166" formatCode="_-* #,##0.00\ [$€-1]_-;\-* #,##0.00\ [$€-1]_-;_-* &quot;-&quot;??\ [$€-1]_-;_-@_-"/>
    <numFmt numFmtId="167" formatCode="#,##0.00&quot; €&quot;"/>
    <numFmt numFmtId="168" formatCode="#,##0;\-#,##0"/>
    <numFmt numFmtId="169" formatCode="#,##0.000;\-#,##0.000"/>
    <numFmt numFmtId="170" formatCode="#,##0.00&quot; €&quot;;\-#,##0.00&quot; €&quot;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MS Sans Serif"/>
      <charset val="1"/>
    </font>
    <font>
      <b/>
      <sz val="14"/>
      <name val="Ebrima"/>
      <charset val="238"/>
    </font>
    <font>
      <sz val="8"/>
      <name val="Ebrima"/>
      <charset val="238"/>
    </font>
    <font>
      <b/>
      <sz val="8"/>
      <name val="Ebrima"/>
      <charset val="238"/>
    </font>
    <font>
      <sz val="7"/>
      <name val="Ebrima"/>
      <charset val="238"/>
    </font>
    <font>
      <b/>
      <sz val="11"/>
      <color indexed="18"/>
      <name val="Ebrima"/>
      <charset val="238"/>
    </font>
    <font>
      <b/>
      <sz val="10"/>
      <color indexed="18"/>
      <name val="Ebrima"/>
      <charset val="238"/>
    </font>
    <font>
      <i/>
      <sz val="8"/>
      <color indexed="12"/>
      <name val="Ebrima"/>
      <charset val="238"/>
    </font>
    <font>
      <sz val="8"/>
      <color indexed="8"/>
      <name val="Ebrima"/>
      <charset val="238"/>
    </font>
    <font>
      <b/>
      <sz val="10"/>
      <name val="Ebrima"/>
      <charset val="238"/>
    </font>
    <font>
      <sz val="8"/>
      <color indexed="12"/>
      <name val="Ebrima"/>
      <charset val="238"/>
    </font>
    <font>
      <sz val="10"/>
      <name val="Ebrima"/>
      <charset val="238"/>
    </font>
    <font>
      <sz val="10"/>
      <color rgb="FF7030A0"/>
      <name val="Ebrima"/>
      <charset val="238"/>
    </font>
    <font>
      <b/>
      <sz val="10"/>
      <color theme="1"/>
      <name val="Ebrima"/>
      <charset val="238"/>
    </font>
    <font>
      <b/>
      <sz val="20"/>
      <color theme="1"/>
      <name val="Ebrima"/>
      <charset val="238"/>
    </font>
    <font>
      <sz val="9"/>
      <color theme="1"/>
      <name val="Ebrima"/>
      <charset val="238"/>
    </font>
    <font>
      <sz val="11"/>
      <color theme="1"/>
      <name val="Ebrima"/>
      <charset val="238"/>
    </font>
    <font>
      <b/>
      <sz val="11"/>
      <color theme="1"/>
      <name val="Ebrima"/>
      <charset val="238"/>
    </font>
    <font>
      <b/>
      <sz val="9"/>
      <color theme="1"/>
      <name val="Ebrima"/>
      <charset val="238"/>
    </font>
    <font>
      <vertAlign val="superscript"/>
      <sz val="9"/>
      <color theme="1"/>
      <name val="Ebrima"/>
      <charset val="238"/>
    </font>
    <font>
      <i/>
      <sz val="9"/>
      <color theme="1"/>
      <name val="Ebrima"/>
      <charset val="238"/>
    </font>
    <font>
      <b/>
      <i/>
      <sz val="9"/>
      <color theme="1"/>
      <name val="Ebrima"/>
      <charset val="238"/>
    </font>
    <font>
      <sz val="9"/>
      <color rgb="FFFF0000"/>
      <name val="Ebrima"/>
      <charset val="238"/>
    </font>
    <font>
      <b/>
      <sz val="9"/>
      <color rgb="FFFF0000"/>
      <name val="Ebrima"/>
      <charset val="238"/>
    </font>
    <font>
      <sz val="10"/>
      <color theme="1"/>
      <name val="Ebrima"/>
      <charset val="238"/>
    </font>
    <font>
      <b/>
      <sz val="10"/>
      <color rgb="FF000080"/>
      <name val="Ebrima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3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Alignment="0">
      <alignment vertical="top" wrapText="1"/>
      <protection locked="0"/>
    </xf>
    <xf numFmtId="0" fontId="2" fillId="0" borderId="0">
      <alignment vertical="top"/>
      <protection locked="0"/>
    </xf>
  </cellStyleXfs>
  <cellXfs count="177">
    <xf numFmtId="0" fontId="0" fillId="0" borderId="0" xfId="0"/>
    <xf numFmtId="0" fontId="3" fillId="0" borderId="0" xfId="2" applyFont="1" applyAlignment="1" applyProtection="1">
      <alignment vertical="center"/>
    </xf>
    <xf numFmtId="167" fontId="3" fillId="0" borderId="0" xfId="2" applyNumberFormat="1" applyFont="1" applyAlignment="1" applyProtection="1">
      <alignment vertical="center"/>
    </xf>
    <xf numFmtId="0" fontId="4" fillId="0" borderId="0" xfId="2" applyFont="1" applyAlignment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167" fontId="4" fillId="0" borderId="0" xfId="2" applyNumberFormat="1" applyFont="1" applyAlignment="1" applyProtection="1">
      <alignment horizontal="left" vertical="center"/>
    </xf>
    <xf numFmtId="0" fontId="6" fillId="0" borderId="0" xfId="2" applyFont="1" applyAlignment="1" applyProtection="1">
      <alignment horizontal="left" vertical="center"/>
    </xf>
    <xf numFmtId="167" fontId="6" fillId="0" borderId="0" xfId="2" applyNumberFormat="1" applyFont="1" applyAlignment="1" applyProtection="1">
      <alignment horizontal="left" vertical="center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0" xfId="2" applyFont="1" applyFill="1" applyBorder="1" applyAlignment="1" applyProtection="1">
      <alignment horizontal="center" vertical="center" wrapText="1"/>
    </xf>
    <xf numFmtId="167" fontId="4" fillId="2" borderId="20" xfId="2" applyNumberFormat="1" applyFont="1" applyFill="1" applyBorder="1" applyAlignment="1" applyProtection="1">
      <alignment horizontal="center" vertical="center" wrapText="1"/>
    </xf>
    <xf numFmtId="0" fontId="4" fillId="2" borderId="21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23" xfId="2" applyFont="1" applyFill="1" applyBorder="1" applyAlignment="1" applyProtection="1">
      <alignment horizontal="center" vertical="center" wrapText="1"/>
    </xf>
    <xf numFmtId="167" fontId="4" fillId="2" borderId="23" xfId="2" applyNumberFormat="1" applyFont="1" applyFill="1" applyBorder="1" applyAlignment="1" applyProtection="1">
      <alignment horizontal="center" vertical="center" wrapText="1"/>
    </xf>
    <xf numFmtId="0" fontId="4" fillId="2" borderId="24" xfId="2" applyFont="1" applyFill="1" applyBorder="1" applyAlignment="1" applyProtection="1">
      <alignment horizontal="center" vertical="center" wrapText="1"/>
    </xf>
    <xf numFmtId="168" fontId="7" fillId="0" borderId="25" xfId="2" applyNumberFormat="1" applyFont="1" applyBorder="1" applyAlignment="1">
      <alignment horizontal="right" vertical="center"/>
      <protection locked="0"/>
    </xf>
    <xf numFmtId="0" fontId="7" fillId="0" borderId="26" xfId="2" applyFont="1" applyBorder="1" applyAlignment="1">
      <alignment horizontal="left" vertical="center" wrapText="1"/>
      <protection locked="0"/>
    </xf>
    <xf numFmtId="169" fontId="7" fillId="0" borderId="26" xfId="2" applyNumberFormat="1" applyFont="1" applyBorder="1" applyAlignment="1">
      <alignment horizontal="right" vertical="center"/>
      <protection locked="0"/>
    </xf>
    <xf numFmtId="167" fontId="7" fillId="0" borderId="26" xfId="2" applyNumberFormat="1" applyFont="1" applyBorder="1" applyAlignment="1">
      <alignment horizontal="right" vertical="center"/>
      <protection locked="0"/>
    </xf>
    <xf numFmtId="167" fontId="7" fillId="0" borderId="27" xfId="2" applyNumberFormat="1" applyFont="1" applyBorder="1" applyAlignment="1">
      <alignment horizontal="right" vertical="center"/>
      <protection locked="0"/>
    </xf>
    <xf numFmtId="168" fontId="8" fillId="0" borderId="25" xfId="2" applyNumberFormat="1" applyFont="1" applyBorder="1" applyAlignment="1">
      <alignment horizontal="right" vertical="center"/>
      <protection locked="0"/>
    </xf>
    <xf numFmtId="0" fontId="8" fillId="0" borderId="26" xfId="2" applyFont="1" applyBorder="1" applyAlignment="1">
      <alignment horizontal="left" vertical="center" wrapText="1"/>
      <protection locked="0"/>
    </xf>
    <xf numFmtId="169" fontId="8" fillId="0" borderId="26" xfId="2" applyNumberFormat="1" applyFont="1" applyBorder="1" applyAlignment="1">
      <alignment horizontal="right" vertical="center"/>
      <protection locked="0"/>
    </xf>
    <xf numFmtId="167" fontId="8" fillId="0" borderId="26" xfId="2" applyNumberFormat="1" applyFont="1" applyBorder="1" applyAlignment="1">
      <alignment horizontal="right" vertical="center"/>
      <protection locked="0"/>
    </xf>
    <xf numFmtId="167" fontId="8" fillId="0" borderId="27" xfId="2" applyNumberFormat="1" applyFont="1" applyBorder="1" applyAlignment="1">
      <alignment horizontal="right" vertical="center"/>
      <protection locked="0"/>
    </xf>
    <xf numFmtId="168" fontId="4" fillId="0" borderId="25" xfId="2" applyNumberFormat="1" applyFont="1" applyBorder="1" applyAlignment="1">
      <alignment horizontal="right" vertical="center"/>
      <protection locked="0"/>
    </xf>
    <xf numFmtId="0" fontId="4" fillId="0" borderId="26" xfId="2" applyFont="1" applyBorder="1" applyAlignment="1">
      <alignment horizontal="left" vertical="center" wrapText="1"/>
      <protection locked="0"/>
    </xf>
    <xf numFmtId="169" fontId="4" fillId="0" borderId="26" xfId="2" applyNumberFormat="1" applyFont="1" applyBorder="1" applyAlignment="1">
      <alignment horizontal="right" vertical="center"/>
      <protection locked="0"/>
    </xf>
    <xf numFmtId="167" fontId="4" fillId="0" borderId="26" xfId="2" applyNumberFormat="1" applyFont="1" applyBorder="1" applyAlignment="1">
      <alignment horizontal="right" vertical="center"/>
      <protection locked="0"/>
    </xf>
    <xf numFmtId="167" fontId="4" fillId="0" borderId="27" xfId="2" applyNumberFormat="1" applyFont="1" applyFill="1" applyBorder="1" applyAlignment="1">
      <alignment horizontal="right" vertical="center"/>
      <protection locked="0"/>
    </xf>
    <xf numFmtId="169" fontId="7" fillId="0" borderId="27" xfId="2" applyNumberFormat="1" applyFont="1" applyBorder="1" applyAlignment="1">
      <alignment horizontal="right" vertical="center"/>
      <protection locked="0"/>
    </xf>
    <xf numFmtId="168" fontId="9" fillId="0" borderId="25" xfId="2" applyNumberFormat="1" applyFont="1" applyBorder="1" applyAlignment="1">
      <alignment horizontal="right" vertical="center"/>
      <protection locked="0"/>
    </xf>
    <xf numFmtId="0" fontId="9" fillId="0" borderId="26" xfId="2" applyFont="1" applyBorder="1" applyAlignment="1">
      <alignment horizontal="left" vertical="center" wrapText="1"/>
      <protection locked="0"/>
    </xf>
    <xf numFmtId="169" fontId="9" fillId="0" borderId="26" xfId="2" applyNumberFormat="1" applyFont="1" applyBorder="1" applyAlignment="1">
      <alignment horizontal="right" vertical="center"/>
      <protection locked="0"/>
    </xf>
    <xf numFmtId="167" fontId="9" fillId="0" borderId="26" xfId="2" applyNumberFormat="1" applyFont="1" applyBorder="1" applyAlignment="1">
      <alignment horizontal="right" vertical="center"/>
      <protection locked="0"/>
    </xf>
    <xf numFmtId="170" fontId="9" fillId="0" borderId="27" xfId="2" applyNumberFormat="1" applyFont="1" applyBorder="1" applyAlignment="1">
      <alignment horizontal="right" vertical="center"/>
      <protection locked="0"/>
    </xf>
    <xf numFmtId="168" fontId="10" fillId="0" borderId="25" xfId="2" applyNumberFormat="1" applyFont="1" applyBorder="1" applyAlignment="1">
      <alignment horizontal="right" vertical="center"/>
      <protection locked="0"/>
    </xf>
    <xf numFmtId="0" fontId="10" fillId="0" borderId="26" xfId="2" applyFont="1" applyBorder="1" applyAlignment="1">
      <alignment horizontal="left" vertical="center" wrapText="1"/>
      <protection locked="0"/>
    </xf>
    <xf numFmtId="169" fontId="10" fillId="0" borderId="26" xfId="2" applyNumberFormat="1" applyFont="1" applyBorder="1" applyAlignment="1">
      <alignment horizontal="right" vertical="center"/>
      <protection locked="0"/>
    </xf>
    <xf numFmtId="167" fontId="10" fillId="0" borderId="26" xfId="2" applyNumberFormat="1" applyFont="1" applyBorder="1" applyAlignment="1">
      <alignment horizontal="right" vertical="center"/>
      <protection locked="0"/>
    </xf>
    <xf numFmtId="168" fontId="10" fillId="0" borderId="28" xfId="2" applyNumberFormat="1" applyFont="1" applyBorder="1" applyAlignment="1">
      <alignment horizontal="right" vertical="center"/>
      <protection locked="0"/>
    </xf>
    <xf numFmtId="0" fontId="10" fillId="0" borderId="29" xfId="2" applyFont="1" applyBorder="1" applyAlignment="1">
      <alignment horizontal="left" vertical="center" wrapText="1"/>
      <protection locked="0"/>
    </xf>
    <xf numFmtId="169" fontId="10" fillId="0" borderId="29" xfId="2" applyNumberFormat="1" applyFont="1" applyBorder="1" applyAlignment="1">
      <alignment horizontal="right" vertical="center"/>
      <protection locked="0"/>
    </xf>
    <xf numFmtId="167" fontId="10" fillId="0" borderId="29" xfId="2" applyNumberFormat="1" applyFont="1" applyBorder="1" applyAlignment="1">
      <alignment horizontal="right" vertical="center"/>
      <protection locked="0"/>
    </xf>
    <xf numFmtId="168" fontId="9" fillId="3" borderId="30" xfId="2" applyNumberFormat="1" applyFont="1" applyFill="1" applyBorder="1" applyAlignment="1">
      <alignment horizontal="right" vertical="center"/>
      <protection locked="0"/>
    </xf>
    <xf numFmtId="0" fontId="11" fillId="3" borderId="31" xfId="2" applyFont="1" applyFill="1" applyBorder="1" applyAlignment="1">
      <alignment horizontal="left" vertical="center" wrapText="1"/>
      <protection locked="0"/>
    </xf>
    <xf numFmtId="0" fontId="9" fillId="3" borderId="31" xfId="2" applyFont="1" applyFill="1" applyBorder="1" applyAlignment="1">
      <alignment horizontal="left" vertical="center" wrapText="1"/>
      <protection locked="0"/>
    </xf>
    <xf numFmtId="169" fontId="9" fillId="3" borderId="31" xfId="2" applyNumberFormat="1" applyFont="1" applyFill="1" applyBorder="1" applyAlignment="1">
      <alignment horizontal="right" vertical="center"/>
      <protection locked="0"/>
    </xf>
    <xf numFmtId="167" fontId="9" fillId="3" borderId="31" xfId="2" applyNumberFormat="1" applyFont="1" applyFill="1" applyBorder="1" applyAlignment="1">
      <alignment horizontal="right" vertical="center"/>
      <protection locked="0"/>
    </xf>
    <xf numFmtId="0" fontId="4" fillId="0" borderId="0" xfId="2" applyFont="1" applyBorder="1" applyAlignment="1">
      <alignment horizontal="left" vertical="center"/>
      <protection locked="0"/>
    </xf>
    <xf numFmtId="168" fontId="9" fillId="0" borderId="0" xfId="2" applyNumberFormat="1" applyFont="1" applyBorder="1" applyAlignment="1">
      <alignment horizontal="right" vertical="center"/>
      <protection locked="0"/>
    </xf>
    <xf numFmtId="0" fontId="9" fillId="0" borderId="0" xfId="2" applyFont="1" applyBorder="1" applyAlignment="1">
      <alignment horizontal="left" vertical="center" wrapText="1"/>
      <protection locked="0"/>
    </xf>
    <xf numFmtId="169" fontId="9" fillId="0" borderId="0" xfId="2" applyNumberFormat="1" applyFont="1" applyBorder="1" applyAlignment="1">
      <alignment horizontal="right" vertical="center"/>
      <protection locked="0"/>
    </xf>
    <xf numFmtId="167" fontId="9" fillId="0" borderId="0" xfId="2" applyNumberFormat="1" applyFont="1" applyBorder="1" applyAlignment="1">
      <alignment horizontal="right" vertical="center"/>
      <protection locked="0"/>
    </xf>
    <xf numFmtId="168" fontId="4" fillId="0" borderId="0" xfId="2" applyNumberFormat="1" applyFont="1" applyAlignment="1">
      <alignment horizontal="right" vertical="center"/>
      <protection locked="0"/>
    </xf>
    <xf numFmtId="0" fontId="4" fillId="0" borderId="0" xfId="2" applyFont="1" applyAlignment="1">
      <alignment horizontal="left" vertical="center" wrapText="1"/>
      <protection locked="0"/>
    </xf>
    <xf numFmtId="169" fontId="4" fillId="0" borderId="0" xfId="2" applyNumberFormat="1" applyFont="1" applyAlignment="1">
      <alignment horizontal="right" vertical="center"/>
      <protection locked="0"/>
    </xf>
    <xf numFmtId="167" fontId="4" fillId="0" borderId="0" xfId="2" applyNumberFormat="1" applyFont="1" applyAlignment="1">
      <alignment horizontal="right" vertical="center"/>
      <protection locked="0"/>
    </xf>
    <xf numFmtId="0" fontId="4" fillId="0" borderId="0" xfId="2" applyFont="1">
      <alignment vertical="top"/>
      <protection locked="0"/>
    </xf>
    <xf numFmtId="0" fontId="5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left"/>
    </xf>
    <xf numFmtId="167" fontId="4" fillId="0" borderId="0" xfId="2" applyNumberFormat="1" applyFont="1" applyAlignment="1" applyProtection="1">
      <alignment horizontal="left"/>
    </xf>
    <xf numFmtId="168" fontId="8" fillId="0" borderId="22" xfId="2" applyNumberFormat="1" applyFont="1" applyBorder="1" applyAlignment="1">
      <alignment horizontal="right"/>
      <protection locked="0"/>
    </xf>
    <xf numFmtId="0" fontId="8" fillId="0" borderId="23" xfId="2" applyFont="1" applyBorder="1" applyAlignment="1">
      <alignment horizontal="left" wrapText="1"/>
      <protection locked="0"/>
    </xf>
    <xf numFmtId="169" fontId="8" fillId="0" borderId="23" xfId="2" applyNumberFormat="1" applyFont="1" applyBorder="1" applyAlignment="1">
      <alignment horizontal="right"/>
      <protection locked="0"/>
    </xf>
    <xf numFmtId="169" fontId="8" fillId="0" borderId="24" xfId="2" applyNumberFormat="1" applyFont="1" applyBorder="1" applyAlignment="1">
      <alignment horizontal="right"/>
      <protection locked="0"/>
    </xf>
    <xf numFmtId="168" fontId="4" fillId="0" borderId="25" xfId="2" applyNumberFormat="1" applyFont="1" applyBorder="1" applyAlignment="1">
      <alignment horizontal="right"/>
      <protection locked="0"/>
    </xf>
    <xf numFmtId="0" fontId="4" fillId="0" borderId="26" xfId="2" applyFont="1" applyBorder="1" applyAlignment="1">
      <alignment horizontal="left" wrapText="1"/>
      <protection locked="0"/>
    </xf>
    <xf numFmtId="169" fontId="4" fillId="0" borderId="26" xfId="2" applyNumberFormat="1" applyFont="1" applyBorder="1" applyAlignment="1">
      <alignment horizontal="right"/>
      <protection locked="0"/>
    </xf>
    <xf numFmtId="170" fontId="4" fillId="0" borderId="26" xfId="2" applyNumberFormat="1" applyFont="1" applyBorder="1" applyAlignment="1">
      <alignment horizontal="right"/>
      <protection locked="0"/>
    </xf>
    <xf numFmtId="167" fontId="4" fillId="0" borderId="27" xfId="2" applyNumberFormat="1" applyFont="1" applyFill="1" applyBorder="1" applyAlignment="1">
      <alignment horizontal="right"/>
      <protection locked="0"/>
    </xf>
    <xf numFmtId="168" fontId="9" fillId="0" borderId="25" xfId="2" applyNumberFormat="1" applyFont="1" applyBorder="1" applyAlignment="1">
      <alignment horizontal="right"/>
      <protection locked="0"/>
    </xf>
    <xf numFmtId="0" fontId="9" fillId="0" borderId="26" xfId="2" applyFont="1" applyBorder="1" applyAlignment="1">
      <alignment horizontal="left" wrapText="1"/>
      <protection locked="0"/>
    </xf>
    <xf numFmtId="169" fontId="9" fillId="0" borderId="26" xfId="2" applyNumberFormat="1" applyFont="1" applyBorder="1" applyAlignment="1">
      <alignment horizontal="right"/>
      <protection locked="0"/>
    </xf>
    <xf numFmtId="170" fontId="9" fillId="0" borderId="26" xfId="2" applyNumberFormat="1" applyFont="1" applyBorder="1" applyAlignment="1">
      <alignment horizontal="right"/>
      <protection locked="0"/>
    </xf>
    <xf numFmtId="170" fontId="9" fillId="0" borderId="27" xfId="2" applyNumberFormat="1" applyFont="1" applyBorder="1" applyAlignment="1">
      <alignment horizontal="right"/>
      <protection locked="0"/>
    </xf>
    <xf numFmtId="168" fontId="9" fillId="0" borderId="25" xfId="2" applyNumberFormat="1" applyFont="1" applyFill="1" applyBorder="1" applyAlignment="1">
      <alignment horizontal="right"/>
      <protection locked="0"/>
    </xf>
    <xf numFmtId="0" fontId="9" fillId="0" borderId="26" xfId="2" applyFont="1" applyFill="1" applyBorder="1" applyAlignment="1">
      <alignment horizontal="left" wrapText="1"/>
      <protection locked="0"/>
    </xf>
    <xf numFmtId="169" fontId="9" fillId="0" borderId="26" xfId="2" applyNumberFormat="1" applyFont="1" applyFill="1" applyBorder="1" applyAlignment="1">
      <alignment horizontal="right"/>
      <protection locked="0"/>
    </xf>
    <xf numFmtId="170" fontId="9" fillId="0" borderId="26" xfId="2" applyNumberFormat="1" applyFont="1" applyFill="1" applyBorder="1" applyAlignment="1">
      <alignment horizontal="right"/>
      <protection locked="0"/>
    </xf>
    <xf numFmtId="170" fontId="9" fillId="0" borderId="27" xfId="2" applyNumberFormat="1" applyFont="1" applyFill="1" applyBorder="1" applyAlignment="1">
      <alignment horizontal="right"/>
      <protection locked="0"/>
    </xf>
    <xf numFmtId="168" fontId="9" fillId="0" borderId="28" xfId="2" applyNumberFormat="1" applyFont="1" applyBorder="1" applyAlignment="1">
      <alignment horizontal="right"/>
      <protection locked="0"/>
    </xf>
    <xf numFmtId="0" fontId="9" fillId="0" borderId="29" xfId="2" applyFont="1" applyBorder="1" applyAlignment="1">
      <alignment horizontal="left" wrapText="1"/>
      <protection locked="0"/>
    </xf>
    <xf numFmtId="169" fontId="9" fillId="0" borderId="29" xfId="2" applyNumberFormat="1" applyFont="1" applyBorder="1" applyAlignment="1">
      <alignment horizontal="right"/>
      <protection locked="0"/>
    </xf>
    <xf numFmtId="170" fontId="9" fillId="0" borderId="29" xfId="2" applyNumberFormat="1" applyFont="1" applyBorder="1" applyAlignment="1">
      <alignment horizontal="right"/>
      <protection locked="0"/>
    </xf>
    <xf numFmtId="170" fontId="9" fillId="0" borderId="33" xfId="2" applyNumberFormat="1" applyFont="1" applyBorder="1" applyAlignment="1">
      <alignment horizontal="right"/>
      <protection locked="0"/>
    </xf>
    <xf numFmtId="0" fontId="11" fillId="3" borderId="30" xfId="2" applyFont="1" applyFill="1" applyBorder="1">
      <alignment vertical="top"/>
      <protection locked="0"/>
    </xf>
    <xf numFmtId="0" fontId="11" fillId="3" borderId="31" xfId="2" applyFont="1" applyFill="1" applyBorder="1">
      <alignment vertical="top"/>
      <protection locked="0"/>
    </xf>
    <xf numFmtId="167" fontId="11" fillId="3" borderId="31" xfId="2" applyNumberFormat="1" applyFont="1" applyFill="1" applyBorder="1">
      <alignment vertical="top"/>
      <protection locked="0"/>
    </xf>
    <xf numFmtId="167" fontId="11" fillId="3" borderId="32" xfId="2" applyNumberFormat="1" applyFont="1" applyFill="1" applyBorder="1">
      <alignment vertical="top"/>
      <protection locked="0"/>
    </xf>
    <xf numFmtId="167" fontId="8" fillId="0" borderId="23" xfId="2" applyNumberFormat="1" applyFont="1" applyBorder="1" applyAlignment="1">
      <alignment horizontal="right"/>
      <protection locked="0"/>
    </xf>
    <xf numFmtId="167" fontId="8" fillId="0" borderId="24" xfId="2" applyNumberFormat="1" applyFont="1" applyBorder="1" applyAlignment="1">
      <alignment horizontal="right"/>
      <protection locked="0"/>
    </xf>
    <xf numFmtId="167" fontId="4" fillId="0" borderId="26" xfId="2" applyNumberFormat="1" applyFont="1" applyBorder="1" applyAlignment="1">
      <alignment horizontal="right"/>
      <protection locked="0"/>
    </xf>
    <xf numFmtId="167" fontId="9" fillId="0" borderId="26" xfId="2" applyNumberFormat="1" applyFont="1" applyBorder="1" applyAlignment="1">
      <alignment horizontal="right"/>
      <protection locked="0"/>
    </xf>
    <xf numFmtId="167" fontId="9" fillId="0" borderId="26" xfId="2" applyNumberFormat="1" applyFont="1" applyFill="1" applyBorder="1" applyAlignment="1">
      <alignment horizontal="right"/>
      <protection locked="0"/>
    </xf>
    <xf numFmtId="168" fontId="4" fillId="4" borderId="25" xfId="2" applyNumberFormat="1" applyFont="1" applyFill="1" applyBorder="1" applyAlignment="1">
      <alignment horizontal="right" vertical="center"/>
      <protection locked="0"/>
    </xf>
    <xf numFmtId="0" fontId="4" fillId="4" borderId="26" xfId="2" applyFont="1" applyFill="1" applyBorder="1" applyAlignment="1">
      <alignment horizontal="left" vertical="center" wrapText="1"/>
      <protection locked="0"/>
    </xf>
    <xf numFmtId="169" fontId="4" fillId="4" borderId="26" xfId="2" applyNumberFormat="1" applyFont="1" applyFill="1" applyBorder="1" applyAlignment="1">
      <alignment horizontal="right" vertical="center"/>
      <protection locked="0"/>
    </xf>
    <xf numFmtId="167" fontId="4" fillId="4" borderId="26" xfId="2" applyNumberFormat="1" applyFont="1" applyFill="1" applyBorder="1" applyAlignment="1">
      <alignment horizontal="right" vertical="center"/>
      <protection locked="0"/>
    </xf>
    <xf numFmtId="167" fontId="4" fillId="4" borderId="27" xfId="2" applyNumberFormat="1" applyFont="1" applyFill="1" applyBorder="1" applyAlignment="1">
      <alignment horizontal="right" vertical="center"/>
      <protection locked="0"/>
    </xf>
    <xf numFmtId="168" fontId="8" fillId="0" borderId="25" xfId="2" applyNumberFormat="1" applyFont="1" applyBorder="1" applyAlignment="1">
      <alignment horizontal="right"/>
      <protection locked="0"/>
    </xf>
    <xf numFmtId="0" fontId="8" fillId="0" borderId="26" xfId="2" applyFont="1" applyBorder="1" applyAlignment="1">
      <alignment horizontal="left" wrapText="1"/>
      <protection locked="0"/>
    </xf>
    <xf numFmtId="169" fontId="8" fillId="0" borderId="26" xfId="2" applyNumberFormat="1" applyFont="1" applyBorder="1" applyAlignment="1">
      <alignment horizontal="right"/>
      <protection locked="0"/>
    </xf>
    <xf numFmtId="167" fontId="8" fillId="0" borderId="26" xfId="2" applyNumberFormat="1" applyFont="1" applyBorder="1" applyAlignment="1">
      <alignment horizontal="right"/>
      <protection locked="0"/>
    </xf>
    <xf numFmtId="170" fontId="8" fillId="0" borderId="27" xfId="2" applyNumberFormat="1" applyFont="1" applyBorder="1" applyAlignment="1">
      <alignment horizontal="right"/>
      <protection locked="0"/>
    </xf>
    <xf numFmtId="0" fontId="4" fillId="0" borderId="0" xfId="2" applyFont="1" applyAlignment="1">
      <alignment horizontal="left" vertical="top"/>
      <protection locked="0"/>
    </xf>
    <xf numFmtId="168" fontId="4" fillId="0" borderId="28" xfId="2" applyNumberFormat="1" applyFont="1" applyBorder="1" applyAlignment="1">
      <alignment horizontal="right"/>
      <protection locked="0"/>
    </xf>
    <xf numFmtId="0" fontId="4" fillId="0" borderId="29" xfId="2" applyFont="1" applyBorder="1" applyAlignment="1">
      <alignment horizontal="left" wrapText="1"/>
      <protection locked="0"/>
    </xf>
    <xf numFmtId="169" fontId="4" fillId="0" borderId="29" xfId="2" applyNumberFormat="1" applyFont="1" applyBorder="1" applyAlignment="1">
      <alignment horizontal="right"/>
      <protection locked="0"/>
    </xf>
    <xf numFmtId="167" fontId="4" fillId="0" borderId="29" xfId="2" applyNumberFormat="1" applyFont="1" applyBorder="1" applyAlignment="1">
      <alignment horizontal="right"/>
      <protection locked="0"/>
    </xf>
    <xf numFmtId="167" fontId="4" fillId="0" borderId="33" xfId="2" applyNumberFormat="1" applyFont="1" applyFill="1" applyBorder="1" applyAlignment="1">
      <alignment horizontal="right"/>
      <protection locked="0"/>
    </xf>
    <xf numFmtId="167" fontId="4" fillId="0" borderId="0" xfId="2" applyNumberFormat="1" applyFont="1">
      <alignment vertical="top"/>
      <protection locked="0"/>
    </xf>
    <xf numFmtId="0" fontId="11" fillId="0" borderId="19" xfId="2" applyFont="1" applyBorder="1" applyAlignment="1" applyProtection="1">
      <alignment horizontal="center" vertical="center"/>
    </xf>
    <xf numFmtId="0" fontId="11" fillId="0" borderId="20" xfId="2" applyFont="1" applyBorder="1" applyAlignment="1" applyProtection="1">
      <alignment horizontal="center" vertical="center"/>
    </xf>
    <xf numFmtId="0" fontId="11" fillId="0" borderId="20" xfId="2" applyFont="1" applyBorder="1" applyAlignment="1">
      <alignment horizontal="center" vertical="top"/>
      <protection locked="0"/>
    </xf>
    <xf numFmtId="0" fontId="11" fillId="0" borderId="21" xfId="2" applyFont="1" applyBorder="1" applyAlignment="1">
      <alignment horizontal="center" vertical="top"/>
      <protection locked="0"/>
    </xf>
    <xf numFmtId="0" fontId="13" fillId="0" borderId="22" xfId="2" applyFont="1" applyBorder="1">
      <alignment vertical="top"/>
      <protection locked="0"/>
    </xf>
    <xf numFmtId="0" fontId="13" fillId="0" borderId="23" xfId="2" applyFont="1" applyBorder="1">
      <alignment vertical="top"/>
      <protection locked="0"/>
    </xf>
    <xf numFmtId="167" fontId="13" fillId="0" borderId="23" xfId="2" applyNumberFormat="1" applyFont="1" applyBorder="1">
      <alignment vertical="top"/>
      <protection locked="0"/>
    </xf>
    <xf numFmtId="167" fontId="13" fillId="0" borderId="24" xfId="2" applyNumberFormat="1" applyFont="1" applyBorder="1">
      <alignment vertical="top"/>
      <protection locked="0"/>
    </xf>
    <xf numFmtId="0" fontId="13" fillId="0" borderId="25" xfId="2" applyFont="1" applyBorder="1">
      <alignment vertical="top"/>
      <protection locked="0"/>
    </xf>
    <xf numFmtId="0" fontId="13" fillId="0" borderId="26" xfId="2" applyFont="1" applyBorder="1">
      <alignment vertical="top"/>
      <protection locked="0"/>
    </xf>
    <xf numFmtId="167" fontId="13" fillId="0" borderId="26" xfId="2" applyNumberFormat="1" applyFont="1" applyBorder="1">
      <alignment vertical="top"/>
      <protection locked="0"/>
    </xf>
    <xf numFmtId="167" fontId="13" fillId="0" borderId="27" xfId="2" applyNumberFormat="1" applyFont="1" applyBorder="1">
      <alignment vertical="top"/>
      <protection locked="0"/>
    </xf>
    <xf numFmtId="0" fontId="14" fillId="0" borderId="34" xfId="2" applyFont="1" applyBorder="1">
      <alignment vertical="top"/>
      <protection locked="0"/>
    </xf>
    <xf numFmtId="0" fontId="13" fillId="3" borderId="30" xfId="2" applyFont="1" applyFill="1" applyBorder="1">
      <alignment vertical="top"/>
      <protection locked="0"/>
    </xf>
    <xf numFmtId="0" fontId="11" fillId="3" borderId="31" xfId="2" applyFont="1" applyFill="1" applyBorder="1" applyAlignment="1">
      <alignment horizontal="right" vertical="top"/>
      <protection locked="0"/>
    </xf>
    <xf numFmtId="170" fontId="11" fillId="3" borderId="32" xfId="2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vertical="center" wrapText="1"/>
    </xf>
    <xf numFmtId="164" fontId="17" fillId="0" borderId="2" xfId="0" applyNumberFormat="1" applyFont="1" applyBorder="1" applyAlignment="1">
      <alignment vertical="center" wrapText="1"/>
    </xf>
    <xf numFmtId="164" fontId="17" fillId="0" borderId="3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2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65" fontId="17" fillId="0" borderId="2" xfId="0" applyNumberFormat="1" applyFont="1" applyFill="1" applyBorder="1" applyAlignment="1">
      <alignment vertical="center" wrapText="1"/>
    </xf>
    <xf numFmtId="164" fontId="17" fillId="0" borderId="2" xfId="0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165" fontId="17" fillId="0" borderId="8" xfId="0" applyNumberFormat="1" applyFont="1" applyBorder="1" applyAlignment="1">
      <alignment vertical="center" wrapText="1"/>
    </xf>
    <xf numFmtId="164" fontId="17" fillId="0" borderId="8" xfId="0" applyNumberFormat="1" applyFont="1" applyBorder="1" applyAlignment="1">
      <alignment vertical="center" wrapText="1"/>
    </xf>
    <xf numFmtId="164" fontId="17" fillId="0" borderId="9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165" fontId="26" fillId="0" borderId="2" xfId="0" applyNumberFormat="1" applyFont="1" applyBorder="1" applyAlignment="1">
      <alignment vertical="center" wrapText="1"/>
    </xf>
    <xf numFmtId="164" fontId="26" fillId="0" borderId="2" xfId="0" applyNumberFormat="1" applyFont="1" applyBorder="1" applyAlignment="1">
      <alignment vertical="center" wrapText="1"/>
    </xf>
    <xf numFmtId="164" fontId="26" fillId="0" borderId="3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7" fillId="0" borderId="26" xfId="2" applyFont="1" applyBorder="1" applyAlignment="1">
      <alignment horizontal="left" vertical="center" wrapText="1"/>
      <protection locked="0"/>
    </xf>
    <xf numFmtId="0" fontId="27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14" fillId="0" borderId="29" xfId="2" applyFont="1" applyBorder="1">
      <alignment vertical="top"/>
      <protection locked="0"/>
    </xf>
    <xf numFmtId="167" fontId="13" fillId="0" borderId="29" xfId="2" applyNumberFormat="1" applyFont="1" applyBorder="1">
      <alignment vertical="top"/>
      <protection locked="0"/>
    </xf>
    <xf numFmtId="167" fontId="14" fillId="0" borderId="29" xfId="2" applyNumberFormat="1" applyFont="1" applyBorder="1">
      <alignment vertical="top"/>
      <protection locked="0"/>
    </xf>
    <xf numFmtId="167" fontId="14" fillId="0" borderId="33" xfId="2" applyNumberFormat="1" applyFont="1" applyBorder="1">
      <alignment vertical="top"/>
      <protection locked="0"/>
    </xf>
  </cellXfs>
  <cellStyles count="3">
    <cellStyle name="Normálna" xfId="0" builtinId="0"/>
    <cellStyle name="Normálna 2" xfId="2"/>
    <cellStyle name="Normálne 4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pane ySplit="7" topLeftCell="A23" activePane="bottomLeft" state="frozen"/>
      <selection pane="bottomLeft" activeCell="E39" sqref="E39"/>
    </sheetView>
  </sheetViews>
  <sheetFormatPr defaultColWidth="9" defaultRowHeight="10.5" x14ac:dyDescent="0.25"/>
  <cols>
    <col min="1" max="1" width="6" style="56" customWidth="1"/>
    <col min="2" max="2" width="59" style="57" customWidth="1"/>
    <col min="3" max="3" width="4.42578125" style="57" customWidth="1"/>
    <col min="4" max="4" width="8.42578125" style="58" customWidth="1"/>
    <col min="5" max="5" width="9.7109375" style="59" customWidth="1"/>
    <col min="6" max="6" width="17.28515625" style="58" customWidth="1"/>
    <col min="7" max="256" width="9" style="3"/>
    <col min="257" max="257" width="6" style="3" customWidth="1"/>
    <col min="258" max="258" width="59" style="3" customWidth="1"/>
    <col min="259" max="259" width="4.42578125" style="3" customWidth="1"/>
    <col min="260" max="260" width="8.42578125" style="3" customWidth="1"/>
    <col min="261" max="261" width="9.7109375" style="3" customWidth="1"/>
    <col min="262" max="262" width="17.28515625" style="3" customWidth="1"/>
    <col min="263" max="512" width="9" style="3"/>
    <col min="513" max="513" width="6" style="3" customWidth="1"/>
    <col min="514" max="514" width="59" style="3" customWidth="1"/>
    <col min="515" max="515" width="4.42578125" style="3" customWidth="1"/>
    <col min="516" max="516" width="8.42578125" style="3" customWidth="1"/>
    <col min="517" max="517" width="9.7109375" style="3" customWidth="1"/>
    <col min="518" max="518" width="17.28515625" style="3" customWidth="1"/>
    <col min="519" max="768" width="9" style="3"/>
    <col min="769" max="769" width="6" style="3" customWidth="1"/>
    <col min="770" max="770" width="59" style="3" customWidth="1"/>
    <col min="771" max="771" width="4.42578125" style="3" customWidth="1"/>
    <col min="772" max="772" width="8.42578125" style="3" customWidth="1"/>
    <col min="773" max="773" width="9.7109375" style="3" customWidth="1"/>
    <col min="774" max="774" width="17.28515625" style="3" customWidth="1"/>
    <col min="775" max="1024" width="9" style="3"/>
    <col min="1025" max="1025" width="6" style="3" customWidth="1"/>
    <col min="1026" max="1026" width="59" style="3" customWidth="1"/>
    <col min="1027" max="1027" width="4.42578125" style="3" customWidth="1"/>
    <col min="1028" max="1028" width="8.42578125" style="3" customWidth="1"/>
    <col min="1029" max="1029" width="9.7109375" style="3" customWidth="1"/>
    <col min="1030" max="1030" width="17.28515625" style="3" customWidth="1"/>
    <col min="1031" max="1280" width="9" style="3"/>
    <col min="1281" max="1281" width="6" style="3" customWidth="1"/>
    <col min="1282" max="1282" width="59" style="3" customWidth="1"/>
    <col min="1283" max="1283" width="4.42578125" style="3" customWidth="1"/>
    <col min="1284" max="1284" width="8.42578125" style="3" customWidth="1"/>
    <col min="1285" max="1285" width="9.7109375" style="3" customWidth="1"/>
    <col min="1286" max="1286" width="17.28515625" style="3" customWidth="1"/>
    <col min="1287" max="1536" width="9" style="3"/>
    <col min="1537" max="1537" width="6" style="3" customWidth="1"/>
    <col min="1538" max="1538" width="59" style="3" customWidth="1"/>
    <col min="1539" max="1539" width="4.42578125" style="3" customWidth="1"/>
    <col min="1540" max="1540" width="8.42578125" style="3" customWidth="1"/>
    <col min="1541" max="1541" width="9.7109375" style="3" customWidth="1"/>
    <col min="1542" max="1542" width="17.28515625" style="3" customWidth="1"/>
    <col min="1543" max="1792" width="9" style="3"/>
    <col min="1793" max="1793" width="6" style="3" customWidth="1"/>
    <col min="1794" max="1794" width="59" style="3" customWidth="1"/>
    <col min="1795" max="1795" width="4.42578125" style="3" customWidth="1"/>
    <col min="1796" max="1796" width="8.42578125" style="3" customWidth="1"/>
    <col min="1797" max="1797" width="9.7109375" style="3" customWidth="1"/>
    <col min="1798" max="1798" width="17.28515625" style="3" customWidth="1"/>
    <col min="1799" max="2048" width="9" style="3"/>
    <col min="2049" max="2049" width="6" style="3" customWidth="1"/>
    <col min="2050" max="2050" width="59" style="3" customWidth="1"/>
    <col min="2051" max="2051" width="4.42578125" style="3" customWidth="1"/>
    <col min="2052" max="2052" width="8.42578125" style="3" customWidth="1"/>
    <col min="2053" max="2053" width="9.7109375" style="3" customWidth="1"/>
    <col min="2054" max="2054" width="17.28515625" style="3" customWidth="1"/>
    <col min="2055" max="2304" width="9" style="3"/>
    <col min="2305" max="2305" width="6" style="3" customWidth="1"/>
    <col min="2306" max="2306" width="59" style="3" customWidth="1"/>
    <col min="2307" max="2307" width="4.42578125" style="3" customWidth="1"/>
    <col min="2308" max="2308" width="8.42578125" style="3" customWidth="1"/>
    <col min="2309" max="2309" width="9.7109375" style="3" customWidth="1"/>
    <col min="2310" max="2310" width="17.28515625" style="3" customWidth="1"/>
    <col min="2311" max="2560" width="9" style="3"/>
    <col min="2561" max="2561" width="6" style="3" customWidth="1"/>
    <col min="2562" max="2562" width="59" style="3" customWidth="1"/>
    <col min="2563" max="2563" width="4.42578125" style="3" customWidth="1"/>
    <col min="2564" max="2564" width="8.42578125" style="3" customWidth="1"/>
    <col min="2565" max="2565" width="9.7109375" style="3" customWidth="1"/>
    <col min="2566" max="2566" width="17.28515625" style="3" customWidth="1"/>
    <col min="2567" max="2816" width="9" style="3"/>
    <col min="2817" max="2817" width="6" style="3" customWidth="1"/>
    <col min="2818" max="2818" width="59" style="3" customWidth="1"/>
    <col min="2819" max="2819" width="4.42578125" style="3" customWidth="1"/>
    <col min="2820" max="2820" width="8.42578125" style="3" customWidth="1"/>
    <col min="2821" max="2821" width="9.7109375" style="3" customWidth="1"/>
    <col min="2822" max="2822" width="17.28515625" style="3" customWidth="1"/>
    <col min="2823" max="3072" width="9" style="3"/>
    <col min="3073" max="3073" width="6" style="3" customWidth="1"/>
    <col min="3074" max="3074" width="59" style="3" customWidth="1"/>
    <col min="3075" max="3075" width="4.42578125" style="3" customWidth="1"/>
    <col min="3076" max="3076" width="8.42578125" style="3" customWidth="1"/>
    <col min="3077" max="3077" width="9.7109375" style="3" customWidth="1"/>
    <col min="3078" max="3078" width="17.28515625" style="3" customWidth="1"/>
    <col min="3079" max="3328" width="9" style="3"/>
    <col min="3329" max="3329" width="6" style="3" customWidth="1"/>
    <col min="3330" max="3330" width="59" style="3" customWidth="1"/>
    <col min="3331" max="3331" width="4.42578125" style="3" customWidth="1"/>
    <col min="3332" max="3332" width="8.42578125" style="3" customWidth="1"/>
    <col min="3333" max="3333" width="9.7109375" style="3" customWidth="1"/>
    <col min="3334" max="3334" width="17.28515625" style="3" customWidth="1"/>
    <col min="3335" max="3584" width="9" style="3"/>
    <col min="3585" max="3585" width="6" style="3" customWidth="1"/>
    <col min="3586" max="3586" width="59" style="3" customWidth="1"/>
    <col min="3587" max="3587" width="4.42578125" style="3" customWidth="1"/>
    <col min="3588" max="3588" width="8.42578125" style="3" customWidth="1"/>
    <col min="3589" max="3589" width="9.7109375" style="3" customWidth="1"/>
    <col min="3590" max="3590" width="17.28515625" style="3" customWidth="1"/>
    <col min="3591" max="3840" width="9" style="3"/>
    <col min="3841" max="3841" width="6" style="3" customWidth="1"/>
    <col min="3842" max="3842" width="59" style="3" customWidth="1"/>
    <col min="3843" max="3843" width="4.42578125" style="3" customWidth="1"/>
    <col min="3844" max="3844" width="8.42578125" style="3" customWidth="1"/>
    <col min="3845" max="3845" width="9.7109375" style="3" customWidth="1"/>
    <col min="3846" max="3846" width="17.28515625" style="3" customWidth="1"/>
    <col min="3847" max="4096" width="9" style="3"/>
    <col min="4097" max="4097" width="6" style="3" customWidth="1"/>
    <col min="4098" max="4098" width="59" style="3" customWidth="1"/>
    <col min="4099" max="4099" width="4.42578125" style="3" customWidth="1"/>
    <col min="4100" max="4100" width="8.42578125" style="3" customWidth="1"/>
    <col min="4101" max="4101" width="9.7109375" style="3" customWidth="1"/>
    <col min="4102" max="4102" width="17.28515625" style="3" customWidth="1"/>
    <col min="4103" max="4352" width="9" style="3"/>
    <col min="4353" max="4353" width="6" style="3" customWidth="1"/>
    <col min="4354" max="4354" width="59" style="3" customWidth="1"/>
    <col min="4355" max="4355" width="4.42578125" style="3" customWidth="1"/>
    <col min="4356" max="4356" width="8.42578125" style="3" customWidth="1"/>
    <col min="4357" max="4357" width="9.7109375" style="3" customWidth="1"/>
    <col min="4358" max="4358" width="17.28515625" style="3" customWidth="1"/>
    <col min="4359" max="4608" width="9" style="3"/>
    <col min="4609" max="4609" width="6" style="3" customWidth="1"/>
    <col min="4610" max="4610" width="59" style="3" customWidth="1"/>
    <col min="4611" max="4611" width="4.42578125" style="3" customWidth="1"/>
    <col min="4612" max="4612" width="8.42578125" style="3" customWidth="1"/>
    <col min="4613" max="4613" width="9.7109375" style="3" customWidth="1"/>
    <col min="4614" max="4614" width="17.28515625" style="3" customWidth="1"/>
    <col min="4615" max="4864" width="9" style="3"/>
    <col min="4865" max="4865" width="6" style="3" customWidth="1"/>
    <col min="4866" max="4866" width="59" style="3" customWidth="1"/>
    <col min="4867" max="4867" width="4.42578125" style="3" customWidth="1"/>
    <col min="4868" max="4868" width="8.42578125" style="3" customWidth="1"/>
    <col min="4869" max="4869" width="9.7109375" style="3" customWidth="1"/>
    <col min="4870" max="4870" width="17.28515625" style="3" customWidth="1"/>
    <col min="4871" max="5120" width="9" style="3"/>
    <col min="5121" max="5121" width="6" style="3" customWidth="1"/>
    <col min="5122" max="5122" width="59" style="3" customWidth="1"/>
    <col min="5123" max="5123" width="4.42578125" style="3" customWidth="1"/>
    <col min="5124" max="5124" width="8.42578125" style="3" customWidth="1"/>
    <col min="5125" max="5125" width="9.7109375" style="3" customWidth="1"/>
    <col min="5126" max="5126" width="17.28515625" style="3" customWidth="1"/>
    <col min="5127" max="5376" width="9" style="3"/>
    <col min="5377" max="5377" width="6" style="3" customWidth="1"/>
    <col min="5378" max="5378" width="59" style="3" customWidth="1"/>
    <col min="5379" max="5379" width="4.42578125" style="3" customWidth="1"/>
    <col min="5380" max="5380" width="8.42578125" style="3" customWidth="1"/>
    <col min="5381" max="5381" width="9.7109375" style="3" customWidth="1"/>
    <col min="5382" max="5382" width="17.28515625" style="3" customWidth="1"/>
    <col min="5383" max="5632" width="9" style="3"/>
    <col min="5633" max="5633" width="6" style="3" customWidth="1"/>
    <col min="5634" max="5634" width="59" style="3" customWidth="1"/>
    <col min="5635" max="5635" width="4.42578125" style="3" customWidth="1"/>
    <col min="5636" max="5636" width="8.42578125" style="3" customWidth="1"/>
    <col min="5637" max="5637" width="9.7109375" style="3" customWidth="1"/>
    <col min="5638" max="5638" width="17.28515625" style="3" customWidth="1"/>
    <col min="5639" max="5888" width="9" style="3"/>
    <col min="5889" max="5889" width="6" style="3" customWidth="1"/>
    <col min="5890" max="5890" width="59" style="3" customWidth="1"/>
    <col min="5891" max="5891" width="4.42578125" style="3" customWidth="1"/>
    <col min="5892" max="5892" width="8.42578125" style="3" customWidth="1"/>
    <col min="5893" max="5893" width="9.7109375" style="3" customWidth="1"/>
    <col min="5894" max="5894" width="17.28515625" style="3" customWidth="1"/>
    <col min="5895" max="6144" width="9" style="3"/>
    <col min="6145" max="6145" width="6" style="3" customWidth="1"/>
    <col min="6146" max="6146" width="59" style="3" customWidth="1"/>
    <col min="6147" max="6147" width="4.42578125" style="3" customWidth="1"/>
    <col min="6148" max="6148" width="8.42578125" style="3" customWidth="1"/>
    <col min="6149" max="6149" width="9.7109375" style="3" customWidth="1"/>
    <col min="6150" max="6150" width="17.28515625" style="3" customWidth="1"/>
    <col min="6151" max="6400" width="9" style="3"/>
    <col min="6401" max="6401" width="6" style="3" customWidth="1"/>
    <col min="6402" max="6402" width="59" style="3" customWidth="1"/>
    <col min="6403" max="6403" width="4.42578125" style="3" customWidth="1"/>
    <col min="6404" max="6404" width="8.42578125" style="3" customWidth="1"/>
    <col min="6405" max="6405" width="9.7109375" style="3" customWidth="1"/>
    <col min="6406" max="6406" width="17.28515625" style="3" customWidth="1"/>
    <col min="6407" max="6656" width="9" style="3"/>
    <col min="6657" max="6657" width="6" style="3" customWidth="1"/>
    <col min="6658" max="6658" width="59" style="3" customWidth="1"/>
    <col min="6659" max="6659" width="4.42578125" style="3" customWidth="1"/>
    <col min="6660" max="6660" width="8.42578125" style="3" customWidth="1"/>
    <col min="6661" max="6661" width="9.7109375" style="3" customWidth="1"/>
    <col min="6662" max="6662" width="17.28515625" style="3" customWidth="1"/>
    <col min="6663" max="6912" width="9" style="3"/>
    <col min="6913" max="6913" width="6" style="3" customWidth="1"/>
    <col min="6914" max="6914" width="59" style="3" customWidth="1"/>
    <col min="6915" max="6915" width="4.42578125" style="3" customWidth="1"/>
    <col min="6916" max="6916" width="8.42578125" style="3" customWidth="1"/>
    <col min="6917" max="6917" width="9.7109375" style="3" customWidth="1"/>
    <col min="6918" max="6918" width="17.28515625" style="3" customWidth="1"/>
    <col min="6919" max="7168" width="9" style="3"/>
    <col min="7169" max="7169" width="6" style="3" customWidth="1"/>
    <col min="7170" max="7170" width="59" style="3" customWidth="1"/>
    <col min="7171" max="7171" width="4.42578125" style="3" customWidth="1"/>
    <col min="7172" max="7172" width="8.42578125" style="3" customWidth="1"/>
    <col min="7173" max="7173" width="9.7109375" style="3" customWidth="1"/>
    <col min="7174" max="7174" width="17.28515625" style="3" customWidth="1"/>
    <col min="7175" max="7424" width="9" style="3"/>
    <col min="7425" max="7425" width="6" style="3" customWidth="1"/>
    <col min="7426" max="7426" width="59" style="3" customWidth="1"/>
    <col min="7427" max="7427" width="4.42578125" style="3" customWidth="1"/>
    <col min="7428" max="7428" width="8.42578125" style="3" customWidth="1"/>
    <col min="7429" max="7429" width="9.7109375" style="3" customWidth="1"/>
    <col min="7430" max="7430" width="17.28515625" style="3" customWidth="1"/>
    <col min="7431" max="7680" width="9" style="3"/>
    <col min="7681" max="7681" width="6" style="3" customWidth="1"/>
    <col min="7682" max="7682" width="59" style="3" customWidth="1"/>
    <col min="7683" max="7683" width="4.42578125" style="3" customWidth="1"/>
    <col min="7684" max="7684" width="8.42578125" style="3" customWidth="1"/>
    <col min="7685" max="7685" width="9.7109375" style="3" customWidth="1"/>
    <col min="7686" max="7686" width="17.28515625" style="3" customWidth="1"/>
    <col min="7687" max="7936" width="9" style="3"/>
    <col min="7937" max="7937" width="6" style="3" customWidth="1"/>
    <col min="7938" max="7938" width="59" style="3" customWidth="1"/>
    <col min="7939" max="7939" width="4.42578125" style="3" customWidth="1"/>
    <col min="7940" max="7940" width="8.42578125" style="3" customWidth="1"/>
    <col min="7941" max="7941" width="9.7109375" style="3" customWidth="1"/>
    <col min="7942" max="7942" width="17.28515625" style="3" customWidth="1"/>
    <col min="7943" max="8192" width="9" style="3"/>
    <col min="8193" max="8193" width="6" style="3" customWidth="1"/>
    <col min="8194" max="8194" width="59" style="3" customWidth="1"/>
    <col min="8195" max="8195" width="4.42578125" style="3" customWidth="1"/>
    <col min="8196" max="8196" width="8.42578125" style="3" customWidth="1"/>
    <col min="8197" max="8197" width="9.7109375" style="3" customWidth="1"/>
    <col min="8198" max="8198" width="17.28515625" style="3" customWidth="1"/>
    <col min="8199" max="8448" width="9" style="3"/>
    <col min="8449" max="8449" width="6" style="3" customWidth="1"/>
    <col min="8450" max="8450" width="59" style="3" customWidth="1"/>
    <col min="8451" max="8451" width="4.42578125" style="3" customWidth="1"/>
    <col min="8452" max="8452" width="8.42578125" style="3" customWidth="1"/>
    <col min="8453" max="8453" width="9.7109375" style="3" customWidth="1"/>
    <col min="8454" max="8454" width="17.28515625" style="3" customWidth="1"/>
    <col min="8455" max="8704" width="9" style="3"/>
    <col min="8705" max="8705" width="6" style="3" customWidth="1"/>
    <col min="8706" max="8706" width="59" style="3" customWidth="1"/>
    <col min="8707" max="8707" width="4.42578125" style="3" customWidth="1"/>
    <col min="8708" max="8708" width="8.42578125" style="3" customWidth="1"/>
    <col min="8709" max="8709" width="9.7109375" style="3" customWidth="1"/>
    <col min="8710" max="8710" width="17.28515625" style="3" customWidth="1"/>
    <col min="8711" max="8960" width="9" style="3"/>
    <col min="8961" max="8961" width="6" style="3" customWidth="1"/>
    <col min="8962" max="8962" width="59" style="3" customWidth="1"/>
    <col min="8963" max="8963" width="4.42578125" style="3" customWidth="1"/>
    <col min="8964" max="8964" width="8.42578125" style="3" customWidth="1"/>
    <col min="8965" max="8965" width="9.7109375" style="3" customWidth="1"/>
    <col min="8966" max="8966" width="17.28515625" style="3" customWidth="1"/>
    <col min="8967" max="9216" width="9" style="3"/>
    <col min="9217" max="9217" width="6" style="3" customWidth="1"/>
    <col min="9218" max="9218" width="59" style="3" customWidth="1"/>
    <col min="9219" max="9219" width="4.42578125" style="3" customWidth="1"/>
    <col min="9220" max="9220" width="8.42578125" style="3" customWidth="1"/>
    <col min="9221" max="9221" width="9.7109375" style="3" customWidth="1"/>
    <col min="9222" max="9222" width="17.28515625" style="3" customWidth="1"/>
    <col min="9223" max="9472" width="9" style="3"/>
    <col min="9473" max="9473" width="6" style="3" customWidth="1"/>
    <col min="9474" max="9474" width="59" style="3" customWidth="1"/>
    <col min="9475" max="9475" width="4.42578125" style="3" customWidth="1"/>
    <col min="9476" max="9476" width="8.42578125" style="3" customWidth="1"/>
    <col min="9477" max="9477" width="9.7109375" style="3" customWidth="1"/>
    <col min="9478" max="9478" width="17.28515625" style="3" customWidth="1"/>
    <col min="9479" max="9728" width="9" style="3"/>
    <col min="9729" max="9729" width="6" style="3" customWidth="1"/>
    <col min="9730" max="9730" width="59" style="3" customWidth="1"/>
    <col min="9731" max="9731" width="4.42578125" style="3" customWidth="1"/>
    <col min="9732" max="9732" width="8.42578125" style="3" customWidth="1"/>
    <col min="9733" max="9733" width="9.7109375" style="3" customWidth="1"/>
    <col min="9734" max="9734" width="17.28515625" style="3" customWidth="1"/>
    <col min="9735" max="9984" width="9" style="3"/>
    <col min="9985" max="9985" width="6" style="3" customWidth="1"/>
    <col min="9986" max="9986" width="59" style="3" customWidth="1"/>
    <col min="9987" max="9987" width="4.42578125" style="3" customWidth="1"/>
    <col min="9988" max="9988" width="8.42578125" style="3" customWidth="1"/>
    <col min="9989" max="9989" width="9.7109375" style="3" customWidth="1"/>
    <col min="9990" max="9990" width="17.28515625" style="3" customWidth="1"/>
    <col min="9991" max="10240" width="9" style="3"/>
    <col min="10241" max="10241" width="6" style="3" customWidth="1"/>
    <col min="10242" max="10242" width="59" style="3" customWidth="1"/>
    <col min="10243" max="10243" width="4.42578125" style="3" customWidth="1"/>
    <col min="10244" max="10244" width="8.42578125" style="3" customWidth="1"/>
    <col min="10245" max="10245" width="9.7109375" style="3" customWidth="1"/>
    <col min="10246" max="10246" width="17.28515625" style="3" customWidth="1"/>
    <col min="10247" max="10496" width="9" style="3"/>
    <col min="10497" max="10497" width="6" style="3" customWidth="1"/>
    <col min="10498" max="10498" width="59" style="3" customWidth="1"/>
    <col min="10499" max="10499" width="4.42578125" style="3" customWidth="1"/>
    <col min="10500" max="10500" width="8.42578125" style="3" customWidth="1"/>
    <col min="10501" max="10501" width="9.7109375" style="3" customWidth="1"/>
    <col min="10502" max="10502" width="17.28515625" style="3" customWidth="1"/>
    <col min="10503" max="10752" width="9" style="3"/>
    <col min="10753" max="10753" width="6" style="3" customWidth="1"/>
    <col min="10754" max="10754" width="59" style="3" customWidth="1"/>
    <col min="10755" max="10755" width="4.42578125" style="3" customWidth="1"/>
    <col min="10756" max="10756" width="8.42578125" style="3" customWidth="1"/>
    <col min="10757" max="10757" width="9.7109375" style="3" customWidth="1"/>
    <col min="10758" max="10758" width="17.28515625" style="3" customWidth="1"/>
    <col min="10759" max="11008" width="9" style="3"/>
    <col min="11009" max="11009" width="6" style="3" customWidth="1"/>
    <col min="11010" max="11010" width="59" style="3" customWidth="1"/>
    <col min="11011" max="11011" width="4.42578125" style="3" customWidth="1"/>
    <col min="11012" max="11012" width="8.42578125" style="3" customWidth="1"/>
    <col min="11013" max="11013" width="9.7109375" style="3" customWidth="1"/>
    <col min="11014" max="11014" width="17.28515625" style="3" customWidth="1"/>
    <col min="11015" max="11264" width="9" style="3"/>
    <col min="11265" max="11265" width="6" style="3" customWidth="1"/>
    <col min="11266" max="11266" width="59" style="3" customWidth="1"/>
    <col min="11267" max="11267" width="4.42578125" style="3" customWidth="1"/>
    <col min="11268" max="11268" width="8.42578125" style="3" customWidth="1"/>
    <col min="11269" max="11269" width="9.7109375" style="3" customWidth="1"/>
    <col min="11270" max="11270" width="17.28515625" style="3" customWidth="1"/>
    <col min="11271" max="11520" width="9" style="3"/>
    <col min="11521" max="11521" width="6" style="3" customWidth="1"/>
    <col min="11522" max="11522" width="59" style="3" customWidth="1"/>
    <col min="11523" max="11523" width="4.42578125" style="3" customWidth="1"/>
    <col min="11524" max="11524" width="8.42578125" style="3" customWidth="1"/>
    <col min="11525" max="11525" width="9.7109375" style="3" customWidth="1"/>
    <col min="11526" max="11526" width="17.28515625" style="3" customWidth="1"/>
    <col min="11527" max="11776" width="9" style="3"/>
    <col min="11777" max="11777" width="6" style="3" customWidth="1"/>
    <col min="11778" max="11778" width="59" style="3" customWidth="1"/>
    <col min="11779" max="11779" width="4.42578125" style="3" customWidth="1"/>
    <col min="11780" max="11780" width="8.42578125" style="3" customWidth="1"/>
    <col min="11781" max="11781" width="9.7109375" style="3" customWidth="1"/>
    <col min="11782" max="11782" width="17.28515625" style="3" customWidth="1"/>
    <col min="11783" max="12032" width="9" style="3"/>
    <col min="12033" max="12033" width="6" style="3" customWidth="1"/>
    <col min="12034" max="12034" width="59" style="3" customWidth="1"/>
    <col min="12035" max="12035" width="4.42578125" style="3" customWidth="1"/>
    <col min="12036" max="12036" width="8.42578125" style="3" customWidth="1"/>
    <col min="12037" max="12037" width="9.7109375" style="3" customWidth="1"/>
    <col min="12038" max="12038" width="17.28515625" style="3" customWidth="1"/>
    <col min="12039" max="12288" width="9" style="3"/>
    <col min="12289" max="12289" width="6" style="3" customWidth="1"/>
    <col min="12290" max="12290" width="59" style="3" customWidth="1"/>
    <col min="12291" max="12291" width="4.42578125" style="3" customWidth="1"/>
    <col min="12292" max="12292" width="8.42578125" style="3" customWidth="1"/>
    <col min="12293" max="12293" width="9.7109375" style="3" customWidth="1"/>
    <col min="12294" max="12294" width="17.28515625" style="3" customWidth="1"/>
    <col min="12295" max="12544" width="9" style="3"/>
    <col min="12545" max="12545" width="6" style="3" customWidth="1"/>
    <col min="12546" max="12546" width="59" style="3" customWidth="1"/>
    <col min="12547" max="12547" width="4.42578125" style="3" customWidth="1"/>
    <col min="12548" max="12548" width="8.42578125" style="3" customWidth="1"/>
    <col min="12549" max="12549" width="9.7109375" style="3" customWidth="1"/>
    <col min="12550" max="12550" width="17.28515625" style="3" customWidth="1"/>
    <col min="12551" max="12800" width="9" style="3"/>
    <col min="12801" max="12801" width="6" style="3" customWidth="1"/>
    <col min="12802" max="12802" width="59" style="3" customWidth="1"/>
    <col min="12803" max="12803" width="4.42578125" style="3" customWidth="1"/>
    <col min="12804" max="12804" width="8.42578125" style="3" customWidth="1"/>
    <col min="12805" max="12805" width="9.7109375" style="3" customWidth="1"/>
    <col min="12806" max="12806" width="17.28515625" style="3" customWidth="1"/>
    <col min="12807" max="13056" width="9" style="3"/>
    <col min="13057" max="13057" width="6" style="3" customWidth="1"/>
    <col min="13058" max="13058" width="59" style="3" customWidth="1"/>
    <col min="13059" max="13059" width="4.42578125" style="3" customWidth="1"/>
    <col min="13060" max="13060" width="8.42578125" style="3" customWidth="1"/>
    <col min="13061" max="13061" width="9.7109375" style="3" customWidth="1"/>
    <col min="13062" max="13062" width="17.28515625" style="3" customWidth="1"/>
    <col min="13063" max="13312" width="9" style="3"/>
    <col min="13313" max="13313" width="6" style="3" customWidth="1"/>
    <col min="13314" max="13314" width="59" style="3" customWidth="1"/>
    <col min="13315" max="13315" width="4.42578125" style="3" customWidth="1"/>
    <col min="13316" max="13316" width="8.42578125" style="3" customWidth="1"/>
    <col min="13317" max="13317" width="9.7109375" style="3" customWidth="1"/>
    <col min="13318" max="13318" width="17.28515625" style="3" customWidth="1"/>
    <col min="13319" max="13568" width="9" style="3"/>
    <col min="13569" max="13569" width="6" style="3" customWidth="1"/>
    <col min="13570" max="13570" width="59" style="3" customWidth="1"/>
    <col min="13571" max="13571" width="4.42578125" style="3" customWidth="1"/>
    <col min="13572" max="13572" width="8.42578125" style="3" customWidth="1"/>
    <col min="13573" max="13573" width="9.7109375" style="3" customWidth="1"/>
    <col min="13574" max="13574" width="17.28515625" style="3" customWidth="1"/>
    <col min="13575" max="13824" width="9" style="3"/>
    <col min="13825" max="13825" width="6" style="3" customWidth="1"/>
    <col min="13826" max="13826" width="59" style="3" customWidth="1"/>
    <col min="13827" max="13827" width="4.42578125" style="3" customWidth="1"/>
    <col min="13828" max="13828" width="8.42578125" style="3" customWidth="1"/>
    <col min="13829" max="13829" width="9.7109375" style="3" customWidth="1"/>
    <col min="13830" max="13830" width="17.28515625" style="3" customWidth="1"/>
    <col min="13831" max="14080" width="9" style="3"/>
    <col min="14081" max="14081" width="6" style="3" customWidth="1"/>
    <col min="14082" max="14082" width="59" style="3" customWidth="1"/>
    <col min="14083" max="14083" width="4.42578125" style="3" customWidth="1"/>
    <col min="14084" max="14084" width="8.42578125" style="3" customWidth="1"/>
    <col min="14085" max="14085" width="9.7109375" style="3" customWidth="1"/>
    <col min="14086" max="14086" width="17.28515625" style="3" customWidth="1"/>
    <col min="14087" max="14336" width="9" style="3"/>
    <col min="14337" max="14337" width="6" style="3" customWidth="1"/>
    <col min="14338" max="14338" width="59" style="3" customWidth="1"/>
    <col min="14339" max="14339" width="4.42578125" style="3" customWidth="1"/>
    <col min="14340" max="14340" width="8.42578125" style="3" customWidth="1"/>
    <col min="14341" max="14341" width="9.7109375" style="3" customWidth="1"/>
    <col min="14342" max="14342" width="17.28515625" style="3" customWidth="1"/>
    <col min="14343" max="14592" width="9" style="3"/>
    <col min="14593" max="14593" width="6" style="3" customWidth="1"/>
    <col min="14594" max="14594" width="59" style="3" customWidth="1"/>
    <col min="14595" max="14595" width="4.42578125" style="3" customWidth="1"/>
    <col min="14596" max="14596" width="8.42578125" style="3" customWidth="1"/>
    <col min="14597" max="14597" width="9.7109375" style="3" customWidth="1"/>
    <col min="14598" max="14598" width="17.28515625" style="3" customWidth="1"/>
    <col min="14599" max="14848" width="9" style="3"/>
    <col min="14849" max="14849" width="6" style="3" customWidth="1"/>
    <col min="14850" max="14850" width="59" style="3" customWidth="1"/>
    <col min="14851" max="14851" width="4.42578125" style="3" customWidth="1"/>
    <col min="14852" max="14852" width="8.42578125" style="3" customWidth="1"/>
    <col min="14853" max="14853" width="9.7109375" style="3" customWidth="1"/>
    <col min="14854" max="14854" width="17.28515625" style="3" customWidth="1"/>
    <col min="14855" max="15104" width="9" style="3"/>
    <col min="15105" max="15105" width="6" style="3" customWidth="1"/>
    <col min="15106" max="15106" width="59" style="3" customWidth="1"/>
    <col min="15107" max="15107" width="4.42578125" style="3" customWidth="1"/>
    <col min="15108" max="15108" width="8.42578125" style="3" customWidth="1"/>
    <col min="15109" max="15109" width="9.7109375" style="3" customWidth="1"/>
    <col min="15110" max="15110" width="17.28515625" style="3" customWidth="1"/>
    <col min="15111" max="15360" width="9" style="3"/>
    <col min="15361" max="15361" width="6" style="3" customWidth="1"/>
    <col min="15362" max="15362" width="59" style="3" customWidth="1"/>
    <col min="15363" max="15363" width="4.42578125" style="3" customWidth="1"/>
    <col min="15364" max="15364" width="8.42578125" style="3" customWidth="1"/>
    <col min="15365" max="15365" width="9.7109375" style="3" customWidth="1"/>
    <col min="15366" max="15366" width="17.28515625" style="3" customWidth="1"/>
    <col min="15367" max="15616" width="9" style="3"/>
    <col min="15617" max="15617" width="6" style="3" customWidth="1"/>
    <col min="15618" max="15618" width="59" style="3" customWidth="1"/>
    <col min="15619" max="15619" width="4.42578125" style="3" customWidth="1"/>
    <col min="15620" max="15620" width="8.42578125" style="3" customWidth="1"/>
    <col min="15621" max="15621" width="9.7109375" style="3" customWidth="1"/>
    <col min="15622" max="15622" width="17.28515625" style="3" customWidth="1"/>
    <col min="15623" max="15872" width="9" style="3"/>
    <col min="15873" max="15873" width="6" style="3" customWidth="1"/>
    <col min="15874" max="15874" width="59" style="3" customWidth="1"/>
    <col min="15875" max="15875" width="4.42578125" style="3" customWidth="1"/>
    <col min="15876" max="15876" width="8.42578125" style="3" customWidth="1"/>
    <col min="15877" max="15877" width="9.7109375" style="3" customWidth="1"/>
    <col min="15878" max="15878" width="17.28515625" style="3" customWidth="1"/>
    <col min="15879" max="16128" width="9" style="3"/>
    <col min="16129" max="16129" width="6" style="3" customWidth="1"/>
    <col min="16130" max="16130" width="59" style="3" customWidth="1"/>
    <col min="16131" max="16131" width="4.42578125" style="3" customWidth="1"/>
    <col min="16132" max="16132" width="8.42578125" style="3" customWidth="1"/>
    <col min="16133" max="16133" width="9.7109375" style="3" customWidth="1"/>
    <col min="16134" max="16134" width="17.28515625" style="3" customWidth="1"/>
    <col min="16135" max="16384" width="9" style="3"/>
  </cols>
  <sheetData>
    <row r="1" spans="1:6" ht="20.25" x14ac:dyDescent="0.25">
      <c r="A1" s="1" t="s">
        <v>78</v>
      </c>
      <c r="B1" s="1"/>
      <c r="C1" s="1"/>
      <c r="D1" s="1"/>
      <c r="E1" s="2"/>
      <c r="F1" s="1"/>
    </row>
    <row r="2" spans="1:6" x14ac:dyDescent="0.25">
      <c r="A2" s="4" t="s">
        <v>79</v>
      </c>
      <c r="B2" s="5"/>
      <c r="C2" s="5"/>
      <c r="D2" s="5"/>
      <c r="E2" s="6"/>
      <c r="F2" s="5"/>
    </row>
    <row r="3" spans="1:6" x14ac:dyDescent="0.25">
      <c r="A3" s="4" t="s">
        <v>80</v>
      </c>
      <c r="B3" s="5"/>
      <c r="C3" s="5"/>
      <c r="D3" s="5"/>
      <c r="E3" s="6"/>
      <c r="F3" s="5"/>
    </row>
    <row r="4" spans="1:6" x14ac:dyDescent="0.25">
      <c r="A4" s="4"/>
      <c r="B4" s="4"/>
      <c r="C4" s="5"/>
      <c r="D4" s="5"/>
      <c r="E4" s="6"/>
      <c r="F4" s="5"/>
    </row>
    <row r="5" spans="1:6" x14ac:dyDescent="0.25">
      <c r="A5" s="7"/>
      <c r="B5" s="7"/>
      <c r="C5" s="7"/>
      <c r="D5" s="7"/>
      <c r="E5" s="8"/>
      <c r="F5" s="7"/>
    </row>
    <row r="6" spans="1:6" ht="21.75" thickBot="1" x14ac:dyDescent="0.3">
      <c r="A6" s="9" t="s">
        <v>81</v>
      </c>
      <c r="B6" s="10" t="s">
        <v>82</v>
      </c>
      <c r="C6" s="10" t="s">
        <v>5</v>
      </c>
      <c r="D6" s="10" t="s">
        <v>83</v>
      </c>
      <c r="E6" s="11" t="s">
        <v>84</v>
      </c>
      <c r="F6" s="12" t="s">
        <v>8</v>
      </c>
    </row>
    <row r="7" spans="1:6" ht="11.25" thickTop="1" x14ac:dyDescent="0.25">
      <c r="A7" s="13" t="s">
        <v>85</v>
      </c>
      <c r="B7" s="14" t="s">
        <v>86</v>
      </c>
      <c r="C7" s="14" t="s">
        <v>87</v>
      </c>
      <c r="D7" s="14" t="s">
        <v>88</v>
      </c>
      <c r="E7" s="15" t="s">
        <v>89</v>
      </c>
      <c r="F7" s="16" t="s">
        <v>90</v>
      </c>
    </row>
    <row r="8" spans="1:6" ht="16.5" x14ac:dyDescent="0.25">
      <c r="A8" s="17"/>
      <c r="B8" s="18" t="s">
        <v>91</v>
      </c>
      <c r="C8" s="18"/>
      <c r="D8" s="19"/>
      <c r="E8" s="20"/>
      <c r="F8" s="21">
        <f>F9+F12+F17+F26</f>
        <v>0</v>
      </c>
    </row>
    <row r="9" spans="1:6" ht="14.25" x14ac:dyDescent="0.25">
      <c r="A9" s="22"/>
      <c r="B9" s="23" t="s">
        <v>92</v>
      </c>
      <c r="C9" s="23"/>
      <c r="D9" s="24"/>
      <c r="E9" s="25"/>
      <c r="F9" s="26">
        <f>SUM(F10:F11)</f>
        <v>0</v>
      </c>
    </row>
    <row r="10" spans="1:6" ht="21" x14ac:dyDescent="0.25">
      <c r="A10" s="27">
        <v>1</v>
      </c>
      <c r="B10" s="28" t="s">
        <v>93</v>
      </c>
      <c r="C10" s="28" t="s">
        <v>94</v>
      </c>
      <c r="D10" s="29">
        <v>2.7</v>
      </c>
      <c r="E10" s="30"/>
      <c r="F10" s="31">
        <f>ROUND(E10*D10,2)</f>
        <v>0</v>
      </c>
    </row>
    <row r="11" spans="1:6" ht="21" x14ac:dyDescent="0.25">
      <c r="A11" s="27">
        <v>2</v>
      </c>
      <c r="B11" s="28" t="s">
        <v>95</v>
      </c>
      <c r="C11" s="28" t="s">
        <v>94</v>
      </c>
      <c r="D11" s="29">
        <v>32.5</v>
      </c>
      <c r="E11" s="30"/>
      <c r="F11" s="31">
        <f>ROUND(E11*D11,2)</f>
        <v>0</v>
      </c>
    </row>
    <row r="12" spans="1:6" ht="14.25" x14ac:dyDescent="0.25">
      <c r="A12" s="22"/>
      <c r="B12" s="23" t="s">
        <v>96</v>
      </c>
      <c r="C12" s="23"/>
      <c r="D12" s="24"/>
      <c r="E12" s="25"/>
      <c r="F12" s="26">
        <f>SUM(F13:F16)</f>
        <v>0</v>
      </c>
    </row>
    <row r="13" spans="1:6" ht="21" x14ac:dyDescent="0.25">
      <c r="A13" s="27">
        <v>3</v>
      </c>
      <c r="B13" s="28" t="s">
        <v>97</v>
      </c>
      <c r="C13" s="28" t="s">
        <v>94</v>
      </c>
      <c r="D13" s="29">
        <v>138</v>
      </c>
      <c r="E13" s="30"/>
      <c r="F13" s="31">
        <f>ROUND(E13*D13,2)</f>
        <v>0</v>
      </c>
    </row>
    <row r="14" spans="1:6" ht="21" x14ac:dyDescent="0.25">
      <c r="A14" s="27">
        <v>4</v>
      </c>
      <c r="B14" s="28" t="s">
        <v>98</v>
      </c>
      <c r="C14" s="28" t="s">
        <v>94</v>
      </c>
      <c r="D14" s="29">
        <f>D11*2+D10*2</f>
        <v>70.400000000000006</v>
      </c>
      <c r="E14" s="30"/>
      <c r="F14" s="31">
        <f>ROUND(E14*D14,2)</f>
        <v>0</v>
      </c>
    </row>
    <row r="15" spans="1:6" ht="21" x14ac:dyDescent="0.25">
      <c r="A15" s="27">
        <v>5</v>
      </c>
      <c r="B15" s="28" t="s">
        <v>99</v>
      </c>
      <c r="C15" s="28" t="s">
        <v>94</v>
      </c>
      <c r="D15" s="29">
        <v>210.9</v>
      </c>
      <c r="E15" s="30"/>
      <c r="F15" s="31">
        <f>ROUND(E15*D15,2)</f>
        <v>0</v>
      </c>
    </row>
    <row r="16" spans="1:6" ht="21" x14ac:dyDescent="0.25">
      <c r="A16" s="27">
        <v>6</v>
      </c>
      <c r="B16" s="28" t="s">
        <v>100</v>
      </c>
      <c r="C16" s="28" t="s">
        <v>94</v>
      </c>
      <c r="D16" s="29">
        <v>151</v>
      </c>
      <c r="E16" s="30"/>
      <c r="F16" s="31">
        <f>ROUND(E16*D16,2)</f>
        <v>0</v>
      </c>
    </row>
    <row r="17" spans="1:6" ht="14.25" x14ac:dyDescent="0.25">
      <c r="A17" s="22"/>
      <c r="B17" s="23" t="s">
        <v>101</v>
      </c>
      <c r="C17" s="23"/>
      <c r="D17" s="24"/>
      <c r="E17" s="25"/>
      <c r="F17" s="26">
        <f>SUM(F18:F25)</f>
        <v>0</v>
      </c>
    </row>
    <row r="18" spans="1:6" x14ac:dyDescent="0.25">
      <c r="A18" s="27">
        <v>7</v>
      </c>
      <c r="B18" s="28" t="s">
        <v>102</v>
      </c>
      <c r="C18" s="28" t="s">
        <v>94</v>
      </c>
      <c r="D18" s="29">
        <f>44.8+3*0.6*3*2</f>
        <v>55.599999999999994</v>
      </c>
      <c r="E18" s="30"/>
      <c r="F18" s="31">
        <f t="shared" ref="F18:F25" si="0">ROUND(E18*D18,2)</f>
        <v>0</v>
      </c>
    </row>
    <row r="19" spans="1:6" ht="31.5" x14ac:dyDescent="0.25">
      <c r="A19" s="27">
        <v>8</v>
      </c>
      <c r="B19" s="28" t="s">
        <v>103</v>
      </c>
      <c r="C19" s="28" t="s">
        <v>94</v>
      </c>
      <c r="D19" s="29">
        <v>157.4</v>
      </c>
      <c r="E19" s="30"/>
      <c r="F19" s="31">
        <f t="shared" si="0"/>
        <v>0</v>
      </c>
    </row>
    <row r="20" spans="1:6" ht="21" x14ac:dyDescent="0.25">
      <c r="A20" s="27">
        <v>9</v>
      </c>
      <c r="B20" s="28" t="s">
        <v>104</v>
      </c>
      <c r="C20" s="28" t="s">
        <v>94</v>
      </c>
      <c r="D20" s="29">
        <v>157.4</v>
      </c>
      <c r="E20" s="30"/>
      <c r="F20" s="31">
        <f t="shared" si="0"/>
        <v>0</v>
      </c>
    </row>
    <row r="21" spans="1:6" ht="21" x14ac:dyDescent="0.25">
      <c r="A21" s="27">
        <v>10</v>
      </c>
      <c r="B21" s="28" t="s">
        <v>105</v>
      </c>
      <c r="C21" s="28" t="s">
        <v>106</v>
      </c>
      <c r="D21" s="29">
        <v>150</v>
      </c>
      <c r="E21" s="30"/>
      <c r="F21" s="31">
        <f t="shared" si="0"/>
        <v>0</v>
      </c>
    </row>
    <row r="22" spans="1:6" x14ac:dyDescent="0.25">
      <c r="A22" s="27">
        <v>11</v>
      </c>
      <c r="B22" s="28" t="s">
        <v>107</v>
      </c>
      <c r="C22" s="28" t="s">
        <v>94</v>
      </c>
      <c r="D22" s="29">
        <v>169.97</v>
      </c>
      <c r="E22" s="30"/>
      <c r="F22" s="31">
        <f t="shared" si="0"/>
        <v>0</v>
      </c>
    </row>
    <row r="23" spans="1:6" ht="21" x14ac:dyDescent="0.25">
      <c r="A23" s="27">
        <v>12</v>
      </c>
      <c r="B23" s="28" t="s">
        <v>108</v>
      </c>
      <c r="C23" s="28" t="s">
        <v>109</v>
      </c>
      <c r="D23" s="29">
        <v>65.497</v>
      </c>
      <c r="E23" s="30"/>
      <c r="F23" s="31">
        <f t="shared" si="0"/>
        <v>0</v>
      </c>
    </row>
    <row r="24" spans="1:6" x14ac:dyDescent="0.25">
      <c r="A24" s="27">
        <v>13</v>
      </c>
      <c r="B24" s="28" t="s">
        <v>110</v>
      </c>
      <c r="C24" s="28" t="s">
        <v>109</v>
      </c>
      <c r="D24" s="29">
        <v>65.497</v>
      </c>
      <c r="E24" s="30"/>
      <c r="F24" s="31">
        <f t="shared" si="0"/>
        <v>0</v>
      </c>
    </row>
    <row r="25" spans="1:6" x14ac:dyDescent="0.25">
      <c r="A25" s="27">
        <v>14</v>
      </c>
      <c r="B25" s="28" t="s">
        <v>111</v>
      </c>
      <c r="C25" s="28" t="s">
        <v>109</v>
      </c>
      <c r="D25" s="29">
        <v>65.497</v>
      </c>
      <c r="E25" s="30"/>
      <c r="F25" s="31">
        <f t="shared" si="0"/>
        <v>0</v>
      </c>
    </row>
    <row r="26" spans="1:6" ht="14.25" x14ac:dyDescent="0.25">
      <c r="A26" s="22"/>
      <c r="B26" s="169" t="s">
        <v>112</v>
      </c>
      <c r="C26" s="23"/>
      <c r="D26" s="24"/>
      <c r="E26" s="25"/>
      <c r="F26" s="26">
        <f>SUM(F27)</f>
        <v>0</v>
      </c>
    </row>
    <row r="27" spans="1:6" ht="21" x14ac:dyDescent="0.25">
      <c r="A27" s="27">
        <v>16</v>
      </c>
      <c r="B27" s="28" t="s">
        <v>113</v>
      </c>
      <c r="C27" s="28" t="s">
        <v>109</v>
      </c>
      <c r="D27" s="29">
        <v>41.008000000000003</v>
      </c>
      <c r="E27" s="30"/>
      <c r="F27" s="31">
        <f>ROUND(E27*D27,2)</f>
        <v>0</v>
      </c>
    </row>
    <row r="28" spans="1:6" ht="16.5" x14ac:dyDescent="0.25">
      <c r="A28" s="17"/>
      <c r="B28" s="18" t="s">
        <v>114</v>
      </c>
      <c r="C28" s="18"/>
      <c r="D28" s="19"/>
      <c r="E28" s="20"/>
      <c r="F28" s="32">
        <f>F29+F34+F38+F45+F54+F61+F65+F69</f>
        <v>0</v>
      </c>
    </row>
    <row r="29" spans="1:6" ht="14.25" x14ac:dyDescent="0.25">
      <c r="A29" s="22"/>
      <c r="B29" s="23" t="s">
        <v>115</v>
      </c>
      <c r="C29" s="23"/>
      <c r="D29" s="24"/>
      <c r="E29" s="25"/>
      <c r="F29" s="26">
        <f>SUM(F30:F33)</f>
        <v>0</v>
      </c>
    </row>
    <row r="30" spans="1:6" x14ac:dyDescent="0.25">
      <c r="A30" s="27">
        <v>17</v>
      </c>
      <c r="B30" s="28" t="s">
        <v>116</v>
      </c>
      <c r="C30" s="28" t="s">
        <v>94</v>
      </c>
      <c r="D30" s="29">
        <v>150.75</v>
      </c>
      <c r="E30" s="30"/>
      <c r="F30" s="31">
        <f>ROUND(E30*D30,2)</f>
        <v>0</v>
      </c>
    </row>
    <row r="31" spans="1:6" x14ac:dyDescent="0.25">
      <c r="A31" s="27">
        <v>18</v>
      </c>
      <c r="B31" s="28" t="s">
        <v>117</v>
      </c>
      <c r="C31" s="28" t="s">
        <v>94</v>
      </c>
      <c r="D31" s="29">
        <v>111.35599999999999</v>
      </c>
      <c r="E31" s="30"/>
      <c r="F31" s="31">
        <f>ROUND(E31*D31,2)</f>
        <v>0</v>
      </c>
    </row>
    <row r="32" spans="1:6" x14ac:dyDescent="0.25">
      <c r="A32" s="33">
        <v>19</v>
      </c>
      <c r="B32" s="34" t="s">
        <v>118</v>
      </c>
      <c r="C32" s="34" t="s">
        <v>94</v>
      </c>
      <c r="D32" s="35">
        <f>SUM(D30:D31)*1.05</f>
        <v>275.21129999999999</v>
      </c>
      <c r="E32" s="36"/>
      <c r="F32" s="37">
        <f>ROUND(E32*D32,2)</f>
        <v>0</v>
      </c>
    </row>
    <row r="33" spans="1:6" x14ac:dyDescent="0.25">
      <c r="A33" s="27">
        <v>20</v>
      </c>
      <c r="B33" s="28" t="s">
        <v>119</v>
      </c>
      <c r="C33" s="28" t="s">
        <v>109</v>
      </c>
      <c r="D33" s="29">
        <v>0.24</v>
      </c>
      <c r="E33" s="30"/>
      <c r="F33" s="31">
        <f>ROUND(E33*D33,2)</f>
        <v>0</v>
      </c>
    </row>
    <row r="34" spans="1:6" ht="14.25" x14ac:dyDescent="0.25">
      <c r="A34" s="22"/>
      <c r="B34" s="23" t="s">
        <v>120</v>
      </c>
      <c r="C34" s="23"/>
      <c r="D34" s="24"/>
      <c r="E34" s="25"/>
      <c r="F34" s="26">
        <f>SUM(F35:F37)</f>
        <v>0</v>
      </c>
    </row>
    <row r="35" spans="1:6" ht="21" x14ac:dyDescent="0.25">
      <c r="A35" s="27">
        <v>21</v>
      </c>
      <c r="B35" s="28" t="s">
        <v>121</v>
      </c>
      <c r="C35" s="28" t="s">
        <v>94</v>
      </c>
      <c r="D35" s="29">
        <v>4</v>
      </c>
      <c r="E35" s="30"/>
      <c r="F35" s="31">
        <f>ROUND(E35*D35,2)</f>
        <v>0</v>
      </c>
    </row>
    <row r="36" spans="1:6" ht="21" x14ac:dyDescent="0.25">
      <c r="A36" s="27">
        <v>22</v>
      </c>
      <c r="B36" s="28" t="s">
        <v>122</v>
      </c>
      <c r="C36" s="28" t="s">
        <v>94</v>
      </c>
      <c r="D36" s="29">
        <f>3+0.6*3*3</f>
        <v>8.3999999999999986</v>
      </c>
      <c r="E36" s="30"/>
      <c r="F36" s="31">
        <f>ROUND(E36*D36,2)</f>
        <v>0</v>
      </c>
    </row>
    <row r="37" spans="1:6" x14ac:dyDescent="0.25">
      <c r="A37" s="27">
        <v>23</v>
      </c>
      <c r="B37" s="28" t="s">
        <v>123</v>
      </c>
      <c r="C37" s="28" t="s">
        <v>109</v>
      </c>
      <c r="D37" s="29">
        <v>0.13800000000000001</v>
      </c>
      <c r="E37" s="30"/>
      <c r="F37" s="31">
        <f>ROUND(E37*D37,2)</f>
        <v>0</v>
      </c>
    </row>
    <row r="38" spans="1:6" ht="14.25" x14ac:dyDescent="0.25">
      <c r="A38" s="22"/>
      <c r="B38" s="23" t="s">
        <v>124</v>
      </c>
      <c r="C38" s="23"/>
      <c r="D38" s="24"/>
      <c r="E38" s="25"/>
      <c r="F38" s="26">
        <f>SUM(F39:F44)</f>
        <v>0</v>
      </c>
    </row>
    <row r="39" spans="1:6" x14ac:dyDescent="0.25">
      <c r="A39" s="27">
        <v>24</v>
      </c>
      <c r="B39" s="28" t="s">
        <v>125</v>
      </c>
      <c r="C39" s="28" t="s">
        <v>18</v>
      </c>
      <c r="D39" s="29">
        <v>6</v>
      </c>
      <c r="E39" s="30"/>
      <c r="F39" s="31">
        <f t="shared" ref="F39:F44" si="1">ROUND(E39*D39,2)</f>
        <v>0</v>
      </c>
    </row>
    <row r="40" spans="1:6" ht="21" x14ac:dyDescent="0.25">
      <c r="A40" s="27">
        <v>25</v>
      </c>
      <c r="B40" s="28" t="s">
        <v>126</v>
      </c>
      <c r="C40" s="28" t="s">
        <v>18</v>
      </c>
      <c r="D40" s="29">
        <v>4</v>
      </c>
      <c r="E40" s="30"/>
      <c r="F40" s="31">
        <f t="shared" si="1"/>
        <v>0</v>
      </c>
    </row>
    <row r="41" spans="1:6" x14ac:dyDescent="0.25">
      <c r="A41" s="33">
        <v>26</v>
      </c>
      <c r="B41" s="34" t="s">
        <v>127</v>
      </c>
      <c r="C41" s="34" t="s">
        <v>18</v>
      </c>
      <c r="D41" s="35">
        <v>3</v>
      </c>
      <c r="E41" s="36"/>
      <c r="F41" s="37">
        <f t="shared" si="1"/>
        <v>0</v>
      </c>
    </row>
    <row r="42" spans="1:6" ht="12" customHeight="1" x14ac:dyDescent="0.25">
      <c r="A42" s="33">
        <v>27</v>
      </c>
      <c r="B42" s="34" t="s">
        <v>128</v>
      </c>
      <c r="C42" s="34" t="s">
        <v>18</v>
      </c>
      <c r="D42" s="35">
        <v>1</v>
      </c>
      <c r="E42" s="36"/>
      <c r="F42" s="37">
        <f t="shared" si="1"/>
        <v>0</v>
      </c>
    </row>
    <row r="43" spans="1:6" x14ac:dyDescent="0.25">
      <c r="A43" s="27">
        <v>28</v>
      </c>
      <c r="B43" s="28" t="s">
        <v>129</v>
      </c>
      <c r="C43" s="28" t="s">
        <v>18</v>
      </c>
      <c r="D43" s="29">
        <v>1</v>
      </c>
      <c r="E43" s="30"/>
      <c r="F43" s="31">
        <f t="shared" si="1"/>
        <v>0</v>
      </c>
    </row>
    <row r="44" spans="1:6" x14ac:dyDescent="0.25">
      <c r="A44" s="33">
        <v>29</v>
      </c>
      <c r="B44" s="34" t="s">
        <v>130</v>
      </c>
      <c r="C44" s="34" t="s">
        <v>18</v>
      </c>
      <c r="D44" s="35">
        <v>1</v>
      </c>
      <c r="E44" s="36"/>
      <c r="F44" s="37">
        <f t="shared" si="1"/>
        <v>0</v>
      </c>
    </row>
    <row r="45" spans="1:6" ht="14.25" x14ac:dyDescent="0.25">
      <c r="A45" s="22"/>
      <c r="B45" s="23" t="s">
        <v>131</v>
      </c>
      <c r="C45" s="23"/>
      <c r="D45" s="24"/>
      <c r="E45" s="25"/>
      <c r="F45" s="26">
        <f>SUM(F46:F53)</f>
        <v>0</v>
      </c>
    </row>
    <row r="46" spans="1:6" x14ac:dyDescent="0.25">
      <c r="A46" s="27">
        <v>30</v>
      </c>
      <c r="B46" s="28" t="s">
        <v>132</v>
      </c>
      <c r="C46" s="28" t="s">
        <v>12</v>
      </c>
      <c r="D46" s="29">
        <v>47.54</v>
      </c>
      <c r="E46" s="30"/>
      <c r="F46" s="31">
        <f t="shared" ref="F46:F53" si="2">ROUND(E46*D46,2)</f>
        <v>0</v>
      </c>
    </row>
    <row r="47" spans="1:6" x14ac:dyDescent="0.25">
      <c r="A47" s="33">
        <v>31</v>
      </c>
      <c r="B47" s="34" t="s">
        <v>133</v>
      </c>
      <c r="C47" s="34" t="s">
        <v>18</v>
      </c>
      <c r="D47" s="35">
        <v>1</v>
      </c>
      <c r="E47" s="36"/>
      <c r="F47" s="37">
        <f t="shared" si="2"/>
        <v>0</v>
      </c>
    </row>
    <row r="48" spans="1:6" x14ac:dyDescent="0.25">
      <c r="A48" s="27">
        <v>32</v>
      </c>
      <c r="B48" s="28" t="s">
        <v>134</v>
      </c>
      <c r="C48" s="28" t="s">
        <v>18</v>
      </c>
      <c r="D48" s="29">
        <v>2</v>
      </c>
      <c r="E48" s="30"/>
      <c r="F48" s="31">
        <f t="shared" si="2"/>
        <v>0</v>
      </c>
    </row>
    <row r="49" spans="1:6" x14ac:dyDescent="0.25">
      <c r="A49" s="27">
        <v>33</v>
      </c>
      <c r="B49" s="28" t="s">
        <v>135</v>
      </c>
      <c r="C49" s="28" t="s">
        <v>18</v>
      </c>
      <c r="D49" s="29">
        <v>1</v>
      </c>
      <c r="E49" s="30"/>
      <c r="F49" s="31">
        <f t="shared" si="2"/>
        <v>0</v>
      </c>
    </row>
    <row r="50" spans="1:6" x14ac:dyDescent="0.25">
      <c r="A50" s="27">
        <v>34</v>
      </c>
      <c r="B50" s="28" t="s">
        <v>136</v>
      </c>
      <c r="C50" s="28" t="s">
        <v>18</v>
      </c>
      <c r="D50" s="29">
        <v>4</v>
      </c>
      <c r="E50" s="30"/>
      <c r="F50" s="31">
        <f t="shared" si="2"/>
        <v>0</v>
      </c>
    </row>
    <row r="51" spans="1:6" x14ac:dyDescent="0.25">
      <c r="A51" s="33">
        <v>35</v>
      </c>
      <c r="B51" s="34" t="s">
        <v>137</v>
      </c>
      <c r="C51" s="34" t="s">
        <v>18</v>
      </c>
      <c r="D51" s="35">
        <v>4</v>
      </c>
      <c r="E51" s="36"/>
      <c r="F51" s="37">
        <f t="shared" si="2"/>
        <v>0</v>
      </c>
    </row>
    <row r="52" spans="1:6" x14ac:dyDescent="0.25">
      <c r="A52" s="27">
        <v>36</v>
      </c>
      <c r="B52" s="28" t="s">
        <v>138</v>
      </c>
      <c r="C52" s="28" t="s">
        <v>18</v>
      </c>
      <c r="D52" s="29">
        <v>1</v>
      </c>
      <c r="E52" s="30"/>
      <c r="F52" s="31">
        <f t="shared" si="2"/>
        <v>0</v>
      </c>
    </row>
    <row r="53" spans="1:6" x14ac:dyDescent="0.25">
      <c r="A53" s="33">
        <v>37</v>
      </c>
      <c r="B53" s="34" t="s">
        <v>139</v>
      </c>
      <c r="C53" s="34" t="s">
        <v>18</v>
      </c>
      <c r="D53" s="35">
        <v>1</v>
      </c>
      <c r="E53" s="36"/>
      <c r="F53" s="37">
        <f t="shared" si="2"/>
        <v>0</v>
      </c>
    </row>
    <row r="54" spans="1:6" ht="14.25" x14ac:dyDescent="0.25">
      <c r="A54" s="22"/>
      <c r="B54" s="23" t="s">
        <v>140</v>
      </c>
      <c r="C54" s="23"/>
      <c r="D54" s="24"/>
      <c r="E54" s="25"/>
      <c r="F54" s="26">
        <f>SUM(F55:F60)</f>
        <v>0</v>
      </c>
    </row>
    <row r="55" spans="1:6" x14ac:dyDescent="0.25">
      <c r="A55" s="27">
        <v>38</v>
      </c>
      <c r="B55" s="28" t="s">
        <v>141</v>
      </c>
      <c r="C55" s="28" t="s">
        <v>2</v>
      </c>
      <c r="D55" s="29">
        <v>36</v>
      </c>
      <c r="E55" s="30"/>
      <c r="F55" s="31">
        <f t="shared" ref="F55:F60" si="3">ROUND(E55*D55,2)</f>
        <v>0</v>
      </c>
    </row>
    <row r="56" spans="1:6" x14ac:dyDescent="0.25">
      <c r="A56" s="33">
        <v>39</v>
      </c>
      <c r="B56" s="34" t="s">
        <v>142</v>
      </c>
      <c r="C56" s="34" t="s">
        <v>18</v>
      </c>
      <c r="D56" s="35">
        <v>96.9</v>
      </c>
      <c r="E56" s="36"/>
      <c r="F56" s="37">
        <f t="shared" si="3"/>
        <v>0</v>
      </c>
    </row>
    <row r="57" spans="1:6" x14ac:dyDescent="0.25">
      <c r="A57" s="27">
        <v>40</v>
      </c>
      <c r="B57" s="28" t="s">
        <v>143</v>
      </c>
      <c r="C57" s="28" t="s">
        <v>94</v>
      </c>
      <c r="D57" s="29">
        <v>151</v>
      </c>
      <c r="E57" s="30"/>
      <c r="F57" s="31">
        <f t="shared" si="3"/>
        <v>0</v>
      </c>
    </row>
    <row r="58" spans="1:6" x14ac:dyDescent="0.25">
      <c r="A58" s="33">
        <v>41</v>
      </c>
      <c r="B58" s="34" t="s">
        <v>144</v>
      </c>
      <c r="C58" s="34" t="s">
        <v>94</v>
      </c>
      <c r="D58" s="35">
        <v>154.02000000000001</v>
      </c>
      <c r="E58" s="36"/>
      <c r="F58" s="37">
        <f t="shared" si="3"/>
        <v>0</v>
      </c>
    </row>
    <row r="59" spans="1:6" x14ac:dyDescent="0.25">
      <c r="A59" s="33">
        <v>42</v>
      </c>
      <c r="B59" s="34" t="s">
        <v>145</v>
      </c>
      <c r="C59" s="34" t="s">
        <v>12</v>
      </c>
      <c r="D59" s="35">
        <v>37</v>
      </c>
      <c r="E59" s="36"/>
      <c r="F59" s="37">
        <f t="shared" si="3"/>
        <v>0</v>
      </c>
    </row>
    <row r="60" spans="1:6" x14ac:dyDescent="0.25">
      <c r="A60" s="27">
        <v>43</v>
      </c>
      <c r="B60" s="28" t="s">
        <v>146</v>
      </c>
      <c r="C60" s="28" t="s">
        <v>109</v>
      </c>
      <c r="D60" s="29">
        <v>0.67500000000000004</v>
      </c>
      <c r="E60" s="30"/>
      <c r="F60" s="31">
        <f t="shared" si="3"/>
        <v>0</v>
      </c>
    </row>
    <row r="61" spans="1:6" ht="14.25" x14ac:dyDescent="0.25">
      <c r="A61" s="22"/>
      <c r="B61" s="23" t="s">
        <v>147</v>
      </c>
      <c r="C61" s="23"/>
      <c r="D61" s="24"/>
      <c r="E61" s="25"/>
      <c r="F61" s="26">
        <f>SUM(F62:F64)</f>
        <v>0</v>
      </c>
    </row>
    <row r="62" spans="1:6" ht="21" x14ac:dyDescent="0.25">
      <c r="A62" s="27">
        <v>44</v>
      </c>
      <c r="B62" s="28" t="s">
        <v>148</v>
      </c>
      <c r="C62" s="28" t="s">
        <v>94</v>
      </c>
      <c r="D62" s="29">
        <v>166</v>
      </c>
      <c r="E62" s="30"/>
      <c r="F62" s="31">
        <f>ROUND(E62*D62,2)</f>
        <v>0</v>
      </c>
    </row>
    <row r="63" spans="1:6" x14ac:dyDescent="0.25">
      <c r="A63" s="33">
        <v>45</v>
      </c>
      <c r="B63" s="34" t="s">
        <v>149</v>
      </c>
      <c r="C63" s="34" t="s">
        <v>94</v>
      </c>
      <c r="D63" s="35">
        <v>169.32</v>
      </c>
      <c r="E63" s="36"/>
      <c r="F63" s="37">
        <f>ROUND(E63*D63,2)</f>
        <v>0</v>
      </c>
    </row>
    <row r="64" spans="1:6" x14ac:dyDescent="0.25">
      <c r="A64" s="27">
        <v>46</v>
      </c>
      <c r="B64" s="28" t="s">
        <v>150</v>
      </c>
      <c r="C64" s="28" t="s">
        <v>109</v>
      </c>
      <c r="D64" s="29">
        <v>10.382999999999999</v>
      </c>
      <c r="E64" s="30"/>
      <c r="F64" s="31">
        <f>ROUND(E64*D64,2)</f>
        <v>0</v>
      </c>
    </row>
    <row r="65" spans="1:6" ht="14.25" x14ac:dyDescent="0.25">
      <c r="A65" s="22"/>
      <c r="B65" s="23" t="s">
        <v>151</v>
      </c>
      <c r="C65" s="23"/>
      <c r="D65" s="24"/>
      <c r="E65" s="25"/>
      <c r="F65" s="26">
        <f>SUM(F66:F68)</f>
        <v>0</v>
      </c>
    </row>
    <row r="66" spans="1:6" x14ac:dyDescent="0.25">
      <c r="A66" s="27">
        <v>47</v>
      </c>
      <c r="B66" s="28" t="s">
        <v>152</v>
      </c>
      <c r="C66" s="28" t="s">
        <v>94</v>
      </c>
      <c r="D66" s="29">
        <v>301</v>
      </c>
      <c r="E66" s="30"/>
      <c r="F66" s="31">
        <f>ROUND(E66*D66,2)</f>
        <v>0</v>
      </c>
    </row>
    <row r="67" spans="1:6" x14ac:dyDescent="0.25">
      <c r="A67" s="27">
        <v>48</v>
      </c>
      <c r="B67" s="28" t="s">
        <v>153</v>
      </c>
      <c r="C67" s="28" t="s">
        <v>94</v>
      </c>
      <c r="D67" s="29">
        <v>60</v>
      </c>
      <c r="E67" s="30"/>
      <c r="F67" s="31">
        <f>ROUND(E67*D67,2)</f>
        <v>0</v>
      </c>
    </row>
    <row r="68" spans="1:6" ht="21" x14ac:dyDescent="0.25">
      <c r="A68" s="27">
        <v>49</v>
      </c>
      <c r="B68" s="28" t="s">
        <v>154</v>
      </c>
      <c r="C68" s="28" t="s">
        <v>94</v>
      </c>
      <c r="D68" s="29">
        <v>325.5</v>
      </c>
      <c r="E68" s="30"/>
      <c r="F68" s="31">
        <f>ROUND(E68*D68,2)</f>
        <v>0</v>
      </c>
    </row>
    <row r="69" spans="1:6" ht="14.25" x14ac:dyDescent="0.25">
      <c r="A69" s="22"/>
      <c r="B69" s="23" t="s">
        <v>155</v>
      </c>
      <c r="C69" s="23"/>
      <c r="D69" s="24"/>
      <c r="E69" s="25"/>
      <c r="F69" s="26">
        <f>SUM(F70:F81)</f>
        <v>0</v>
      </c>
    </row>
    <row r="70" spans="1:6" x14ac:dyDescent="0.25">
      <c r="A70" s="27">
        <v>50</v>
      </c>
      <c r="B70" s="28" t="s">
        <v>156</v>
      </c>
      <c r="C70" s="28" t="s">
        <v>18</v>
      </c>
      <c r="D70" s="29">
        <v>1</v>
      </c>
      <c r="E70" s="30"/>
      <c r="F70" s="31">
        <f t="shared" ref="F70:F84" si="4">ROUND(E70*D70,2)</f>
        <v>0</v>
      </c>
    </row>
    <row r="71" spans="1:6" ht="21" x14ac:dyDescent="0.25">
      <c r="A71" s="33">
        <v>51</v>
      </c>
      <c r="B71" s="34" t="s">
        <v>157</v>
      </c>
      <c r="C71" s="34" t="s">
        <v>18</v>
      </c>
      <c r="D71" s="35">
        <v>1</v>
      </c>
      <c r="E71" s="36"/>
      <c r="F71" s="37">
        <f t="shared" si="4"/>
        <v>0</v>
      </c>
    </row>
    <row r="72" spans="1:6" x14ac:dyDescent="0.25">
      <c r="A72" s="27">
        <v>52</v>
      </c>
      <c r="B72" s="28" t="s">
        <v>158</v>
      </c>
      <c r="C72" s="28" t="s">
        <v>18</v>
      </c>
      <c r="D72" s="29">
        <v>1</v>
      </c>
      <c r="E72" s="30"/>
      <c r="F72" s="31">
        <f t="shared" si="4"/>
        <v>0</v>
      </c>
    </row>
    <row r="73" spans="1:6" ht="21" x14ac:dyDescent="0.25">
      <c r="A73" s="33">
        <v>53</v>
      </c>
      <c r="B73" s="34" t="s">
        <v>159</v>
      </c>
      <c r="C73" s="34" t="s">
        <v>18</v>
      </c>
      <c r="D73" s="35">
        <v>1</v>
      </c>
      <c r="E73" s="36"/>
      <c r="F73" s="37">
        <f t="shared" si="4"/>
        <v>0</v>
      </c>
    </row>
    <row r="74" spans="1:6" x14ac:dyDescent="0.25">
      <c r="A74" s="27">
        <v>54</v>
      </c>
      <c r="B74" s="28" t="s">
        <v>160</v>
      </c>
      <c r="C74" s="28" t="s">
        <v>18</v>
      </c>
      <c r="D74" s="29">
        <v>1</v>
      </c>
      <c r="E74" s="30"/>
      <c r="F74" s="31">
        <f t="shared" si="4"/>
        <v>0</v>
      </c>
    </row>
    <row r="75" spans="1:6" ht="21" x14ac:dyDescent="0.25">
      <c r="A75" s="33">
        <v>55</v>
      </c>
      <c r="B75" s="34" t="s">
        <v>161</v>
      </c>
      <c r="C75" s="34" t="s">
        <v>18</v>
      </c>
      <c r="D75" s="35">
        <v>1</v>
      </c>
      <c r="E75" s="36"/>
      <c r="F75" s="37">
        <f t="shared" si="4"/>
        <v>0</v>
      </c>
    </row>
    <row r="76" spans="1:6" x14ac:dyDescent="0.25">
      <c r="A76" s="27">
        <v>56</v>
      </c>
      <c r="B76" s="28" t="s">
        <v>162</v>
      </c>
      <c r="C76" s="28" t="s">
        <v>18</v>
      </c>
      <c r="D76" s="29">
        <v>1</v>
      </c>
      <c r="E76" s="30"/>
      <c r="F76" s="31">
        <f t="shared" si="4"/>
        <v>0</v>
      </c>
    </row>
    <row r="77" spans="1:6" ht="21" x14ac:dyDescent="0.25">
      <c r="A77" s="33">
        <v>57</v>
      </c>
      <c r="B77" s="34" t="s">
        <v>163</v>
      </c>
      <c r="C77" s="34" t="s">
        <v>18</v>
      </c>
      <c r="D77" s="35">
        <v>1</v>
      </c>
      <c r="E77" s="36"/>
      <c r="F77" s="37">
        <f t="shared" si="4"/>
        <v>0</v>
      </c>
    </row>
    <row r="78" spans="1:6" x14ac:dyDescent="0.25">
      <c r="A78" s="27">
        <v>58</v>
      </c>
      <c r="B78" s="28" t="s">
        <v>164</v>
      </c>
      <c r="C78" s="28" t="s">
        <v>18</v>
      </c>
      <c r="D78" s="29">
        <v>1</v>
      </c>
      <c r="E78" s="30"/>
      <c r="F78" s="31">
        <f t="shared" si="4"/>
        <v>0</v>
      </c>
    </row>
    <row r="79" spans="1:6" ht="21" x14ac:dyDescent="0.25">
      <c r="A79" s="33">
        <v>59</v>
      </c>
      <c r="B79" s="34" t="s">
        <v>165</v>
      </c>
      <c r="C79" s="34" t="s">
        <v>18</v>
      </c>
      <c r="D79" s="35">
        <v>1</v>
      </c>
      <c r="E79" s="36"/>
      <c r="F79" s="37">
        <f t="shared" si="4"/>
        <v>0</v>
      </c>
    </row>
    <row r="80" spans="1:6" x14ac:dyDescent="0.25">
      <c r="A80" s="27">
        <v>60</v>
      </c>
      <c r="B80" s="28" t="s">
        <v>166</v>
      </c>
      <c r="C80" s="28" t="s">
        <v>18</v>
      </c>
      <c r="D80" s="29">
        <v>1</v>
      </c>
      <c r="E80" s="30"/>
      <c r="F80" s="31">
        <f t="shared" si="4"/>
        <v>0</v>
      </c>
    </row>
    <row r="81" spans="1:6" ht="21" x14ac:dyDescent="0.25">
      <c r="A81" s="33">
        <v>61</v>
      </c>
      <c r="B81" s="34" t="s">
        <v>167</v>
      </c>
      <c r="C81" s="34" t="s">
        <v>18</v>
      </c>
      <c r="D81" s="35">
        <v>1</v>
      </c>
      <c r="E81" s="36"/>
      <c r="F81" s="37">
        <f t="shared" si="4"/>
        <v>0</v>
      </c>
    </row>
    <row r="82" spans="1:6" ht="21" x14ac:dyDescent="0.25">
      <c r="A82" s="38">
        <v>62</v>
      </c>
      <c r="B82" s="39" t="s">
        <v>168</v>
      </c>
      <c r="C82" s="39" t="s">
        <v>12</v>
      </c>
      <c r="D82" s="40">
        <v>38.64</v>
      </c>
      <c r="E82" s="41"/>
      <c r="F82" s="31">
        <f t="shared" si="4"/>
        <v>0</v>
      </c>
    </row>
    <row r="83" spans="1:6" ht="21" x14ac:dyDescent="0.25">
      <c r="A83" s="38">
        <v>63</v>
      </c>
      <c r="B83" s="39" t="s">
        <v>168</v>
      </c>
      <c r="C83" s="39" t="s">
        <v>12</v>
      </c>
      <c r="D83" s="40">
        <v>8.9</v>
      </c>
      <c r="E83" s="41"/>
      <c r="F83" s="31">
        <f t="shared" si="4"/>
        <v>0</v>
      </c>
    </row>
    <row r="84" spans="1:6" ht="11.25" thickBot="1" x14ac:dyDescent="0.3">
      <c r="A84" s="42">
        <v>64</v>
      </c>
      <c r="B84" s="43" t="s">
        <v>169</v>
      </c>
      <c r="C84" s="43" t="s">
        <v>94</v>
      </c>
      <c r="D84" s="44">
        <f>3.2*0.7*2+3.2*0.2+0.2*1.4</f>
        <v>5.4000000000000012</v>
      </c>
      <c r="E84" s="45"/>
      <c r="F84" s="45">
        <f t="shared" si="4"/>
        <v>0</v>
      </c>
    </row>
    <row r="85" spans="1:6" s="51" customFormat="1" ht="15" thickTop="1" x14ac:dyDescent="0.25">
      <c r="A85" s="46"/>
      <c r="B85" s="47" t="s">
        <v>49</v>
      </c>
      <c r="C85" s="48"/>
      <c r="D85" s="49"/>
      <c r="E85" s="50"/>
      <c r="F85" s="129">
        <f>SUM(F8:F84)/3</f>
        <v>0</v>
      </c>
    </row>
    <row r="86" spans="1:6" s="51" customFormat="1" x14ac:dyDescent="0.25">
      <c r="A86" s="52"/>
      <c r="B86" s="53"/>
      <c r="C86" s="53"/>
      <c r="D86" s="54"/>
      <c r="E86" s="55"/>
      <c r="F86" s="54"/>
    </row>
  </sheetData>
  <sheetProtection selectLockedCells="1" selectUnlockedCells="1"/>
  <pageMargins left="0.39370078740157483" right="0.39370078740157483" top="0.78740157480314965" bottom="0.78740157480314965" header="0.51181102362204722" footer="0"/>
  <pageSetup paperSize="9" scale="90" firstPageNumber="0" fitToHeight="100" orientation="portrait" horizontalDpi="300" verticalDpi="300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pane ySplit="4" topLeftCell="A20" activePane="bottomLeft" state="frozen"/>
      <selection pane="bottomLeft" activeCell="F57" sqref="F57"/>
    </sheetView>
  </sheetViews>
  <sheetFormatPr defaultColWidth="39" defaultRowHeight="10.5" x14ac:dyDescent="0.25"/>
  <cols>
    <col min="1" max="1" width="4.140625" style="60" customWidth="1"/>
    <col min="2" max="2" width="37.7109375" style="60" customWidth="1"/>
    <col min="3" max="3" width="4.28515625" style="60" customWidth="1"/>
    <col min="4" max="4" width="8.28515625" style="60" customWidth="1"/>
    <col min="5" max="5" width="9.85546875" style="60" customWidth="1"/>
    <col min="6" max="6" width="12.5703125" style="60" customWidth="1"/>
    <col min="7" max="256" width="39" style="60"/>
    <col min="257" max="257" width="4.140625" style="60" customWidth="1"/>
    <col min="258" max="258" width="37.7109375" style="60" customWidth="1"/>
    <col min="259" max="259" width="4.28515625" style="60" customWidth="1"/>
    <col min="260" max="260" width="8.28515625" style="60" customWidth="1"/>
    <col min="261" max="261" width="9.85546875" style="60" customWidth="1"/>
    <col min="262" max="262" width="12.5703125" style="60" customWidth="1"/>
    <col min="263" max="512" width="39" style="60"/>
    <col min="513" max="513" width="4.140625" style="60" customWidth="1"/>
    <col min="514" max="514" width="37.7109375" style="60" customWidth="1"/>
    <col min="515" max="515" width="4.28515625" style="60" customWidth="1"/>
    <col min="516" max="516" width="8.28515625" style="60" customWidth="1"/>
    <col min="517" max="517" width="9.85546875" style="60" customWidth="1"/>
    <col min="518" max="518" width="12.5703125" style="60" customWidth="1"/>
    <col min="519" max="768" width="39" style="60"/>
    <col min="769" max="769" width="4.140625" style="60" customWidth="1"/>
    <col min="770" max="770" width="37.7109375" style="60" customWidth="1"/>
    <col min="771" max="771" width="4.28515625" style="60" customWidth="1"/>
    <col min="772" max="772" width="8.28515625" style="60" customWidth="1"/>
    <col min="773" max="773" width="9.85546875" style="60" customWidth="1"/>
    <col min="774" max="774" width="12.5703125" style="60" customWidth="1"/>
    <col min="775" max="1024" width="39" style="60"/>
    <col min="1025" max="1025" width="4.140625" style="60" customWidth="1"/>
    <col min="1026" max="1026" width="37.7109375" style="60" customWidth="1"/>
    <col min="1027" max="1027" width="4.28515625" style="60" customWidth="1"/>
    <col min="1028" max="1028" width="8.28515625" style="60" customWidth="1"/>
    <col min="1029" max="1029" width="9.85546875" style="60" customWidth="1"/>
    <col min="1030" max="1030" width="12.5703125" style="60" customWidth="1"/>
    <col min="1031" max="1280" width="39" style="60"/>
    <col min="1281" max="1281" width="4.140625" style="60" customWidth="1"/>
    <col min="1282" max="1282" width="37.7109375" style="60" customWidth="1"/>
    <col min="1283" max="1283" width="4.28515625" style="60" customWidth="1"/>
    <col min="1284" max="1284" width="8.28515625" style="60" customWidth="1"/>
    <col min="1285" max="1285" width="9.85546875" style="60" customWidth="1"/>
    <col min="1286" max="1286" width="12.5703125" style="60" customWidth="1"/>
    <col min="1287" max="1536" width="39" style="60"/>
    <col min="1537" max="1537" width="4.140625" style="60" customWidth="1"/>
    <col min="1538" max="1538" width="37.7109375" style="60" customWidth="1"/>
    <col min="1539" max="1539" width="4.28515625" style="60" customWidth="1"/>
    <col min="1540" max="1540" width="8.28515625" style="60" customWidth="1"/>
    <col min="1541" max="1541" width="9.85546875" style="60" customWidth="1"/>
    <col min="1542" max="1542" width="12.5703125" style="60" customWidth="1"/>
    <col min="1543" max="1792" width="39" style="60"/>
    <col min="1793" max="1793" width="4.140625" style="60" customWidth="1"/>
    <col min="1794" max="1794" width="37.7109375" style="60" customWidth="1"/>
    <col min="1795" max="1795" width="4.28515625" style="60" customWidth="1"/>
    <col min="1796" max="1796" width="8.28515625" style="60" customWidth="1"/>
    <col min="1797" max="1797" width="9.85546875" style="60" customWidth="1"/>
    <col min="1798" max="1798" width="12.5703125" style="60" customWidth="1"/>
    <col min="1799" max="2048" width="39" style="60"/>
    <col min="2049" max="2049" width="4.140625" style="60" customWidth="1"/>
    <col min="2050" max="2050" width="37.7109375" style="60" customWidth="1"/>
    <col min="2051" max="2051" width="4.28515625" style="60" customWidth="1"/>
    <col min="2052" max="2052" width="8.28515625" style="60" customWidth="1"/>
    <col min="2053" max="2053" width="9.85546875" style="60" customWidth="1"/>
    <col min="2054" max="2054" width="12.5703125" style="60" customWidth="1"/>
    <col min="2055" max="2304" width="39" style="60"/>
    <col min="2305" max="2305" width="4.140625" style="60" customWidth="1"/>
    <col min="2306" max="2306" width="37.7109375" style="60" customWidth="1"/>
    <col min="2307" max="2307" width="4.28515625" style="60" customWidth="1"/>
    <col min="2308" max="2308" width="8.28515625" style="60" customWidth="1"/>
    <col min="2309" max="2309" width="9.85546875" style="60" customWidth="1"/>
    <col min="2310" max="2310" width="12.5703125" style="60" customWidth="1"/>
    <col min="2311" max="2560" width="39" style="60"/>
    <col min="2561" max="2561" width="4.140625" style="60" customWidth="1"/>
    <col min="2562" max="2562" width="37.7109375" style="60" customWidth="1"/>
    <col min="2563" max="2563" width="4.28515625" style="60" customWidth="1"/>
    <col min="2564" max="2564" width="8.28515625" style="60" customWidth="1"/>
    <col min="2565" max="2565" width="9.85546875" style="60" customWidth="1"/>
    <col min="2566" max="2566" width="12.5703125" style="60" customWidth="1"/>
    <col min="2567" max="2816" width="39" style="60"/>
    <col min="2817" max="2817" width="4.140625" style="60" customWidth="1"/>
    <col min="2818" max="2818" width="37.7109375" style="60" customWidth="1"/>
    <col min="2819" max="2819" width="4.28515625" style="60" customWidth="1"/>
    <col min="2820" max="2820" width="8.28515625" style="60" customWidth="1"/>
    <col min="2821" max="2821" width="9.85546875" style="60" customWidth="1"/>
    <col min="2822" max="2822" width="12.5703125" style="60" customWidth="1"/>
    <col min="2823" max="3072" width="39" style="60"/>
    <col min="3073" max="3073" width="4.140625" style="60" customWidth="1"/>
    <col min="3074" max="3074" width="37.7109375" style="60" customWidth="1"/>
    <col min="3075" max="3075" width="4.28515625" style="60" customWidth="1"/>
    <col min="3076" max="3076" width="8.28515625" style="60" customWidth="1"/>
    <col min="3077" max="3077" width="9.85546875" style="60" customWidth="1"/>
    <col min="3078" max="3078" width="12.5703125" style="60" customWidth="1"/>
    <col min="3079" max="3328" width="39" style="60"/>
    <col min="3329" max="3329" width="4.140625" style="60" customWidth="1"/>
    <col min="3330" max="3330" width="37.7109375" style="60" customWidth="1"/>
    <col min="3331" max="3331" width="4.28515625" style="60" customWidth="1"/>
    <col min="3332" max="3332" width="8.28515625" style="60" customWidth="1"/>
    <col min="3333" max="3333" width="9.85546875" style="60" customWidth="1"/>
    <col min="3334" max="3334" width="12.5703125" style="60" customWidth="1"/>
    <col min="3335" max="3584" width="39" style="60"/>
    <col min="3585" max="3585" width="4.140625" style="60" customWidth="1"/>
    <col min="3586" max="3586" width="37.7109375" style="60" customWidth="1"/>
    <col min="3587" max="3587" width="4.28515625" style="60" customWidth="1"/>
    <col min="3588" max="3588" width="8.28515625" style="60" customWidth="1"/>
    <col min="3589" max="3589" width="9.85546875" style="60" customWidth="1"/>
    <col min="3590" max="3590" width="12.5703125" style="60" customWidth="1"/>
    <col min="3591" max="3840" width="39" style="60"/>
    <col min="3841" max="3841" width="4.140625" style="60" customWidth="1"/>
    <col min="3842" max="3842" width="37.7109375" style="60" customWidth="1"/>
    <col min="3843" max="3843" width="4.28515625" style="60" customWidth="1"/>
    <col min="3844" max="3844" width="8.28515625" style="60" customWidth="1"/>
    <col min="3845" max="3845" width="9.85546875" style="60" customWidth="1"/>
    <col min="3846" max="3846" width="12.5703125" style="60" customWidth="1"/>
    <col min="3847" max="4096" width="39" style="60"/>
    <col min="4097" max="4097" width="4.140625" style="60" customWidth="1"/>
    <col min="4098" max="4098" width="37.7109375" style="60" customWidth="1"/>
    <col min="4099" max="4099" width="4.28515625" style="60" customWidth="1"/>
    <col min="4100" max="4100" width="8.28515625" style="60" customWidth="1"/>
    <col min="4101" max="4101" width="9.85546875" style="60" customWidth="1"/>
    <col min="4102" max="4102" width="12.5703125" style="60" customWidth="1"/>
    <col min="4103" max="4352" width="39" style="60"/>
    <col min="4353" max="4353" width="4.140625" style="60" customWidth="1"/>
    <col min="4354" max="4354" width="37.7109375" style="60" customWidth="1"/>
    <col min="4355" max="4355" width="4.28515625" style="60" customWidth="1"/>
    <col min="4356" max="4356" width="8.28515625" style="60" customWidth="1"/>
    <col min="4357" max="4357" width="9.85546875" style="60" customWidth="1"/>
    <col min="4358" max="4358" width="12.5703125" style="60" customWidth="1"/>
    <col min="4359" max="4608" width="39" style="60"/>
    <col min="4609" max="4609" width="4.140625" style="60" customWidth="1"/>
    <col min="4610" max="4610" width="37.7109375" style="60" customWidth="1"/>
    <col min="4611" max="4611" width="4.28515625" style="60" customWidth="1"/>
    <col min="4612" max="4612" width="8.28515625" style="60" customWidth="1"/>
    <col min="4613" max="4613" width="9.85546875" style="60" customWidth="1"/>
    <col min="4614" max="4614" width="12.5703125" style="60" customWidth="1"/>
    <col min="4615" max="4864" width="39" style="60"/>
    <col min="4865" max="4865" width="4.140625" style="60" customWidth="1"/>
    <col min="4866" max="4866" width="37.7109375" style="60" customWidth="1"/>
    <col min="4867" max="4867" width="4.28515625" style="60" customWidth="1"/>
    <col min="4868" max="4868" width="8.28515625" style="60" customWidth="1"/>
    <col min="4869" max="4869" width="9.85546875" style="60" customWidth="1"/>
    <col min="4870" max="4870" width="12.5703125" style="60" customWidth="1"/>
    <col min="4871" max="5120" width="39" style="60"/>
    <col min="5121" max="5121" width="4.140625" style="60" customWidth="1"/>
    <col min="5122" max="5122" width="37.7109375" style="60" customWidth="1"/>
    <col min="5123" max="5123" width="4.28515625" style="60" customWidth="1"/>
    <col min="5124" max="5124" width="8.28515625" style="60" customWidth="1"/>
    <col min="5125" max="5125" width="9.85546875" style="60" customWidth="1"/>
    <col min="5126" max="5126" width="12.5703125" style="60" customWidth="1"/>
    <col min="5127" max="5376" width="39" style="60"/>
    <col min="5377" max="5377" width="4.140625" style="60" customWidth="1"/>
    <col min="5378" max="5378" width="37.7109375" style="60" customWidth="1"/>
    <col min="5379" max="5379" width="4.28515625" style="60" customWidth="1"/>
    <col min="5380" max="5380" width="8.28515625" style="60" customWidth="1"/>
    <col min="5381" max="5381" width="9.85546875" style="60" customWidth="1"/>
    <col min="5382" max="5382" width="12.5703125" style="60" customWidth="1"/>
    <col min="5383" max="5632" width="39" style="60"/>
    <col min="5633" max="5633" width="4.140625" style="60" customWidth="1"/>
    <col min="5634" max="5634" width="37.7109375" style="60" customWidth="1"/>
    <col min="5635" max="5635" width="4.28515625" style="60" customWidth="1"/>
    <col min="5636" max="5636" width="8.28515625" style="60" customWidth="1"/>
    <col min="5637" max="5637" width="9.85546875" style="60" customWidth="1"/>
    <col min="5638" max="5638" width="12.5703125" style="60" customWidth="1"/>
    <col min="5639" max="5888" width="39" style="60"/>
    <col min="5889" max="5889" width="4.140625" style="60" customWidth="1"/>
    <col min="5890" max="5890" width="37.7109375" style="60" customWidth="1"/>
    <col min="5891" max="5891" width="4.28515625" style="60" customWidth="1"/>
    <col min="5892" max="5892" width="8.28515625" style="60" customWidth="1"/>
    <col min="5893" max="5893" width="9.85546875" style="60" customWidth="1"/>
    <col min="5894" max="5894" width="12.5703125" style="60" customWidth="1"/>
    <col min="5895" max="6144" width="39" style="60"/>
    <col min="6145" max="6145" width="4.140625" style="60" customWidth="1"/>
    <col min="6146" max="6146" width="37.7109375" style="60" customWidth="1"/>
    <col min="6147" max="6147" width="4.28515625" style="60" customWidth="1"/>
    <col min="6148" max="6148" width="8.28515625" style="60" customWidth="1"/>
    <col min="6149" max="6149" width="9.85546875" style="60" customWidth="1"/>
    <col min="6150" max="6150" width="12.5703125" style="60" customWidth="1"/>
    <col min="6151" max="6400" width="39" style="60"/>
    <col min="6401" max="6401" width="4.140625" style="60" customWidth="1"/>
    <col min="6402" max="6402" width="37.7109375" style="60" customWidth="1"/>
    <col min="6403" max="6403" width="4.28515625" style="60" customWidth="1"/>
    <col min="6404" max="6404" width="8.28515625" style="60" customWidth="1"/>
    <col min="6405" max="6405" width="9.85546875" style="60" customWidth="1"/>
    <col min="6406" max="6406" width="12.5703125" style="60" customWidth="1"/>
    <col min="6407" max="6656" width="39" style="60"/>
    <col min="6657" max="6657" width="4.140625" style="60" customWidth="1"/>
    <col min="6658" max="6658" width="37.7109375" style="60" customWidth="1"/>
    <col min="6659" max="6659" width="4.28515625" style="60" customWidth="1"/>
    <col min="6660" max="6660" width="8.28515625" style="60" customWidth="1"/>
    <col min="6661" max="6661" width="9.85546875" style="60" customWidth="1"/>
    <col min="6662" max="6662" width="12.5703125" style="60" customWidth="1"/>
    <col min="6663" max="6912" width="39" style="60"/>
    <col min="6913" max="6913" width="4.140625" style="60" customWidth="1"/>
    <col min="6914" max="6914" width="37.7109375" style="60" customWidth="1"/>
    <col min="6915" max="6915" width="4.28515625" style="60" customWidth="1"/>
    <col min="6916" max="6916" width="8.28515625" style="60" customWidth="1"/>
    <col min="6917" max="6917" width="9.85546875" style="60" customWidth="1"/>
    <col min="6918" max="6918" width="12.5703125" style="60" customWidth="1"/>
    <col min="6919" max="7168" width="39" style="60"/>
    <col min="7169" max="7169" width="4.140625" style="60" customWidth="1"/>
    <col min="7170" max="7170" width="37.7109375" style="60" customWidth="1"/>
    <col min="7171" max="7171" width="4.28515625" style="60" customWidth="1"/>
    <col min="7172" max="7172" width="8.28515625" style="60" customWidth="1"/>
    <col min="7173" max="7173" width="9.85546875" style="60" customWidth="1"/>
    <col min="7174" max="7174" width="12.5703125" style="60" customWidth="1"/>
    <col min="7175" max="7424" width="39" style="60"/>
    <col min="7425" max="7425" width="4.140625" style="60" customWidth="1"/>
    <col min="7426" max="7426" width="37.7109375" style="60" customWidth="1"/>
    <col min="7427" max="7427" width="4.28515625" style="60" customWidth="1"/>
    <col min="7428" max="7428" width="8.28515625" style="60" customWidth="1"/>
    <col min="7429" max="7429" width="9.85546875" style="60" customWidth="1"/>
    <col min="7430" max="7430" width="12.5703125" style="60" customWidth="1"/>
    <col min="7431" max="7680" width="39" style="60"/>
    <col min="7681" max="7681" width="4.140625" style="60" customWidth="1"/>
    <col min="7682" max="7682" width="37.7109375" style="60" customWidth="1"/>
    <col min="7683" max="7683" width="4.28515625" style="60" customWidth="1"/>
    <col min="7684" max="7684" width="8.28515625" style="60" customWidth="1"/>
    <col min="7685" max="7685" width="9.85546875" style="60" customWidth="1"/>
    <col min="7686" max="7686" width="12.5703125" style="60" customWidth="1"/>
    <col min="7687" max="7936" width="39" style="60"/>
    <col min="7937" max="7937" width="4.140625" style="60" customWidth="1"/>
    <col min="7938" max="7938" width="37.7109375" style="60" customWidth="1"/>
    <col min="7939" max="7939" width="4.28515625" style="60" customWidth="1"/>
    <col min="7940" max="7940" width="8.28515625" style="60" customWidth="1"/>
    <col min="7941" max="7941" width="9.85546875" style="60" customWidth="1"/>
    <col min="7942" max="7942" width="12.5703125" style="60" customWidth="1"/>
    <col min="7943" max="8192" width="39" style="60"/>
    <col min="8193" max="8193" width="4.140625" style="60" customWidth="1"/>
    <col min="8194" max="8194" width="37.7109375" style="60" customWidth="1"/>
    <col min="8195" max="8195" width="4.28515625" style="60" customWidth="1"/>
    <col min="8196" max="8196" width="8.28515625" style="60" customWidth="1"/>
    <col min="8197" max="8197" width="9.85546875" style="60" customWidth="1"/>
    <col min="8198" max="8198" width="12.5703125" style="60" customWidth="1"/>
    <col min="8199" max="8448" width="39" style="60"/>
    <col min="8449" max="8449" width="4.140625" style="60" customWidth="1"/>
    <col min="8450" max="8450" width="37.7109375" style="60" customWidth="1"/>
    <col min="8451" max="8451" width="4.28515625" style="60" customWidth="1"/>
    <col min="8452" max="8452" width="8.28515625" style="60" customWidth="1"/>
    <col min="8453" max="8453" width="9.85546875" style="60" customWidth="1"/>
    <col min="8454" max="8454" width="12.5703125" style="60" customWidth="1"/>
    <col min="8455" max="8704" width="39" style="60"/>
    <col min="8705" max="8705" width="4.140625" style="60" customWidth="1"/>
    <col min="8706" max="8706" width="37.7109375" style="60" customWidth="1"/>
    <col min="8707" max="8707" width="4.28515625" style="60" customWidth="1"/>
    <col min="8708" max="8708" width="8.28515625" style="60" customWidth="1"/>
    <col min="8709" max="8709" width="9.85546875" style="60" customWidth="1"/>
    <col min="8710" max="8710" width="12.5703125" style="60" customWidth="1"/>
    <col min="8711" max="8960" width="39" style="60"/>
    <col min="8961" max="8961" width="4.140625" style="60" customWidth="1"/>
    <col min="8962" max="8962" width="37.7109375" style="60" customWidth="1"/>
    <col min="8963" max="8963" width="4.28515625" style="60" customWidth="1"/>
    <col min="8964" max="8964" width="8.28515625" style="60" customWidth="1"/>
    <col min="8965" max="8965" width="9.85546875" style="60" customWidth="1"/>
    <col min="8966" max="8966" width="12.5703125" style="60" customWidth="1"/>
    <col min="8967" max="9216" width="39" style="60"/>
    <col min="9217" max="9217" width="4.140625" style="60" customWidth="1"/>
    <col min="9218" max="9218" width="37.7109375" style="60" customWidth="1"/>
    <col min="9219" max="9219" width="4.28515625" style="60" customWidth="1"/>
    <col min="9220" max="9220" width="8.28515625" style="60" customWidth="1"/>
    <col min="9221" max="9221" width="9.85546875" style="60" customWidth="1"/>
    <col min="9222" max="9222" width="12.5703125" style="60" customWidth="1"/>
    <col min="9223" max="9472" width="39" style="60"/>
    <col min="9473" max="9473" width="4.140625" style="60" customWidth="1"/>
    <col min="9474" max="9474" width="37.7109375" style="60" customWidth="1"/>
    <col min="9475" max="9475" width="4.28515625" style="60" customWidth="1"/>
    <col min="9476" max="9476" width="8.28515625" style="60" customWidth="1"/>
    <col min="9477" max="9477" width="9.85546875" style="60" customWidth="1"/>
    <col min="9478" max="9478" width="12.5703125" style="60" customWidth="1"/>
    <col min="9479" max="9728" width="39" style="60"/>
    <col min="9729" max="9729" width="4.140625" style="60" customWidth="1"/>
    <col min="9730" max="9730" width="37.7109375" style="60" customWidth="1"/>
    <col min="9731" max="9731" width="4.28515625" style="60" customWidth="1"/>
    <col min="9732" max="9732" width="8.28515625" style="60" customWidth="1"/>
    <col min="9733" max="9733" width="9.85546875" style="60" customWidth="1"/>
    <col min="9734" max="9734" width="12.5703125" style="60" customWidth="1"/>
    <col min="9735" max="9984" width="39" style="60"/>
    <col min="9985" max="9985" width="4.140625" style="60" customWidth="1"/>
    <col min="9986" max="9986" width="37.7109375" style="60" customWidth="1"/>
    <col min="9987" max="9987" width="4.28515625" style="60" customWidth="1"/>
    <col min="9988" max="9988" width="8.28515625" style="60" customWidth="1"/>
    <col min="9989" max="9989" width="9.85546875" style="60" customWidth="1"/>
    <col min="9990" max="9990" width="12.5703125" style="60" customWidth="1"/>
    <col min="9991" max="10240" width="39" style="60"/>
    <col min="10241" max="10241" width="4.140625" style="60" customWidth="1"/>
    <col min="10242" max="10242" width="37.7109375" style="60" customWidth="1"/>
    <col min="10243" max="10243" width="4.28515625" style="60" customWidth="1"/>
    <col min="10244" max="10244" width="8.28515625" style="60" customWidth="1"/>
    <col min="10245" max="10245" width="9.85546875" style="60" customWidth="1"/>
    <col min="10246" max="10246" width="12.5703125" style="60" customWidth="1"/>
    <col min="10247" max="10496" width="39" style="60"/>
    <col min="10497" max="10497" width="4.140625" style="60" customWidth="1"/>
    <col min="10498" max="10498" width="37.7109375" style="60" customWidth="1"/>
    <col min="10499" max="10499" width="4.28515625" style="60" customWidth="1"/>
    <col min="10500" max="10500" width="8.28515625" style="60" customWidth="1"/>
    <col min="10501" max="10501" width="9.85546875" style="60" customWidth="1"/>
    <col min="10502" max="10502" width="12.5703125" style="60" customWidth="1"/>
    <col min="10503" max="10752" width="39" style="60"/>
    <col min="10753" max="10753" width="4.140625" style="60" customWidth="1"/>
    <col min="10754" max="10754" width="37.7109375" style="60" customWidth="1"/>
    <col min="10755" max="10755" width="4.28515625" style="60" customWidth="1"/>
    <col min="10756" max="10756" width="8.28515625" style="60" customWidth="1"/>
    <col min="10757" max="10757" width="9.85546875" style="60" customWidth="1"/>
    <col min="10758" max="10758" width="12.5703125" style="60" customWidth="1"/>
    <col min="10759" max="11008" width="39" style="60"/>
    <col min="11009" max="11009" width="4.140625" style="60" customWidth="1"/>
    <col min="11010" max="11010" width="37.7109375" style="60" customWidth="1"/>
    <col min="11011" max="11011" width="4.28515625" style="60" customWidth="1"/>
    <col min="11012" max="11012" width="8.28515625" style="60" customWidth="1"/>
    <col min="11013" max="11013" width="9.85546875" style="60" customWidth="1"/>
    <col min="11014" max="11014" width="12.5703125" style="60" customWidth="1"/>
    <col min="11015" max="11264" width="39" style="60"/>
    <col min="11265" max="11265" width="4.140625" style="60" customWidth="1"/>
    <col min="11266" max="11266" width="37.7109375" style="60" customWidth="1"/>
    <col min="11267" max="11267" width="4.28515625" style="60" customWidth="1"/>
    <col min="11268" max="11268" width="8.28515625" style="60" customWidth="1"/>
    <col min="11269" max="11269" width="9.85546875" style="60" customWidth="1"/>
    <col min="11270" max="11270" width="12.5703125" style="60" customWidth="1"/>
    <col min="11271" max="11520" width="39" style="60"/>
    <col min="11521" max="11521" width="4.140625" style="60" customWidth="1"/>
    <col min="11522" max="11522" width="37.7109375" style="60" customWidth="1"/>
    <col min="11523" max="11523" width="4.28515625" style="60" customWidth="1"/>
    <col min="11524" max="11524" width="8.28515625" style="60" customWidth="1"/>
    <col min="11525" max="11525" width="9.85546875" style="60" customWidth="1"/>
    <col min="11526" max="11526" width="12.5703125" style="60" customWidth="1"/>
    <col min="11527" max="11776" width="39" style="60"/>
    <col min="11777" max="11777" width="4.140625" style="60" customWidth="1"/>
    <col min="11778" max="11778" width="37.7109375" style="60" customWidth="1"/>
    <col min="11779" max="11779" width="4.28515625" style="60" customWidth="1"/>
    <col min="11780" max="11780" width="8.28515625" style="60" customWidth="1"/>
    <col min="11781" max="11781" width="9.85546875" style="60" customWidth="1"/>
    <col min="11782" max="11782" width="12.5703125" style="60" customWidth="1"/>
    <col min="11783" max="12032" width="39" style="60"/>
    <col min="12033" max="12033" width="4.140625" style="60" customWidth="1"/>
    <col min="12034" max="12034" width="37.7109375" style="60" customWidth="1"/>
    <col min="12035" max="12035" width="4.28515625" style="60" customWidth="1"/>
    <col min="12036" max="12036" width="8.28515625" style="60" customWidth="1"/>
    <col min="12037" max="12037" width="9.85546875" style="60" customWidth="1"/>
    <col min="12038" max="12038" width="12.5703125" style="60" customWidth="1"/>
    <col min="12039" max="12288" width="39" style="60"/>
    <col min="12289" max="12289" width="4.140625" style="60" customWidth="1"/>
    <col min="12290" max="12290" width="37.7109375" style="60" customWidth="1"/>
    <col min="12291" max="12291" width="4.28515625" style="60" customWidth="1"/>
    <col min="12292" max="12292" width="8.28515625" style="60" customWidth="1"/>
    <col min="12293" max="12293" width="9.85546875" style="60" customWidth="1"/>
    <col min="12294" max="12294" width="12.5703125" style="60" customWidth="1"/>
    <col min="12295" max="12544" width="39" style="60"/>
    <col min="12545" max="12545" width="4.140625" style="60" customWidth="1"/>
    <col min="12546" max="12546" width="37.7109375" style="60" customWidth="1"/>
    <col min="12547" max="12547" width="4.28515625" style="60" customWidth="1"/>
    <col min="12548" max="12548" width="8.28515625" style="60" customWidth="1"/>
    <col min="12549" max="12549" width="9.85546875" style="60" customWidth="1"/>
    <col min="12550" max="12550" width="12.5703125" style="60" customWidth="1"/>
    <col min="12551" max="12800" width="39" style="60"/>
    <col min="12801" max="12801" width="4.140625" style="60" customWidth="1"/>
    <col min="12802" max="12802" width="37.7109375" style="60" customWidth="1"/>
    <col min="12803" max="12803" width="4.28515625" style="60" customWidth="1"/>
    <col min="12804" max="12804" width="8.28515625" style="60" customWidth="1"/>
    <col min="12805" max="12805" width="9.85546875" style="60" customWidth="1"/>
    <col min="12806" max="12806" width="12.5703125" style="60" customWidth="1"/>
    <col min="12807" max="13056" width="39" style="60"/>
    <col min="13057" max="13057" width="4.140625" style="60" customWidth="1"/>
    <col min="13058" max="13058" width="37.7109375" style="60" customWidth="1"/>
    <col min="13059" max="13059" width="4.28515625" style="60" customWidth="1"/>
    <col min="13060" max="13060" width="8.28515625" style="60" customWidth="1"/>
    <col min="13061" max="13061" width="9.85546875" style="60" customWidth="1"/>
    <col min="13062" max="13062" width="12.5703125" style="60" customWidth="1"/>
    <col min="13063" max="13312" width="39" style="60"/>
    <col min="13313" max="13313" width="4.140625" style="60" customWidth="1"/>
    <col min="13314" max="13314" width="37.7109375" style="60" customWidth="1"/>
    <col min="13315" max="13315" width="4.28515625" style="60" customWidth="1"/>
    <col min="13316" max="13316" width="8.28515625" style="60" customWidth="1"/>
    <col min="13317" max="13317" width="9.85546875" style="60" customWidth="1"/>
    <col min="13318" max="13318" width="12.5703125" style="60" customWidth="1"/>
    <col min="13319" max="13568" width="39" style="60"/>
    <col min="13569" max="13569" width="4.140625" style="60" customWidth="1"/>
    <col min="13570" max="13570" width="37.7109375" style="60" customWidth="1"/>
    <col min="13571" max="13571" width="4.28515625" style="60" customWidth="1"/>
    <col min="13572" max="13572" width="8.28515625" style="60" customWidth="1"/>
    <col min="13573" max="13573" width="9.85546875" style="60" customWidth="1"/>
    <col min="13574" max="13574" width="12.5703125" style="60" customWidth="1"/>
    <col min="13575" max="13824" width="39" style="60"/>
    <col min="13825" max="13825" width="4.140625" style="60" customWidth="1"/>
    <col min="13826" max="13826" width="37.7109375" style="60" customWidth="1"/>
    <col min="13827" max="13827" width="4.28515625" style="60" customWidth="1"/>
    <col min="13828" max="13828" width="8.28515625" style="60" customWidth="1"/>
    <col min="13829" max="13829" width="9.85546875" style="60" customWidth="1"/>
    <col min="13830" max="13830" width="12.5703125" style="60" customWidth="1"/>
    <col min="13831" max="14080" width="39" style="60"/>
    <col min="14081" max="14081" width="4.140625" style="60" customWidth="1"/>
    <col min="14082" max="14082" width="37.7109375" style="60" customWidth="1"/>
    <col min="14083" max="14083" width="4.28515625" style="60" customWidth="1"/>
    <col min="14084" max="14084" width="8.28515625" style="60" customWidth="1"/>
    <col min="14085" max="14085" width="9.85546875" style="60" customWidth="1"/>
    <col min="14086" max="14086" width="12.5703125" style="60" customWidth="1"/>
    <col min="14087" max="14336" width="39" style="60"/>
    <col min="14337" max="14337" width="4.140625" style="60" customWidth="1"/>
    <col min="14338" max="14338" width="37.7109375" style="60" customWidth="1"/>
    <col min="14339" max="14339" width="4.28515625" style="60" customWidth="1"/>
    <col min="14340" max="14340" width="8.28515625" style="60" customWidth="1"/>
    <col min="14341" max="14341" width="9.85546875" style="60" customWidth="1"/>
    <col min="14342" max="14342" width="12.5703125" style="60" customWidth="1"/>
    <col min="14343" max="14592" width="39" style="60"/>
    <col min="14593" max="14593" width="4.140625" style="60" customWidth="1"/>
    <col min="14594" max="14594" width="37.7109375" style="60" customWidth="1"/>
    <col min="14595" max="14595" width="4.28515625" style="60" customWidth="1"/>
    <col min="14596" max="14596" width="8.28515625" style="60" customWidth="1"/>
    <col min="14597" max="14597" width="9.85546875" style="60" customWidth="1"/>
    <col min="14598" max="14598" width="12.5703125" style="60" customWidth="1"/>
    <col min="14599" max="14848" width="39" style="60"/>
    <col min="14849" max="14849" width="4.140625" style="60" customWidth="1"/>
    <col min="14850" max="14850" width="37.7109375" style="60" customWidth="1"/>
    <col min="14851" max="14851" width="4.28515625" style="60" customWidth="1"/>
    <col min="14852" max="14852" width="8.28515625" style="60" customWidth="1"/>
    <col min="14853" max="14853" width="9.85546875" style="60" customWidth="1"/>
    <col min="14854" max="14854" width="12.5703125" style="60" customWidth="1"/>
    <col min="14855" max="15104" width="39" style="60"/>
    <col min="15105" max="15105" width="4.140625" style="60" customWidth="1"/>
    <col min="15106" max="15106" width="37.7109375" style="60" customWidth="1"/>
    <col min="15107" max="15107" width="4.28515625" style="60" customWidth="1"/>
    <col min="15108" max="15108" width="8.28515625" style="60" customWidth="1"/>
    <col min="15109" max="15109" width="9.85546875" style="60" customWidth="1"/>
    <col min="15110" max="15110" width="12.5703125" style="60" customWidth="1"/>
    <col min="15111" max="15360" width="39" style="60"/>
    <col min="15361" max="15361" width="4.140625" style="60" customWidth="1"/>
    <col min="15362" max="15362" width="37.7109375" style="60" customWidth="1"/>
    <col min="15363" max="15363" width="4.28515625" style="60" customWidth="1"/>
    <col min="15364" max="15364" width="8.28515625" style="60" customWidth="1"/>
    <col min="15365" max="15365" width="9.85546875" style="60" customWidth="1"/>
    <col min="15366" max="15366" width="12.5703125" style="60" customWidth="1"/>
    <col min="15367" max="15616" width="39" style="60"/>
    <col min="15617" max="15617" width="4.140625" style="60" customWidth="1"/>
    <col min="15618" max="15618" width="37.7109375" style="60" customWidth="1"/>
    <col min="15619" max="15619" width="4.28515625" style="60" customWidth="1"/>
    <col min="15620" max="15620" width="8.28515625" style="60" customWidth="1"/>
    <col min="15621" max="15621" width="9.85546875" style="60" customWidth="1"/>
    <col min="15622" max="15622" width="12.5703125" style="60" customWidth="1"/>
    <col min="15623" max="15872" width="39" style="60"/>
    <col min="15873" max="15873" width="4.140625" style="60" customWidth="1"/>
    <col min="15874" max="15874" width="37.7109375" style="60" customWidth="1"/>
    <col min="15875" max="15875" width="4.28515625" style="60" customWidth="1"/>
    <col min="15876" max="15876" width="8.28515625" style="60" customWidth="1"/>
    <col min="15877" max="15877" width="9.85546875" style="60" customWidth="1"/>
    <col min="15878" max="15878" width="12.5703125" style="60" customWidth="1"/>
    <col min="15879" max="16128" width="39" style="60"/>
    <col min="16129" max="16129" width="4.140625" style="60" customWidth="1"/>
    <col min="16130" max="16130" width="37.7109375" style="60" customWidth="1"/>
    <col min="16131" max="16131" width="4.28515625" style="60" customWidth="1"/>
    <col min="16132" max="16132" width="8.28515625" style="60" customWidth="1"/>
    <col min="16133" max="16133" width="9.85546875" style="60" customWidth="1"/>
    <col min="16134" max="16134" width="12.5703125" style="60" customWidth="1"/>
    <col min="16135" max="16384" width="39" style="60"/>
  </cols>
  <sheetData>
    <row r="1" spans="1:6" ht="20.25" x14ac:dyDescent="0.25">
      <c r="A1" s="1" t="s">
        <v>78</v>
      </c>
      <c r="B1" s="1"/>
      <c r="C1" s="1"/>
      <c r="D1" s="1"/>
      <c r="E1" s="2"/>
      <c r="F1" s="1"/>
    </row>
    <row r="2" spans="1:6" x14ac:dyDescent="0.15">
      <c r="A2" s="61" t="s">
        <v>79</v>
      </c>
      <c r="B2" s="62"/>
      <c r="C2" s="62"/>
      <c r="D2" s="62"/>
      <c r="E2" s="63"/>
      <c r="F2" s="62"/>
    </row>
    <row r="3" spans="1:6" x14ac:dyDescent="0.15">
      <c r="A3" s="61" t="s">
        <v>170</v>
      </c>
      <c r="B3" s="62"/>
      <c r="C3" s="62"/>
      <c r="D3" s="62"/>
      <c r="E3" s="63"/>
      <c r="F3" s="62"/>
    </row>
    <row r="4" spans="1:6" ht="21.75" thickBot="1" x14ac:dyDescent="0.3">
      <c r="A4" s="9" t="s">
        <v>81</v>
      </c>
      <c r="B4" s="10" t="s">
        <v>82</v>
      </c>
      <c r="C4" s="10" t="s">
        <v>5</v>
      </c>
      <c r="D4" s="10" t="s">
        <v>83</v>
      </c>
      <c r="E4" s="11" t="s">
        <v>84</v>
      </c>
      <c r="F4" s="12" t="s">
        <v>8</v>
      </c>
    </row>
    <row r="5" spans="1:6" ht="15" thickTop="1" x14ac:dyDescent="0.25">
      <c r="A5" s="64"/>
      <c r="B5" s="65" t="s">
        <v>171</v>
      </c>
      <c r="C5" s="65"/>
      <c r="D5" s="66"/>
      <c r="E5" s="66"/>
      <c r="F5" s="67">
        <f>SUM(F6:F55)</f>
        <v>0</v>
      </c>
    </row>
    <row r="6" spans="1:6" x14ac:dyDescent="0.15">
      <c r="A6" s="68">
        <v>1</v>
      </c>
      <c r="B6" s="69" t="s">
        <v>172</v>
      </c>
      <c r="C6" s="69" t="s">
        <v>173</v>
      </c>
      <c r="D6" s="70">
        <v>1</v>
      </c>
      <c r="E6" s="71"/>
      <c r="F6" s="72">
        <f t="shared" ref="F6:F55" si="0">ROUND(E6*D6,2)</f>
        <v>0</v>
      </c>
    </row>
    <row r="7" spans="1:6" x14ac:dyDescent="0.15">
      <c r="A7" s="73">
        <v>2</v>
      </c>
      <c r="B7" s="74" t="s">
        <v>174</v>
      </c>
      <c r="C7" s="74" t="s">
        <v>18</v>
      </c>
      <c r="D7" s="75">
        <v>2</v>
      </c>
      <c r="E7" s="76"/>
      <c r="F7" s="77">
        <f t="shared" si="0"/>
        <v>0</v>
      </c>
    </row>
    <row r="8" spans="1:6" x14ac:dyDescent="0.15">
      <c r="A8" s="73">
        <v>3</v>
      </c>
      <c r="B8" s="74" t="s">
        <v>175</v>
      </c>
      <c r="C8" s="74" t="s">
        <v>18</v>
      </c>
      <c r="D8" s="75">
        <v>1</v>
      </c>
      <c r="E8" s="76"/>
      <c r="F8" s="77">
        <f t="shared" si="0"/>
        <v>0</v>
      </c>
    </row>
    <row r="9" spans="1:6" x14ac:dyDescent="0.15">
      <c r="A9" s="73">
        <v>4</v>
      </c>
      <c r="B9" s="74" t="s">
        <v>176</v>
      </c>
      <c r="C9" s="74" t="s">
        <v>18</v>
      </c>
      <c r="D9" s="75">
        <v>3</v>
      </c>
      <c r="E9" s="76"/>
      <c r="F9" s="77">
        <f t="shared" si="0"/>
        <v>0</v>
      </c>
    </row>
    <row r="10" spans="1:6" x14ac:dyDescent="0.15">
      <c r="A10" s="73">
        <v>5</v>
      </c>
      <c r="B10" s="74" t="s">
        <v>177</v>
      </c>
      <c r="C10" s="74" t="s">
        <v>18</v>
      </c>
      <c r="D10" s="75">
        <v>1</v>
      </c>
      <c r="E10" s="76"/>
      <c r="F10" s="77">
        <f t="shared" si="0"/>
        <v>0</v>
      </c>
    </row>
    <row r="11" spans="1:6" x14ac:dyDescent="0.15">
      <c r="A11" s="73">
        <v>6</v>
      </c>
      <c r="B11" s="74" t="s">
        <v>178</v>
      </c>
      <c r="C11" s="74" t="s">
        <v>18</v>
      </c>
      <c r="D11" s="75">
        <v>1</v>
      </c>
      <c r="E11" s="76"/>
      <c r="F11" s="77">
        <f t="shared" si="0"/>
        <v>0</v>
      </c>
    </row>
    <row r="12" spans="1:6" x14ac:dyDescent="0.15">
      <c r="A12" s="73">
        <v>7</v>
      </c>
      <c r="B12" s="74" t="s">
        <v>179</v>
      </c>
      <c r="C12" s="74" t="s">
        <v>18</v>
      </c>
      <c r="D12" s="75">
        <v>1</v>
      </c>
      <c r="E12" s="76"/>
      <c r="F12" s="77">
        <f t="shared" si="0"/>
        <v>0</v>
      </c>
    </row>
    <row r="13" spans="1:6" x14ac:dyDescent="0.15">
      <c r="A13" s="73">
        <v>8</v>
      </c>
      <c r="B13" s="74" t="s">
        <v>180</v>
      </c>
      <c r="C13" s="74" t="s">
        <v>18</v>
      </c>
      <c r="D13" s="75">
        <v>11</v>
      </c>
      <c r="E13" s="76"/>
      <c r="F13" s="77">
        <f t="shared" si="0"/>
        <v>0</v>
      </c>
    </row>
    <row r="14" spans="1:6" x14ac:dyDescent="0.15">
      <c r="A14" s="73">
        <v>9</v>
      </c>
      <c r="B14" s="74" t="s">
        <v>181</v>
      </c>
      <c r="C14" s="74" t="s">
        <v>18</v>
      </c>
      <c r="D14" s="75">
        <v>3</v>
      </c>
      <c r="E14" s="76"/>
      <c r="F14" s="77">
        <f t="shared" si="0"/>
        <v>0</v>
      </c>
    </row>
    <row r="15" spans="1:6" x14ac:dyDescent="0.15">
      <c r="A15" s="73">
        <v>10</v>
      </c>
      <c r="B15" s="74" t="s">
        <v>182</v>
      </c>
      <c r="C15" s="74" t="s">
        <v>18</v>
      </c>
      <c r="D15" s="75">
        <v>1</v>
      </c>
      <c r="E15" s="76"/>
      <c r="F15" s="77">
        <f t="shared" si="0"/>
        <v>0</v>
      </c>
    </row>
    <row r="16" spans="1:6" x14ac:dyDescent="0.15">
      <c r="A16" s="73">
        <v>11</v>
      </c>
      <c r="B16" s="74" t="s">
        <v>183</v>
      </c>
      <c r="C16" s="74" t="s">
        <v>18</v>
      </c>
      <c r="D16" s="75">
        <v>1</v>
      </c>
      <c r="E16" s="76"/>
      <c r="F16" s="77">
        <f t="shared" si="0"/>
        <v>0</v>
      </c>
    </row>
    <row r="17" spans="1:6" x14ac:dyDescent="0.15">
      <c r="A17" s="73">
        <v>12</v>
      </c>
      <c r="B17" s="74" t="s">
        <v>184</v>
      </c>
      <c r="C17" s="74" t="s">
        <v>18</v>
      </c>
      <c r="D17" s="75">
        <v>11</v>
      </c>
      <c r="E17" s="76"/>
      <c r="F17" s="77">
        <f t="shared" si="0"/>
        <v>0</v>
      </c>
    </row>
    <row r="18" spans="1:6" x14ac:dyDescent="0.15">
      <c r="A18" s="73">
        <v>13</v>
      </c>
      <c r="B18" s="74" t="s">
        <v>185</v>
      </c>
      <c r="C18" s="74" t="s">
        <v>18</v>
      </c>
      <c r="D18" s="75">
        <v>4</v>
      </c>
      <c r="E18" s="76"/>
      <c r="F18" s="77">
        <f t="shared" si="0"/>
        <v>0</v>
      </c>
    </row>
    <row r="19" spans="1:6" x14ac:dyDescent="0.15">
      <c r="A19" s="73">
        <v>14</v>
      </c>
      <c r="B19" s="74" t="s">
        <v>186</v>
      </c>
      <c r="C19" s="74" t="s">
        <v>18</v>
      </c>
      <c r="D19" s="75">
        <v>1</v>
      </c>
      <c r="E19" s="76"/>
      <c r="F19" s="77">
        <f t="shared" si="0"/>
        <v>0</v>
      </c>
    </row>
    <row r="20" spans="1:6" x14ac:dyDescent="0.15">
      <c r="A20" s="73">
        <v>15</v>
      </c>
      <c r="B20" s="74" t="s">
        <v>187</v>
      </c>
      <c r="C20" s="74" t="s">
        <v>2</v>
      </c>
      <c r="D20" s="75">
        <v>2</v>
      </c>
      <c r="E20" s="76"/>
      <c r="F20" s="77">
        <f t="shared" si="0"/>
        <v>0</v>
      </c>
    </row>
    <row r="21" spans="1:6" x14ac:dyDescent="0.15">
      <c r="A21" s="73">
        <v>16</v>
      </c>
      <c r="B21" s="74" t="s">
        <v>188</v>
      </c>
      <c r="C21" s="74" t="s">
        <v>2</v>
      </c>
      <c r="D21" s="75">
        <v>4</v>
      </c>
      <c r="E21" s="76"/>
      <c r="F21" s="77">
        <f t="shared" si="0"/>
        <v>0</v>
      </c>
    </row>
    <row r="22" spans="1:6" x14ac:dyDescent="0.15">
      <c r="A22" s="73">
        <v>17</v>
      </c>
      <c r="B22" s="74" t="s">
        <v>189</v>
      </c>
      <c r="C22" s="74" t="s">
        <v>18</v>
      </c>
      <c r="D22" s="75">
        <v>4</v>
      </c>
      <c r="E22" s="76"/>
      <c r="F22" s="77">
        <f t="shared" si="0"/>
        <v>0</v>
      </c>
    </row>
    <row r="23" spans="1:6" x14ac:dyDescent="0.15">
      <c r="A23" s="73">
        <v>18</v>
      </c>
      <c r="B23" s="74" t="s">
        <v>190</v>
      </c>
      <c r="C23" s="74" t="s">
        <v>18</v>
      </c>
      <c r="D23" s="75">
        <v>2</v>
      </c>
      <c r="E23" s="76"/>
      <c r="F23" s="77">
        <f t="shared" si="0"/>
        <v>0</v>
      </c>
    </row>
    <row r="24" spans="1:6" x14ac:dyDescent="0.15">
      <c r="A24" s="73">
        <v>19</v>
      </c>
      <c r="B24" s="74" t="s">
        <v>191</v>
      </c>
      <c r="C24" s="74" t="s">
        <v>18</v>
      </c>
      <c r="D24" s="75">
        <v>1</v>
      </c>
      <c r="E24" s="76"/>
      <c r="F24" s="77">
        <f t="shared" si="0"/>
        <v>0</v>
      </c>
    </row>
    <row r="25" spans="1:6" x14ac:dyDescent="0.15">
      <c r="A25" s="68">
        <v>20</v>
      </c>
      <c r="B25" s="69" t="s">
        <v>192</v>
      </c>
      <c r="C25" s="69" t="s">
        <v>173</v>
      </c>
      <c r="D25" s="70">
        <v>1</v>
      </c>
      <c r="E25" s="71"/>
      <c r="F25" s="72">
        <f t="shared" si="0"/>
        <v>0</v>
      </c>
    </row>
    <row r="26" spans="1:6" x14ac:dyDescent="0.15">
      <c r="A26" s="73">
        <v>21</v>
      </c>
      <c r="B26" s="74" t="s">
        <v>191</v>
      </c>
      <c r="C26" s="74" t="s">
        <v>18</v>
      </c>
      <c r="D26" s="75">
        <v>2</v>
      </c>
      <c r="E26" s="76"/>
      <c r="F26" s="77">
        <f t="shared" si="0"/>
        <v>0</v>
      </c>
    </row>
    <row r="27" spans="1:6" x14ac:dyDescent="0.15">
      <c r="A27" s="73">
        <v>22</v>
      </c>
      <c r="B27" s="74" t="s">
        <v>193</v>
      </c>
      <c r="C27" s="74" t="s">
        <v>18</v>
      </c>
      <c r="D27" s="75">
        <v>24</v>
      </c>
      <c r="E27" s="76"/>
      <c r="F27" s="77">
        <f t="shared" si="0"/>
        <v>0</v>
      </c>
    </row>
    <row r="28" spans="1:6" x14ac:dyDescent="0.15">
      <c r="A28" s="73">
        <v>23</v>
      </c>
      <c r="B28" s="74" t="s">
        <v>194</v>
      </c>
      <c r="C28" s="74" t="s">
        <v>18</v>
      </c>
      <c r="D28" s="75">
        <v>6</v>
      </c>
      <c r="E28" s="76"/>
      <c r="F28" s="77">
        <f t="shared" si="0"/>
        <v>0</v>
      </c>
    </row>
    <row r="29" spans="1:6" x14ac:dyDescent="0.15">
      <c r="A29" s="73">
        <v>24</v>
      </c>
      <c r="B29" s="74" t="s">
        <v>195</v>
      </c>
      <c r="C29" s="74" t="s">
        <v>18</v>
      </c>
      <c r="D29" s="75">
        <v>2</v>
      </c>
      <c r="E29" s="76"/>
      <c r="F29" s="77">
        <f t="shared" si="0"/>
        <v>0</v>
      </c>
    </row>
    <row r="30" spans="1:6" x14ac:dyDescent="0.15">
      <c r="A30" s="73">
        <v>25</v>
      </c>
      <c r="B30" s="74" t="s">
        <v>196</v>
      </c>
      <c r="C30" s="74" t="s">
        <v>18</v>
      </c>
      <c r="D30" s="75">
        <v>1</v>
      </c>
      <c r="E30" s="76"/>
      <c r="F30" s="77">
        <f t="shared" si="0"/>
        <v>0</v>
      </c>
    </row>
    <row r="31" spans="1:6" x14ac:dyDescent="0.15">
      <c r="A31" s="73">
        <v>26</v>
      </c>
      <c r="B31" s="74" t="s">
        <v>197</v>
      </c>
      <c r="C31" s="74" t="s">
        <v>18</v>
      </c>
      <c r="D31" s="75">
        <v>1</v>
      </c>
      <c r="E31" s="76"/>
      <c r="F31" s="77">
        <f t="shared" si="0"/>
        <v>0</v>
      </c>
    </row>
    <row r="32" spans="1:6" x14ac:dyDescent="0.15">
      <c r="A32" s="73">
        <v>27</v>
      </c>
      <c r="B32" s="74" t="s">
        <v>198</v>
      </c>
      <c r="C32" s="74" t="s">
        <v>18</v>
      </c>
      <c r="D32" s="75">
        <v>5</v>
      </c>
      <c r="E32" s="76"/>
      <c r="F32" s="77">
        <f t="shared" si="0"/>
        <v>0</v>
      </c>
    </row>
    <row r="33" spans="1:6" x14ac:dyDescent="0.15">
      <c r="A33" s="73">
        <v>28</v>
      </c>
      <c r="B33" s="74" t="s">
        <v>199</v>
      </c>
      <c r="C33" s="74" t="s">
        <v>18</v>
      </c>
      <c r="D33" s="75">
        <v>5</v>
      </c>
      <c r="E33" s="76"/>
      <c r="F33" s="77">
        <f t="shared" si="0"/>
        <v>0</v>
      </c>
    </row>
    <row r="34" spans="1:6" x14ac:dyDescent="0.15">
      <c r="A34" s="73">
        <v>29</v>
      </c>
      <c r="B34" s="74" t="s">
        <v>200</v>
      </c>
      <c r="C34" s="74" t="s">
        <v>18</v>
      </c>
      <c r="D34" s="75">
        <v>21</v>
      </c>
      <c r="E34" s="76"/>
      <c r="F34" s="77">
        <f t="shared" si="0"/>
        <v>0</v>
      </c>
    </row>
    <row r="35" spans="1:6" x14ac:dyDescent="0.15">
      <c r="A35" s="73">
        <v>30</v>
      </c>
      <c r="B35" s="74" t="s">
        <v>201</v>
      </c>
      <c r="C35" s="74" t="s">
        <v>18</v>
      </c>
      <c r="D35" s="75">
        <v>3</v>
      </c>
      <c r="E35" s="76"/>
      <c r="F35" s="77">
        <f t="shared" si="0"/>
        <v>0</v>
      </c>
    </row>
    <row r="36" spans="1:6" x14ac:dyDescent="0.15">
      <c r="A36" s="73">
        <v>31</v>
      </c>
      <c r="B36" s="74" t="s">
        <v>202</v>
      </c>
      <c r="C36" s="74" t="s">
        <v>2</v>
      </c>
      <c r="D36" s="75">
        <v>11</v>
      </c>
      <c r="E36" s="76"/>
      <c r="F36" s="77">
        <f t="shared" si="0"/>
        <v>0</v>
      </c>
    </row>
    <row r="37" spans="1:6" x14ac:dyDescent="0.15">
      <c r="A37" s="73">
        <v>32</v>
      </c>
      <c r="B37" s="74" t="s">
        <v>203</v>
      </c>
      <c r="C37" s="74" t="s">
        <v>2</v>
      </c>
      <c r="D37" s="75">
        <v>58</v>
      </c>
      <c r="E37" s="76"/>
      <c r="F37" s="77">
        <f t="shared" si="0"/>
        <v>0</v>
      </c>
    </row>
    <row r="38" spans="1:6" x14ac:dyDescent="0.15">
      <c r="A38" s="73">
        <v>33</v>
      </c>
      <c r="B38" s="74" t="s">
        <v>204</v>
      </c>
      <c r="C38" s="74" t="s">
        <v>2</v>
      </c>
      <c r="D38" s="75">
        <v>57</v>
      </c>
      <c r="E38" s="76"/>
      <c r="F38" s="77">
        <f t="shared" si="0"/>
        <v>0</v>
      </c>
    </row>
    <row r="39" spans="1:6" x14ac:dyDescent="0.15">
      <c r="A39" s="73">
        <v>34</v>
      </c>
      <c r="B39" s="74" t="s">
        <v>205</v>
      </c>
      <c r="C39" s="74" t="s">
        <v>2</v>
      </c>
      <c r="D39" s="75">
        <v>100</v>
      </c>
      <c r="E39" s="76"/>
      <c r="F39" s="77">
        <f t="shared" si="0"/>
        <v>0</v>
      </c>
    </row>
    <row r="40" spans="1:6" x14ac:dyDescent="0.15">
      <c r="A40" s="73">
        <v>35</v>
      </c>
      <c r="B40" s="74" t="s">
        <v>206</v>
      </c>
      <c r="C40" s="74" t="s">
        <v>2</v>
      </c>
      <c r="D40" s="75">
        <v>150</v>
      </c>
      <c r="E40" s="76"/>
      <c r="F40" s="77">
        <f t="shared" si="0"/>
        <v>0</v>
      </c>
    </row>
    <row r="41" spans="1:6" x14ac:dyDescent="0.15">
      <c r="A41" s="73">
        <v>36</v>
      </c>
      <c r="B41" s="74" t="s">
        <v>207</v>
      </c>
      <c r="C41" s="74" t="s">
        <v>2</v>
      </c>
      <c r="D41" s="75">
        <v>75</v>
      </c>
      <c r="E41" s="76"/>
      <c r="F41" s="77">
        <f t="shared" si="0"/>
        <v>0</v>
      </c>
    </row>
    <row r="42" spans="1:6" x14ac:dyDescent="0.15">
      <c r="A42" s="73">
        <v>37</v>
      </c>
      <c r="B42" s="74" t="s">
        <v>208</v>
      </c>
      <c r="C42" s="74" t="s">
        <v>2</v>
      </c>
      <c r="D42" s="75">
        <v>100</v>
      </c>
      <c r="E42" s="76"/>
      <c r="F42" s="77">
        <f t="shared" si="0"/>
        <v>0</v>
      </c>
    </row>
    <row r="43" spans="1:6" x14ac:dyDescent="0.15">
      <c r="A43" s="73">
        <v>38</v>
      </c>
      <c r="B43" s="74" t="s">
        <v>209</v>
      </c>
      <c r="C43" s="74" t="s">
        <v>2</v>
      </c>
      <c r="D43" s="75">
        <v>30</v>
      </c>
      <c r="E43" s="76"/>
      <c r="F43" s="77">
        <f t="shared" si="0"/>
        <v>0</v>
      </c>
    </row>
    <row r="44" spans="1:6" x14ac:dyDescent="0.15">
      <c r="A44" s="73">
        <v>39</v>
      </c>
      <c r="B44" s="74" t="s">
        <v>210</v>
      </c>
      <c r="C44" s="74" t="s">
        <v>2</v>
      </c>
      <c r="D44" s="75">
        <v>12</v>
      </c>
      <c r="E44" s="76"/>
      <c r="F44" s="77">
        <f t="shared" si="0"/>
        <v>0</v>
      </c>
    </row>
    <row r="45" spans="1:6" x14ac:dyDescent="0.15">
      <c r="A45" s="73">
        <v>40</v>
      </c>
      <c r="B45" s="74" t="s">
        <v>211</v>
      </c>
      <c r="C45" s="74" t="s">
        <v>2</v>
      </c>
      <c r="D45" s="75">
        <v>66</v>
      </c>
      <c r="E45" s="76"/>
      <c r="F45" s="77">
        <f t="shared" si="0"/>
        <v>0</v>
      </c>
    </row>
    <row r="46" spans="1:6" x14ac:dyDescent="0.15">
      <c r="A46" s="73">
        <v>41</v>
      </c>
      <c r="B46" s="74" t="s">
        <v>212</v>
      </c>
      <c r="C46" s="74" t="s">
        <v>2</v>
      </c>
      <c r="D46" s="75">
        <v>53</v>
      </c>
      <c r="E46" s="76"/>
      <c r="F46" s="77">
        <f t="shared" si="0"/>
        <v>0</v>
      </c>
    </row>
    <row r="47" spans="1:6" x14ac:dyDescent="0.15">
      <c r="A47" s="73">
        <v>42</v>
      </c>
      <c r="B47" s="74" t="s">
        <v>213</v>
      </c>
      <c r="C47" s="74" t="s">
        <v>2</v>
      </c>
      <c r="D47" s="75">
        <v>45</v>
      </c>
      <c r="E47" s="76"/>
      <c r="F47" s="77">
        <f t="shared" si="0"/>
        <v>0</v>
      </c>
    </row>
    <row r="48" spans="1:6" x14ac:dyDescent="0.15">
      <c r="A48" s="78">
        <v>43</v>
      </c>
      <c r="B48" s="79" t="s">
        <v>214</v>
      </c>
      <c r="C48" s="79" t="s">
        <v>2</v>
      </c>
      <c r="D48" s="80">
        <f>25+8+25</f>
        <v>58</v>
      </c>
      <c r="E48" s="81"/>
      <c r="F48" s="82">
        <f t="shared" si="0"/>
        <v>0</v>
      </c>
    </row>
    <row r="49" spans="1:6" x14ac:dyDescent="0.15">
      <c r="A49" s="78">
        <v>44</v>
      </c>
      <c r="B49" s="79" t="s">
        <v>215</v>
      </c>
      <c r="C49" s="79" t="s">
        <v>2</v>
      </c>
      <c r="D49" s="80">
        <v>21</v>
      </c>
      <c r="E49" s="81"/>
      <c r="F49" s="82">
        <f t="shared" si="0"/>
        <v>0</v>
      </c>
    </row>
    <row r="50" spans="1:6" x14ac:dyDescent="0.15">
      <c r="A50" s="78">
        <v>45</v>
      </c>
      <c r="B50" s="79" t="s">
        <v>216</v>
      </c>
      <c r="C50" s="79" t="s">
        <v>2</v>
      </c>
      <c r="D50" s="80">
        <v>17</v>
      </c>
      <c r="E50" s="81"/>
      <c r="F50" s="82">
        <f t="shared" si="0"/>
        <v>0</v>
      </c>
    </row>
    <row r="51" spans="1:6" x14ac:dyDescent="0.15">
      <c r="A51" s="73">
        <v>46</v>
      </c>
      <c r="B51" s="74" t="s">
        <v>217</v>
      </c>
      <c r="C51" s="74" t="s">
        <v>2</v>
      </c>
      <c r="D51" s="75">
        <v>75</v>
      </c>
      <c r="E51" s="76"/>
      <c r="F51" s="77">
        <f t="shared" si="0"/>
        <v>0</v>
      </c>
    </row>
    <row r="52" spans="1:6" x14ac:dyDescent="0.15">
      <c r="A52" s="73">
        <v>47</v>
      </c>
      <c r="B52" s="74" t="s">
        <v>218</v>
      </c>
      <c r="C52" s="74" t="s">
        <v>2</v>
      </c>
      <c r="D52" s="75">
        <v>400</v>
      </c>
      <c r="E52" s="76"/>
      <c r="F52" s="77">
        <f t="shared" si="0"/>
        <v>0</v>
      </c>
    </row>
    <row r="53" spans="1:6" x14ac:dyDescent="0.15">
      <c r="A53" s="73">
        <v>48</v>
      </c>
      <c r="B53" s="74" t="s">
        <v>219</v>
      </c>
      <c r="C53" s="74" t="s">
        <v>2</v>
      </c>
      <c r="D53" s="75">
        <v>6</v>
      </c>
      <c r="E53" s="76"/>
      <c r="F53" s="77">
        <f t="shared" si="0"/>
        <v>0</v>
      </c>
    </row>
    <row r="54" spans="1:6" x14ac:dyDescent="0.15">
      <c r="A54" s="73">
        <v>49</v>
      </c>
      <c r="B54" s="74" t="s">
        <v>220</v>
      </c>
      <c r="C54" s="74" t="s">
        <v>18</v>
      </c>
      <c r="D54" s="75">
        <v>33</v>
      </c>
      <c r="E54" s="76"/>
      <c r="F54" s="77">
        <f t="shared" si="0"/>
        <v>0</v>
      </c>
    </row>
    <row r="55" spans="1:6" ht="11.25" thickBot="1" x14ac:dyDescent="0.2">
      <c r="A55" s="83">
        <v>50</v>
      </c>
      <c r="B55" s="84" t="s">
        <v>221</v>
      </c>
      <c r="C55" s="84" t="s">
        <v>173</v>
      </c>
      <c r="D55" s="85">
        <v>1</v>
      </c>
      <c r="E55" s="86"/>
      <c r="F55" s="87">
        <f t="shared" si="0"/>
        <v>0</v>
      </c>
    </row>
    <row r="56" spans="1:6" ht="15" thickTop="1" x14ac:dyDescent="0.25">
      <c r="A56" s="88"/>
      <c r="B56" s="89" t="s">
        <v>49</v>
      </c>
      <c r="C56" s="89"/>
      <c r="D56" s="89"/>
      <c r="E56" s="90"/>
      <c r="F56" s="91">
        <f>SUM(F6:F55)</f>
        <v>0</v>
      </c>
    </row>
  </sheetData>
  <sheetProtection selectLockedCells="1" selectUnlockedCells="1"/>
  <pageMargins left="0.39370078740157483" right="0.39370078740157483" top="0.78740157480314965" bottom="0.78740157480314965" header="0.51181102362204722" footer="0"/>
  <pageSetup paperSize="9" firstPageNumber="0" fitToHeight="100" orientation="portrait" horizontalDpi="300" verticalDpi="30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pane ySplit="4" topLeftCell="A20" activePane="bottomLeft" state="frozen"/>
      <selection pane="bottomLeft" activeCell="E41" sqref="E41"/>
    </sheetView>
  </sheetViews>
  <sheetFormatPr defaultRowHeight="10.5" x14ac:dyDescent="0.25"/>
  <cols>
    <col min="1" max="1" width="4.140625" style="60" customWidth="1"/>
    <col min="2" max="2" width="63.7109375" style="60" customWidth="1"/>
    <col min="3" max="4" width="8" style="60" customWidth="1"/>
    <col min="5" max="5" width="10.42578125" style="113" customWidth="1"/>
    <col min="6" max="6" width="9.7109375" style="60" customWidth="1"/>
    <col min="7" max="256" width="9.140625" style="60"/>
    <col min="257" max="257" width="4.140625" style="60" customWidth="1"/>
    <col min="258" max="258" width="63.7109375" style="60" customWidth="1"/>
    <col min="259" max="260" width="8" style="60" customWidth="1"/>
    <col min="261" max="261" width="10.42578125" style="60" customWidth="1"/>
    <col min="262" max="262" width="9.7109375" style="60" customWidth="1"/>
    <col min="263" max="512" width="9.140625" style="60"/>
    <col min="513" max="513" width="4.140625" style="60" customWidth="1"/>
    <col min="514" max="514" width="63.7109375" style="60" customWidth="1"/>
    <col min="515" max="516" width="8" style="60" customWidth="1"/>
    <col min="517" max="517" width="10.42578125" style="60" customWidth="1"/>
    <col min="518" max="518" width="9.7109375" style="60" customWidth="1"/>
    <col min="519" max="768" width="9.140625" style="60"/>
    <col min="769" max="769" width="4.140625" style="60" customWidth="1"/>
    <col min="770" max="770" width="63.7109375" style="60" customWidth="1"/>
    <col min="771" max="772" width="8" style="60" customWidth="1"/>
    <col min="773" max="773" width="10.42578125" style="60" customWidth="1"/>
    <col min="774" max="774" width="9.7109375" style="60" customWidth="1"/>
    <col min="775" max="1024" width="9.140625" style="60"/>
    <col min="1025" max="1025" width="4.140625" style="60" customWidth="1"/>
    <col min="1026" max="1026" width="63.7109375" style="60" customWidth="1"/>
    <col min="1027" max="1028" width="8" style="60" customWidth="1"/>
    <col min="1029" max="1029" width="10.42578125" style="60" customWidth="1"/>
    <col min="1030" max="1030" width="9.7109375" style="60" customWidth="1"/>
    <col min="1031" max="1280" width="9.140625" style="60"/>
    <col min="1281" max="1281" width="4.140625" style="60" customWidth="1"/>
    <col min="1282" max="1282" width="63.7109375" style="60" customWidth="1"/>
    <col min="1283" max="1284" width="8" style="60" customWidth="1"/>
    <col min="1285" max="1285" width="10.42578125" style="60" customWidth="1"/>
    <col min="1286" max="1286" width="9.7109375" style="60" customWidth="1"/>
    <col min="1287" max="1536" width="9.140625" style="60"/>
    <col min="1537" max="1537" width="4.140625" style="60" customWidth="1"/>
    <col min="1538" max="1538" width="63.7109375" style="60" customWidth="1"/>
    <col min="1539" max="1540" width="8" style="60" customWidth="1"/>
    <col min="1541" max="1541" width="10.42578125" style="60" customWidth="1"/>
    <col min="1542" max="1542" width="9.7109375" style="60" customWidth="1"/>
    <col min="1543" max="1792" width="9.140625" style="60"/>
    <col min="1793" max="1793" width="4.140625" style="60" customWidth="1"/>
    <col min="1794" max="1794" width="63.7109375" style="60" customWidth="1"/>
    <col min="1795" max="1796" width="8" style="60" customWidth="1"/>
    <col min="1797" max="1797" width="10.42578125" style="60" customWidth="1"/>
    <col min="1798" max="1798" width="9.7109375" style="60" customWidth="1"/>
    <col min="1799" max="2048" width="9.140625" style="60"/>
    <col min="2049" max="2049" width="4.140625" style="60" customWidth="1"/>
    <col min="2050" max="2050" width="63.7109375" style="60" customWidth="1"/>
    <col min="2051" max="2052" width="8" style="60" customWidth="1"/>
    <col min="2053" max="2053" width="10.42578125" style="60" customWidth="1"/>
    <col min="2054" max="2054" width="9.7109375" style="60" customWidth="1"/>
    <col min="2055" max="2304" width="9.140625" style="60"/>
    <col min="2305" max="2305" width="4.140625" style="60" customWidth="1"/>
    <col min="2306" max="2306" width="63.7109375" style="60" customWidth="1"/>
    <col min="2307" max="2308" width="8" style="60" customWidth="1"/>
    <col min="2309" max="2309" width="10.42578125" style="60" customWidth="1"/>
    <col min="2310" max="2310" width="9.7109375" style="60" customWidth="1"/>
    <col min="2311" max="2560" width="9.140625" style="60"/>
    <col min="2561" max="2561" width="4.140625" style="60" customWidth="1"/>
    <col min="2562" max="2562" width="63.7109375" style="60" customWidth="1"/>
    <col min="2563" max="2564" width="8" style="60" customWidth="1"/>
    <col min="2565" max="2565" width="10.42578125" style="60" customWidth="1"/>
    <col min="2566" max="2566" width="9.7109375" style="60" customWidth="1"/>
    <col min="2567" max="2816" width="9.140625" style="60"/>
    <col min="2817" max="2817" width="4.140625" style="60" customWidth="1"/>
    <col min="2818" max="2818" width="63.7109375" style="60" customWidth="1"/>
    <col min="2819" max="2820" width="8" style="60" customWidth="1"/>
    <col min="2821" max="2821" width="10.42578125" style="60" customWidth="1"/>
    <col min="2822" max="2822" width="9.7109375" style="60" customWidth="1"/>
    <col min="2823" max="3072" width="9.140625" style="60"/>
    <col min="3073" max="3073" width="4.140625" style="60" customWidth="1"/>
    <col min="3074" max="3074" width="63.7109375" style="60" customWidth="1"/>
    <col min="3075" max="3076" width="8" style="60" customWidth="1"/>
    <col min="3077" max="3077" width="10.42578125" style="60" customWidth="1"/>
    <col min="3078" max="3078" width="9.7109375" style="60" customWidth="1"/>
    <col min="3079" max="3328" width="9.140625" style="60"/>
    <col min="3329" max="3329" width="4.140625" style="60" customWidth="1"/>
    <col min="3330" max="3330" width="63.7109375" style="60" customWidth="1"/>
    <col min="3331" max="3332" width="8" style="60" customWidth="1"/>
    <col min="3333" max="3333" width="10.42578125" style="60" customWidth="1"/>
    <col min="3334" max="3334" width="9.7109375" style="60" customWidth="1"/>
    <col min="3335" max="3584" width="9.140625" style="60"/>
    <col min="3585" max="3585" width="4.140625" style="60" customWidth="1"/>
    <col min="3586" max="3586" width="63.7109375" style="60" customWidth="1"/>
    <col min="3587" max="3588" width="8" style="60" customWidth="1"/>
    <col min="3589" max="3589" width="10.42578125" style="60" customWidth="1"/>
    <col min="3590" max="3590" width="9.7109375" style="60" customWidth="1"/>
    <col min="3591" max="3840" width="9.140625" style="60"/>
    <col min="3841" max="3841" width="4.140625" style="60" customWidth="1"/>
    <col min="3842" max="3842" width="63.7109375" style="60" customWidth="1"/>
    <col min="3843" max="3844" width="8" style="60" customWidth="1"/>
    <col min="3845" max="3845" width="10.42578125" style="60" customWidth="1"/>
    <col min="3846" max="3846" width="9.7109375" style="60" customWidth="1"/>
    <col min="3847" max="4096" width="9.140625" style="60"/>
    <col min="4097" max="4097" width="4.140625" style="60" customWidth="1"/>
    <col min="4098" max="4098" width="63.7109375" style="60" customWidth="1"/>
    <col min="4099" max="4100" width="8" style="60" customWidth="1"/>
    <col min="4101" max="4101" width="10.42578125" style="60" customWidth="1"/>
    <col min="4102" max="4102" width="9.7109375" style="60" customWidth="1"/>
    <col min="4103" max="4352" width="9.140625" style="60"/>
    <col min="4353" max="4353" width="4.140625" style="60" customWidth="1"/>
    <col min="4354" max="4354" width="63.7109375" style="60" customWidth="1"/>
    <col min="4355" max="4356" width="8" style="60" customWidth="1"/>
    <col min="4357" max="4357" width="10.42578125" style="60" customWidth="1"/>
    <col min="4358" max="4358" width="9.7109375" style="60" customWidth="1"/>
    <col min="4359" max="4608" width="9.140625" style="60"/>
    <col min="4609" max="4609" width="4.140625" style="60" customWidth="1"/>
    <col min="4610" max="4610" width="63.7109375" style="60" customWidth="1"/>
    <col min="4611" max="4612" width="8" style="60" customWidth="1"/>
    <col min="4613" max="4613" width="10.42578125" style="60" customWidth="1"/>
    <col min="4614" max="4614" width="9.7109375" style="60" customWidth="1"/>
    <col min="4615" max="4864" width="9.140625" style="60"/>
    <col min="4865" max="4865" width="4.140625" style="60" customWidth="1"/>
    <col min="4866" max="4866" width="63.7109375" style="60" customWidth="1"/>
    <col min="4867" max="4868" width="8" style="60" customWidth="1"/>
    <col min="4869" max="4869" width="10.42578125" style="60" customWidth="1"/>
    <col min="4870" max="4870" width="9.7109375" style="60" customWidth="1"/>
    <col min="4871" max="5120" width="9.140625" style="60"/>
    <col min="5121" max="5121" width="4.140625" style="60" customWidth="1"/>
    <col min="5122" max="5122" width="63.7109375" style="60" customWidth="1"/>
    <col min="5123" max="5124" width="8" style="60" customWidth="1"/>
    <col min="5125" max="5125" width="10.42578125" style="60" customWidth="1"/>
    <col min="5126" max="5126" width="9.7109375" style="60" customWidth="1"/>
    <col min="5127" max="5376" width="9.140625" style="60"/>
    <col min="5377" max="5377" width="4.140625" style="60" customWidth="1"/>
    <col min="5378" max="5378" width="63.7109375" style="60" customWidth="1"/>
    <col min="5379" max="5380" width="8" style="60" customWidth="1"/>
    <col min="5381" max="5381" width="10.42578125" style="60" customWidth="1"/>
    <col min="5382" max="5382" width="9.7109375" style="60" customWidth="1"/>
    <col min="5383" max="5632" width="9.140625" style="60"/>
    <col min="5633" max="5633" width="4.140625" style="60" customWidth="1"/>
    <col min="5634" max="5634" width="63.7109375" style="60" customWidth="1"/>
    <col min="5635" max="5636" width="8" style="60" customWidth="1"/>
    <col min="5637" max="5637" width="10.42578125" style="60" customWidth="1"/>
    <col min="5638" max="5638" width="9.7109375" style="60" customWidth="1"/>
    <col min="5639" max="5888" width="9.140625" style="60"/>
    <col min="5889" max="5889" width="4.140625" style="60" customWidth="1"/>
    <col min="5890" max="5890" width="63.7109375" style="60" customWidth="1"/>
    <col min="5891" max="5892" width="8" style="60" customWidth="1"/>
    <col min="5893" max="5893" width="10.42578125" style="60" customWidth="1"/>
    <col min="5894" max="5894" width="9.7109375" style="60" customWidth="1"/>
    <col min="5895" max="6144" width="9.140625" style="60"/>
    <col min="6145" max="6145" width="4.140625" style="60" customWidth="1"/>
    <col min="6146" max="6146" width="63.7109375" style="60" customWidth="1"/>
    <col min="6147" max="6148" width="8" style="60" customWidth="1"/>
    <col min="6149" max="6149" width="10.42578125" style="60" customWidth="1"/>
    <col min="6150" max="6150" width="9.7109375" style="60" customWidth="1"/>
    <col min="6151" max="6400" width="9.140625" style="60"/>
    <col min="6401" max="6401" width="4.140625" style="60" customWidth="1"/>
    <col min="6402" max="6402" width="63.7109375" style="60" customWidth="1"/>
    <col min="6403" max="6404" width="8" style="60" customWidth="1"/>
    <col min="6405" max="6405" width="10.42578125" style="60" customWidth="1"/>
    <col min="6406" max="6406" width="9.7109375" style="60" customWidth="1"/>
    <col min="6407" max="6656" width="9.140625" style="60"/>
    <col min="6657" max="6657" width="4.140625" style="60" customWidth="1"/>
    <col min="6658" max="6658" width="63.7109375" style="60" customWidth="1"/>
    <col min="6659" max="6660" width="8" style="60" customWidth="1"/>
    <col min="6661" max="6661" width="10.42578125" style="60" customWidth="1"/>
    <col min="6662" max="6662" width="9.7109375" style="60" customWidth="1"/>
    <col min="6663" max="6912" width="9.140625" style="60"/>
    <col min="6913" max="6913" width="4.140625" style="60" customWidth="1"/>
    <col min="6914" max="6914" width="63.7109375" style="60" customWidth="1"/>
    <col min="6915" max="6916" width="8" style="60" customWidth="1"/>
    <col min="6917" max="6917" width="10.42578125" style="60" customWidth="1"/>
    <col min="6918" max="6918" width="9.7109375" style="60" customWidth="1"/>
    <col min="6919" max="7168" width="9.140625" style="60"/>
    <col min="7169" max="7169" width="4.140625" style="60" customWidth="1"/>
    <col min="7170" max="7170" width="63.7109375" style="60" customWidth="1"/>
    <col min="7171" max="7172" width="8" style="60" customWidth="1"/>
    <col min="7173" max="7173" width="10.42578125" style="60" customWidth="1"/>
    <col min="7174" max="7174" width="9.7109375" style="60" customWidth="1"/>
    <col min="7175" max="7424" width="9.140625" style="60"/>
    <col min="7425" max="7425" width="4.140625" style="60" customWidth="1"/>
    <col min="7426" max="7426" width="63.7109375" style="60" customWidth="1"/>
    <col min="7427" max="7428" width="8" style="60" customWidth="1"/>
    <col min="7429" max="7429" width="10.42578125" style="60" customWidth="1"/>
    <col min="7430" max="7430" width="9.7109375" style="60" customWidth="1"/>
    <col min="7431" max="7680" width="9.140625" style="60"/>
    <col min="7681" max="7681" width="4.140625" style="60" customWidth="1"/>
    <col min="7682" max="7682" width="63.7109375" style="60" customWidth="1"/>
    <col min="7683" max="7684" width="8" style="60" customWidth="1"/>
    <col min="7685" max="7685" width="10.42578125" style="60" customWidth="1"/>
    <col min="7686" max="7686" width="9.7109375" style="60" customWidth="1"/>
    <col min="7687" max="7936" width="9.140625" style="60"/>
    <col min="7937" max="7937" width="4.140625" style="60" customWidth="1"/>
    <col min="7938" max="7938" width="63.7109375" style="60" customWidth="1"/>
    <col min="7939" max="7940" width="8" style="60" customWidth="1"/>
    <col min="7941" max="7941" width="10.42578125" style="60" customWidth="1"/>
    <col min="7942" max="7942" width="9.7109375" style="60" customWidth="1"/>
    <col min="7943" max="8192" width="9.140625" style="60"/>
    <col min="8193" max="8193" width="4.140625" style="60" customWidth="1"/>
    <col min="8194" max="8194" width="63.7109375" style="60" customWidth="1"/>
    <col min="8195" max="8196" width="8" style="60" customWidth="1"/>
    <col min="8197" max="8197" width="10.42578125" style="60" customWidth="1"/>
    <col min="8198" max="8198" width="9.7109375" style="60" customWidth="1"/>
    <col min="8199" max="8448" width="9.140625" style="60"/>
    <col min="8449" max="8449" width="4.140625" style="60" customWidth="1"/>
    <col min="8450" max="8450" width="63.7109375" style="60" customWidth="1"/>
    <col min="8451" max="8452" width="8" style="60" customWidth="1"/>
    <col min="8453" max="8453" width="10.42578125" style="60" customWidth="1"/>
    <col min="8454" max="8454" width="9.7109375" style="60" customWidth="1"/>
    <col min="8455" max="8704" width="9.140625" style="60"/>
    <col min="8705" max="8705" width="4.140625" style="60" customWidth="1"/>
    <col min="8706" max="8706" width="63.7109375" style="60" customWidth="1"/>
    <col min="8707" max="8708" width="8" style="60" customWidth="1"/>
    <col min="8709" max="8709" width="10.42578125" style="60" customWidth="1"/>
    <col min="8710" max="8710" width="9.7109375" style="60" customWidth="1"/>
    <col min="8711" max="8960" width="9.140625" style="60"/>
    <col min="8961" max="8961" width="4.140625" style="60" customWidth="1"/>
    <col min="8962" max="8962" width="63.7109375" style="60" customWidth="1"/>
    <col min="8963" max="8964" width="8" style="60" customWidth="1"/>
    <col min="8965" max="8965" width="10.42578125" style="60" customWidth="1"/>
    <col min="8966" max="8966" width="9.7109375" style="60" customWidth="1"/>
    <col min="8967" max="9216" width="9.140625" style="60"/>
    <col min="9217" max="9217" width="4.140625" style="60" customWidth="1"/>
    <col min="9218" max="9218" width="63.7109375" style="60" customWidth="1"/>
    <col min="9219" max="9220" width="8" style="60" customWidth="1"/>
    <col min="9221" max="9221" width="10.42578125" style="60" customWidth="1"/>
    <col min="9222" max="9222" width="9.7109375" style="60" customWidth="1"/>
    <col min="9223" max="9472" width="9.140625" style="60"/>
    <col min="9473" max="9473" width="4.140625" style="60" customWidth="1"/>
    <col min="9474" max="9474" width="63.7109375" style="60" customWidth="1"/>
    <col min="9475" max="9476" width="8" style="60" customWidth="1"/>
    <col min="9477" max="9477" width="10.42578125" style="60" customWidth="1"/>
    <col min="9478" max="9478" width="9.7109375" style="60" customWidth="1"/>
    <col min="9479" max="9728" width="9.140625" style="60"/>
    <col min="9729" max="9729" width="4.140625" style="60" customWidth="1"/>
    <col min="9730" max="9730" width="63.7109375" style="60" customWidth="1"/>
    <col min="9731" max="9732" width="8" style="60" customWidth="1"/>
    <col min="9733" max="9733" width="10.42578125" style="60" customWidth="1"/>
    <col min="9734" max="9734" width="9.7109375" style="60" customWidth="1"/>
    <col min="9735" max="9984" width="9.140625" style="60"/>
    <col min="9985" max="9985" width="4.140625" style="60" customWidth="1"/>
    <col min="9986" max="9986" width="63.7109375" style="60" customWidth="1"/>
    <col min="9987" max="9988" width="8" style="60" customWidth="1"/>
    <col min="9989" max="9989" width="10.42578125" style="60" customWidth="1"/>
    <col min="9990" max="9990" width="9.7109375" style="60" customWidth="1"/>
    <col min="9991" max="10240" width="9.140625" style="60"/>
    <col min="10241" max="10241" width="4.140625" style="60" customWidth="1"/>
    <col min="10242" max="10242" width="63.7109375" style="60" customWidth="1"/>
    <col min="10243" max="10244" width="8" style="60" customWidth="1"/>
    <col min="10245" max="10245" width="10.42578125" style="60" customWidth="1"/>
    <col min="10246" max="10246" width="9.7109375" style="60" customWidth="1"/>
    <col min="10247" max="10496" width="9.140625" style="60"/>
    <col min="10497" max="10497" width="4.140625" style="60" customWidth="1"/>
    <col min="10498" max="10498" width="63.7109375" style="60" customWidth="1"/>
    <col min="10499" max="10500" width="8" style="60" customWidth="1"/>
    <col min="10501" max="10501" width="10.42578125" style="60" customWidth="1"/>
    <col min="10502" max="10502" width="9.7109375" style="60" customWidth="1"/>
    <col min="10503" max="10752" width="9.140625" style="60"/>
    <col min="10753" max="10753" width="4.140625" style="60" customWidth="1"/>
    <col min="10754" max="10754" width="63.7109375" style="60" customWidth="1"/>
    <col min="10755" max="10756" width="8" style="60" customWidth="1"/>
    <col min="10757" max="10757" width="10.42578125" style="60" customWidth="1"/>
    <col min="10758" max="10758" width="9.7109375" style="60" customWidth="1"/>
    <col min="10759" max="11008" width="9.140625" style="60"/>
    <col min="11009" max="11009" width="4.140625" style="60" customWidth="1"/>
    <col min="11010" max="11010" width="63.7109375" style="60" customWidth="1"/>
    <col min="11011" max="11012" width="8" style="60" customWidth="1"/>
    <col min="11013" max="11013" width="10.42578125" style="60" customWidth="1"/>
    <col min="11014" max="11014" width="9.7109375" style="60" customWidth="1"/>
    <col min="11015" max="11264" width="9.140625" style="60"/>
    <col min="11265" max="11265" width="4.140625" style="60" customWidth="1"/>
    <col min="11266" max="11266" width="63.7109375" style="60" customWidth="1"/>
    <col min="11267" max="11268" width="8" style="60" customWidth="1"/>
    <col min="11269" max="11269" width="10.42578125" style="60" customWidth="1"/>
    <col min="11270" max="11270" width="9.7109375" style="60" customWidth="1"/>
    <col min="11271" max="11520" width="9.140625" style="60"/>
    <col min="11521" max="11521" width="4.140625" style="60" customWidth="1"/>
    <col min="11522" max="11522" width="63.7109375" style="60" customWidth="1"/>
    <col min="11523" max="11524" width="8" style="60" customWidth="1"/>
    <col min="11525" max="11525" width="10.42578125" style="60" customWidth="1"/>
    <col min="11526" max="11526" width="9.7109375" style="60" customWidth="1"/>
    <col min="11527" max="11776" width="9.140625" style="60"/>
    <col min="11777" max="11777" width="4.140625" style="60" customWidth="1"/>
    <col min="11778" max="11778" width="63.7109375" style="60" customWidth="1"/>
    <col min="11779" max="11780" width="8" style="60" customWidth="1"/>
    <col min="11781" max="11781" width="10.42578125" style="60" customWidth="1"/>
    <col min="11782" max="11782" width="9.7109375" style="60" customWidth="1"/>
    <col min="11783" max="12032" width="9.140625" style="60"/>
    <col min="12033" max="12033" width="4.140625" style="60" customWidth="1"/>
    <col min="12034" max="12034" width="63.7109375" style="60" customWidth="1"/>
    <col min="12035" max="12036" width="8" style="60" customWidth="1"/>
    <col min="12037" max="12037" width="10.42578125" style="60" customWidth="1"/>
    <col min="12038" max="12038" width="9.7109375" style="60" customWidth="1"/>
    <col min="12039" max="12288" width="9.140625" style="60"/>
    <col min="12289" max="12289" width="4.140625" style="60" customWidth="1"/>
    <col min="12290" max="12290" width="63.7109375" style="60" customWidth="1"/>
    <col min="12291" max="12292" width="8" style="60" customWidth="1"/>
    <col min="12293" max="12293" width="10.42578125" style="60" customWidth="1"/>
    <col min="12294" max="12294" width="9.7109375" style="60" customWidth="1"/>
    <col min="12295" max="12544" width="9.140625" style="60"/>
    <col min="12545" max="12545" width="4.140625" style="60" customWidth="1"/>
    <col min="12546" max="12546" width="63.7109375" style="60" customWidth="1"/>
    <col min="12547" max="12548" width="8" style="60" customWidth="1"/>
    <col min="12549" max="12549" width="10.42578125" style="60" customWidth="1"/>
    <col min="12550" max="12550" width="9.7109375" style="60" customWidth="1"/>
    <col min="12551" max="12800" width="9.140625" style="60"/>
    <col min="12801" max="12801" width="4.140625" style="60" customWidth="1"/>
    <col min="12802" max="12802" width="63.7109375" style="60" customWidth="1"/>
    <col min="12803" max="12804" width="8" style="60" customWidth="1"/>
    <col min="12805" max="12805" width="10.42578125" style="60" customWidth="1"/>
    <col min="12806" max="12806" width="9.7109375" style="60" customWidth="1"/>
    <col min="12807" max="13056" width="9.140625" style="60"/>
    <col min="13057" max="13057" width="4.140625" style="60" customWidth="1"/>
    <col min="13058" max="13058" width="63.7109375" style="60" customWidth="1"/>
    <col min="13059" max="13060" width="8" style="60" customWidth="1"/>
    <col min="13061" max="13061" width="10.42578125" style="60" customWidth="1"/>
    <col min="13062" max="13062" width="9.7109375" style="60" customWidth="1"/>
    <col min="13063" max="13312" width="9.140625" style="60"/>
    <col min="13313" max="13313" width="4.140625" style="60" customWidth="1"/>
    <col min="13314" max="13314" width="63.7109375" style="60" customWidth="1"/>
    <col min="13315" max="13316" width="8" style="60" customWidth="1"/>
    <col min="13317" max="13317" width="10.42578125" style="60" customWidth="1"/>
    <col min="13318" max="13318" width="9.7109375" style="60" customWidth="1"/>
    <col min="13319" max="13568" width="9.140625" style="60"/>
    <col min="13569" max="13569" width="4.140625" style="60" customWidth="1"/>
    <col min="13570" max="13570" width="63.7109375" style="60" customWidth="1"/>
    <col min="13571" max="13572" width="8" style="60" customWidth="1"/>
    <col min="13573" max="13573" width="10.42578125" style="60" customWidth="1"/>
    <col min="13574" max="13574" width="9.7109375" style="60" customWidth="1"/>
    <col min="13575" max="13824" width="9.140625" style="60"/>
    <col min="13825" max="13825" width="4.140625" style="60" customWidth="1"/>
    <col min="13826" max="13826" width="63.7109375" style="60" customWidth="1"/>
    <col min="13827" max="13828" width="8" style="60" customWidth="1"/>
    <col min="13829" max="13829" width="10.42578125" style="60" customWidth="1"/>
    <col min="13830" max="13830" width="9.7109375" style="60" customWidth="1"/>
    <col min="13831" max="14080" width="9.140625" style="60"/>
    <col min="14081" max="14081" width="4.140625" style="60" customWidth="1"/>
    <col min="14082" max="14082" width="63.7109375" style="60" customWidth="1"/>
    <col min="14083" max="14084" width="8" style="60" customWidth="1"/>
    <col min="14085" max="14085" width="10.42578125" style="60" customWidth="1"/>
    <col min="14086" max="14086" width="9.7109375" style="60" customWidth="1"/>
    <col min="14087" max="14336" width="9.140625" style="60"/>
    <col min="14337" max="14337" width="4.140625" style="60" customWidth="1"/>
    <col min="14338" max="14338" width="63.7109375" style="60" customWidth="1"/>
    <col min="14339" max="14340" width="8" style="60" customWidth="1"/>
    <col min="14341" max="14341" width="10.42578125" style="60" customWidth="1"/>
    <col min="14342" max="14342" width="9.7109375" style="60" customWidth="1"/>
    <col min="14343" max="14592" width="9.140625" style="60"/>
    <col min="14593" max="14593" width="4.140625" style="60" customWidth="1"/>
    <col min="14594" max="14594" width="63.7109375" style="60" customWidth="1"/>
    <col min="14595" max="14596" width="8" style="60" customWidth="1"/>
    <col min="14597" max="14597" width="10.42578125" style="60" customWidth="1"/>
    <col min="14598" max="14598" width="9.7109375" style="60" customWidth="1"/>
    <col min="14599" max="14848" width="9.140625" style="60"/>
    <col min="14849" max="14849" width="4.140625" style="60" customWidth="1"/>
    <col min="14850" max="14850" width="63.7109375" style="60" customWidth="1"/>
    <col min="14851" max="14852" width="8" style="60" customWidth="1"/>
    <col min="14853" max="14853" width="10.42578125" style="60" customWidth="1"/>
    <col min="14854" max="14854" width="9.7109375" style="60" customWidth="1"/>
    <col min="14855" max="15104" width="9.140625" style="60"/>
    <col min="15105" max="15105" width="4.140625" style="60" customWidth="1"/>
    <col min="15106" max="15106" width="63.7109375" style="60" customWidth="1"/>
    <col min="15107" max="15108" width="8" style="60" customWidth="1"/>
    <col min="15109" max="15109" width="10.42578125" style="60" customWidth="1"/>
    <col min="15110" max="15110" width="9.7109375" style="60" customWidth="1"/>
    <col min="15111" max="15360" width="9.140625" style="60"/>
    <col min="15361" max="15361" width="4.140625" style="60" customWidth="1"/>
    <col min="15362" max="15362" width="63.7109375" style="60" customWidth="1"/>
    <col min="15363" max="15364" width="8" style="60" customWidth="1"/>
    <col min="15365" max="15365" width="10.42578125" style="60" customWidth="1"/>
    <col min="15366" max="15366" width="9.7109375" style="60" customWidth="1"/>
    <col min="15367" max="15616" width="9.140625" style="60"/>
    <col min="15617" max="15617" width="4.140625" style="60" customWidth="1"/>
    <col min="15618" max="15618" width="63.7109375" style="60" customWidth="1"/>
    <col min="15619" max="15620" width="8" style="60" customWidth="1"/>
    <col min="15621" max="15621" width="10.42578125" style="60" customWidth="1"/>
    <col min="15622" max="15622" width="9.7109375" style="60" customWidth="1"/>
    <col min="15623" max="15872" width="9.140625" style="60"/>
    <col min="15873" max="15873" width="4.140625" style="60" customWidth="1"/>
    <col min="15874" max="15874" width="63.7109375" style="60" customWidth="1"/>
    <col min="15875" max="15876" width="8" style="60" customWidth="1"/>
    <col min="15877" max="15877" width="10.42578125" style="60" customWidth="1"/>
    <col min="15878" max="15878" width="9.7109375" style="60" customWidth="1"/>
    <col min="15879" max="16128" width="9.140625" style="60"/>
    <col min="16129" max="16129" width="4.140625" style="60" customWidth="1"/>
    <col min="16130" max="16130" width="63.7109375" style="60" customWidth="1"/>
    <col min="16131" max="16132" width="8" style="60" customWidth="1"/>
    <col min="16133" max="16133" width="10.42578125" style="60" customWidth="1"/>
    <col min="16134" max="16134" width="9.7109375" style="60" customWidth="1"/>
    <col min="16135" max="16384" width="9.140625" style="60"/>
  </cols>
  <sheetData>
    <row r="1" spans="1:6" ht="20.25" x14ac:dyDescent="0.25">
      <c r="A1" s="1" t="s">
        <v>78</v>
      </c>
      <c r="B1" s="1"/>
      <c r="C1" s="1"/>
      <c r="D1" s="1"/>
      <c r="E1" s="2"/>
      <c r="F1" s="1"/>
    </row>
    <row r="2" spans="1:6" x14ac:dyDescent="0.15">
      <c r="A2" s="61" t="s">
        <v>79</v>
      </c>
      <c r="B2" s="62"/>
      <c r="C2" s="62"/>
      <c r="D2" s="62"/>
      <c r="E2" s="63"/>
      <c r="F2" s="62"/>
    </row>
    <row r="3" spans="1:6" x14ac:dyDescent="0.15">
      <c r="A3" s="61" t="s">
        <v>222</v>
      </c>
      <c r="B3" s="62"/>
      <c r="C3" s="62"/>
      <c r="D3" s="62"/>
      <c r="E3" s="63"/>
      <c r="F3" s="62"/>
    </row>
    <row r="4" spans="1:6" ht="21.75" thickBot="1" x14ac:dyDescent="0.3">
      <c r="A4" s="9" t="s">
        <v>81</v>
      </c>
      <c r="B4" s="10" t="s">
        <v>82</v>
      </c>
      <c r="C4" s="10" t="s">
        <v>5</v>
      </c>
      <c r="D4" s="10" t="s">
        <v>83</v>
      </c>
      <c r="E4" s="11" t="s">
        <v>84</v>
      </c>
      <c r="F4" s="12" t="s">
        <v>8</v>
      </c>
    </row>
    <row r="5" spans="1:6" ht="15" thickTop="1" x14ac:dyDescent="0.25">
      <c r="A5" s="64"/>
      <c r="B5" s="65" t="s">
        <v>223</v>
      </c>
      <c r="C5" s="65"/>
      <c r="D5" s="66"/>
      <c r="E5" s="92"/>
      <c r="F5" s="93">
        <f>SUM(F6:F18)</f>
        <v>0</v>
      </c>
    </row>
    <row r="6" spans="1:6" ht="21" x14ac:dyDescent="0.15">
      <c r="A6" s="68">
        <v>1</v>
      </c>
      <c r="B6" s="69" t="s">
        <v>224</v>
      </c>
      <c r="C6" s="69" t="s">
        <v>173</v>
      </c>
      <c r="D6" s="70">
        <v>1</v>
      </c>
      <c r="E6" s="94"/>
      <c r="F6" s="72">
        <f t="shared" ref="F6:F18" si="0">ROUND(E6*D6,2)</f>
        <v>0</v>
      </c>
    </row>
    <row r="7" spans="1:6" x14ac:dyDescent="0.15">
      <c r="A7" s="73">
        <v>2</v>
      </c>
      <c r="B7" s="74" t="s">
        <v>225</v>
      </c>
      <c r="C7" s="74" t="s">
        <v>2</v>
      </c>
      <c r="D7" s="75">
        <v>26.5</v>
      </c>
      <c r="E7" s="95"/>
      <c r="F7" s="77">
        <f t="shared" si="0"/>
        <v>0</v>
      </c>
    </row>
    <row r="8" spans="1:6" x14ac:dyDescent="0.15">
      <c r="A8" s="73">
        <v>3</v>
      </c>
      <c r="B8" s="74" t="s">
        <v>226</v>
      </c>
      <c r="C8" s="74" t="s">
        <v>2</v>
      </c>
      <c r="D8" s="75">
        <v>9.5</v>
      </c>
      <c r="E8" s="95"/>
      <c r="F8" s="77">
        <f t="shared" si="0"/>
        <v>0</v>
      </c>
    </row>
    <row r="9" spans="1:6" x14ac:dyDescent="0.15">
      <c r="A9" s="73">
        <v>4</v>
      </c>
      <c r="B9" s="74" t="s">
        <v>227</v>
      </c>
      <c r="C9" s="74" t="s">
        <v>2</v>
      </c>
      <c r="D9" s="75">
        <v>17</v>
      </c>
      <c r="E9" s="95"/>
      <c r="F9" s="77">
        <f t="shared" si="0"/>
        <v>0</v>
      </c>
    </row>
    <row r="10" spans="1:6" x14ac:dyDescent="0.15">
      <c r="A10" s="73">
        <v>5</v>
      </c>
      <c r="B10" s="74" t="s">
        <v>228</v>
      </c>
      <c r="C10" s="74" t="s">
        <v>18</v>
      </c>
      <c r="D10" s="75">
        <v>65</v>
      </c>
      <c r="E10" s="95"/>
      <c r="F10" s="77">
        <f t="shared" si="0"/>
        <v>0</v>
      </c>
    </row>
    <row r="11" spans="1:6" ht="21" x14ac:dyDescent="0.15">
      <c r="A11" s="78">
        <v>6</v>
      </c>
      <c r="B11" s="79" t="s">
        <v>229</v>
      </c>
      <c r="C11" s="79" t="s">
        <v>2</v>
      </c>
      <c r="D11" s="80">
        <f>15+8</f>
        <v>23</v>
      </c>
      <c r="E11" s="96"/>
      <c r="F11" s="82">
        <f t="shared" si="0"/>
        <v>0</v>
      </c>
    </row>
    <row r="12" spans="1:6" x14ac:dyDescent="0.15">
      <c r="A12" s="78">
        <v>7</v>
      </c>
      <c r="B12" s="79" t="s">
        <v>230</v>
      </c>
      <c r="C12" s="79" t="s">
        <v>18</v>
      </c>
      <c r="D12" s="80">
        <v>6</v>
      </c>
      <c r="E12" s="96"/>
      <c r="F12" s="82">
        <f t="shared" si="0"/>
        <v>0</v>
      </c>
    </row>
    <row r="13" spans="1:6" x14ac:dyDescent="0.15">
      <c r="A13" s="78">
        <v>8</v>
      </c>
      <c r="B13" s="79" t="s">
        <v>231</v>
      </c>
      <c r="C13" s="79" t="s">
        <v>18</v>
      </c>
      <c r="D13" s="80">
        <v>12</v>
      </c>
      <c r="E13" s="96"/>
      <c r="F13" s="82">
        <f t="shared" si="0"/>
        <v>0</v>
      </c>
    </row>
    <row r="14" spans="1:6" x14ac:dyDescent="0.15">
      <c r="A14" s="73">
        <v>9</v>
      </c>
      <c r="B14" s="74" t="s">
        <v>232</v>
      </c>
      <c r="C14" s="74" t="s">
        <v>18</v>
      </c>
      <c r="D14" s="75">
        <v>2</v>
      </c>
      <c r="E14" s="95"/>
      <c r="F14" s="77">
        <f t="shared" si="0"/>
        <v>0</v>
      </c>
    </row>
    <row r="15" spans="1:6" x14ac:dyDescent="0.15">
      <c r="A15" s="73">
        <v>10</v>
      </c>
      <c r="B15" s="74" t="s">
        <v>233</v>
      </c>
      <c r="C15" s="74" t="s">
        <v>18</v>
      </c>
      <c r="D15" s="75">
        <v>1</v>
      </c>
      <c r="E15" s="95"/>
      <c r="F15" s="77">
        <f t="shared" si="0"/>
        <v>0</v>
      </c>
    </row>
    <row r="16" spans="1:6" x14ac:dyDescent="0.15">
      <c r="A16" s="68">
        <v>11</v>
      </c>
      <c r="B16" s="69" t="s">
        <v>234</v>
      </c>
      <c r="C16" s="69" t="s">
        <v>2</v>
      </c>
      <c r="D16" s="70">
        <f>SUM(D7:D9)+D11+D12*2+D13</f>
        <v>100</v>
      </c>
      <c r="E16" s="94"/>
      <c r="F16" s="72">
        <f t="shared" si="0"/>
        <v>0</v>
      </c>
    </row>
    <row r="17" spans="1:6" x14ac:dyDescent="0.15">
      <c r="A17" s="68">
        <v>12</v>
      </c>
      <c r="B17" s="69" t="s">
        <v>235</v>
      </c>
      <c r="C17" s="69" t="s">
        <v>109</v>
      </c>
      <c r="D17" s="70">
        <v>4.2999999999999997E-2</v>
      </c>
      <c r="E17" s="94"/>
      <c r="F17" s="72">
        <f t="shared" si="0"/>
        <v>0</v>
      </c>
    </row>
    <row r="18" spans="1:6" ht="21" x14ac:dyDescent="0.25">
      <c r="A18" s="97">
        <v>13</v>
      </c>
      <c r="B18" s="98" t="s">
        <v>236</v>
      </c>
      <c r="C18" s="98" t="s">
        <v>74</v>
      </c>
      <c r="D18" s="99">
        <v>1</v>
      </c>
      <c r="E18" s="100"/>
      <c r="F18" s="101">
        <f t="shared" si="0"/>
        <v>0</v>
      </c>
    </row>
    <row r="19" spans="1:6" ht="14.25" x14ac:dyDescent="0.25">
      <c r="A19" s="102"/>
      <c r="B19" s="103" t="s">
        <v>237</v>
      </c>
      <c r="C19" s="103"/>
      <c r="D19" s="104"/>
      <c r="E19" s="105"/>
      <c r="F19" s="106">
        <f>SUM(F20:F36)</f>
        <v>0</v>
      </c>
    </row>
    <row r="20" spans="1:6" x14ac:dyDescent="0.15">
      <c r="A20" s="68">
        <v>14</v>
      </c>
      <c r="B20" s="69" t="s">
        <v>238</v>
      </c>
      <c r="C20" s="69" t="s">
        <v>173</v>
      </c>
      <c r="D20" s="70">
        <v>1</v>
      </c>
      <c r="E20" s="94"/>
      <c r="F20" s="72">
        <f t="shared" ref="F20:F36" si="1">ROUND(E20*D20,2)</f>
        <v>0</v>
      </c>
    </row>
    <row r="21" spans="1:6" x14ac:dyDescent="0.15">
      <c r="A21" s="73">
        <v>15</v>
      </c>
      <c r="B21" s="74" t="s">
        <v>239</v>
      </c>
      <c r="C21" s="74" t="s">
        <v>2</v>
      </c>
      <c r="D21" s="75">
        <f>D25+D28</f>
        <v>80</v>
      </c>
      <c r="E21" s="95"/>
      <c r="F21" s="77">
        <f t="shared" si="1"/>
        <v>0</v>
      </c>
    </row>
    <row r="22" spans="1:6" x14ac:dyDescent="0.15">
      <c r="A22" s="73">
        <v>16</v>
      </c>
      <c r="B22" s="74" t="s">
        <v>240</v>
      </c>
      <c r="C22" s="74" t="s">
        <v>2</v>
      </c>
      <c r="D22" s="75">
        <f>D26+D29</f>
        <v>87</v>
      </c>
      <c r="E22" s="95"/>
      <c r="F22" s="77">
        <f t="shared" si="1"/>
        <v>0</v>
      </c>
    </row>
    <row r="23" spans="1:6" x14ac:dyDescent="0.15">
      <c r="A23" s="73">
        <v>17</v>
      </c>
      <c r="B23" s="74" t="s">
        <v>241</v>
      </c>
      <c r="C23" s="74" t="s">
        <v>2</v>
      </c>
      <c r="D23" s="75">
        <f>D27+D30</f>
        <v>16</v>
      </c>
      <c r="E23" s="95"/>
      <c r="F23" s="77">
        <f t="shared" si="1"/>
        <v>0</v>
      </c>
    </row>
    <row r="24" spans="1:6" x14ac:dyDescent="0.15">
      <c r="A24" s="73">
        <v>18</v>
      </c>
      <c r="B24" s="74" t="s">
        <v>242</v>
      </c>
      <c r="C24" s="74" t="s">
        <v>18</v>
      </c>
      <c r="D24" s="75">
        <v>100</v>
      </c>
      <c r="E24" s="95"/>
      <c r="F24" s="77">
        <f t="shared" si="1"/>
        <v>0</v>
      </c>
    </row>
    <row r="25" spans="1:6" x14ac:dyDescent="0.15">
      <c r="A25" s="73">
        <v>19</v>
      </c>
      <c r="B25" s="74" t="s">
        <v>243</v>
      </c>
      <c r="C25" s="74" t="s">
        <v>2</v>
      </c>
      <c r="D25" s="75">
        <v>44.5</v>
      </c>
      <c r="E25" s="95"/>
      <c r="F25" s="77">
        <f t="shared" si="1"/>
        <v>0</v>
      </c>
    </row>
    <row r="26" spans="1:6" x14ac:dyDescent="0.15">
      <c r="A26" s="73">
        <v>20</v>
      </c>
      <c r="B26" s="74" t="s">
        <v>244</v>
      </c>
      <c r="C26" s="74" t="s">
        <v>2</v>
      </c>
      <c r="D26" s="75">
        <f>D25</f>
        <v>44.5</v>
      </c>
      <c r="E26" s="95"/>
      <c r="F26" s="77">
        <f t="shared" si="1"/>
        <v>0</v>
      </c>
    </row>
    <row r="27" spans="1:6" x14ac:dyDescent="0.15">
      <c r="A27" s="73">
        <v>21</v>
      </c>
      <c r="B27" s="74" t="s">
        <v>245</v>
      </c>
      <c r="C27" s="74" t="s">
        <v>2</v>
      </c>
      <c r="D27" s="75">
        <v>8</v>
      </c>
      <c r="E27" s="95"/>
      <c r="F27" s="77">
        <f t="shared" si="1"/>
        <v>0</v>
      </c>
    </row>
    <row r="28" spans="1:6" x14ac:dyDescent="0.15">
      <c r="A28" s="73">
        <v>22</v>
      </c>
      <c r="B28" s="74" t="s">
        <v>246</v>
      </c>
      <c r="C28" s="74" t="s">
        <v>2</v>
      </c>
      <c r="D28" s="75">
        <v>35.5</v>
      </c>
      <c r="E28" s="95"/>
      <c r="F28" s="77">
        <f t="shared" si="1"/>
        <v>0</v>
      </c>
    </row>
    <row r="29" spans="1:6" x14ac:dyDescent="0.15">
      <c r="A29" s="73">
        <v>23</v>
      </c>
      <c r="B29" s="74" t="s">
        <v>247</v>
      </c>
      <c r="C29" s="74" t="s">
        <v>2</v>
      </c>
      <c r="D29" s="75">
        <v>42.5</v>
      </c>
      <c r="E29" s="95"/>
      <c r="F29" s="77">
        <f t="shared" si="1"/>
        <v>0</v>
      </c>
    </row>
    <row r="30" spans="1:6" x14ac:dyDescent="0.15">
      <c r="A30" s="73">
        <v>24</v>
      </c>
      <c r="B30" s="74" t="s">
        <v>248</v>
      </c>
      <c r="C30" s="74" t="s">
        <v>2</v>
      </c>
      <c r="D30" s="75">
        <v>8</v>
      </c>
      <c r="E30" s="95"/>
      <c r="F30" s="77">
        <f t="shared" si="1"/>
        <v>0</v>
      </c>
    </row>
    <row r="31" spans="1:6" x14ac:dyDescent="0.15">
      <c r="A31" s="73">
        <v>25</v>
      </c>
      <c r="B31" s="74" t="s">
        <v>249</v>
      </c>
      <c r="C31" s="74" t="s">
        <v>18</v>
      </c>
      <c r="D31" s="75">
        <v>4</v>
      </c>
      <c r="E31" s="95"/>
      <c r="F31" s="77">
        <f t="shared" si="1"/>
        <v>0</v>
      </c>
    </row>
    <row r="32" spans="1:6" x14ac:dyDescent="0.15">
      <c r="A32" s="73">
        <v>26</v>
      </c>
      <c r="B32" s="74" t="s">
        <v>250</v>
      </c>
      <c r="C32" s="74" t="s">
        <v>18</v>
      </c>
      <c r="D32" s="75">
        <v>8</v>
      </c>
      <c r="E32" s="95"/>
      <c r="F32" s="77">
        <f t="shared" si="1"/>
        <v>0</v>
      </c>
    </row>
    <row r="33" spans="1:6" x14ac:dyDescent="0.15">
      <c r="A33" s="73">
        <v>27</v>
      </c>
      <c r="B33" s="74" t="s">
        <v>251</v>
      </c>
      <c r="C33" s="74" t="s">
        <v>18</v>
      </c>
      <c r="D33" s="75">
        <v>4</v>
      </c>
      <c r="E33" s="95"/>
      <c r="F33" s="77">
        <f t="shared" si="1"/>
        <v>0</v>
      </c>
    </row>
    <row r="34" spans="1:6" x14ac:dyDescent="0.15">
      <c r="A34" s="68">
        <v>28</v>
      </c>
      <c r="B34" s="69" t="s">
        <v>252</v>
      </c>
      <c r="C34" s="69" t="s">
        <v>2</v>
      </c>
      <c r="D34" s="70">
        <v>91</v>
      </c>
      <c r="E34" s="94"/>
      <c r="F34" s="72">
        <f t="shared" si="1"/>
        <v>0</v>
      </c>
    </row>
    <row r="35" spans="1:6" x14ac:dyDescent="0.15">
      <c r="A35" s="68">
        <v>29</v>
      </c>
      <c r="B35" s="69" t="s">
        <v>253</v>
      </c>
      <c r="C35" s="69" t="s">
        <v>2</v>
      </c>
      <c r="D35" s="70">
        <v>91</v>
      </c>
      <c r="E35" s="94"/>
      <c r="F35" s="72">
        <f t="shared" si="1"/>
        <v>0</v>
      </c>
    </row>
    <row r="36" spans="1:6" x14ac:dyDescent="0.15">
      <c r="A36" s="68">
        <v>30</v>
      </c>
      <c r="B36" s="69" t="s">
        <v>254</v>
      </c>
      <c r="C36" s="69" t="s">
        <v>109</v>
      </c>
      <c r="D36" s="70">
        <v>0.14799999999999999</v>
      </c>
      <c r="E36" s="94"/>
      <c r="F36" s="72">
        <f t="shared" si="1"/>
        <v>0</v>
      </c>
    </row>
    <row r="37" spans="1:6" s="107" customFormat="1" ht="14.25" x14ac:dyDescent="0.25">
      <c r="A37" s="102"/>
      <c r="B37" s="103" t="s">
        <v>255</v>
      </c>
      <c r="C37" s="103"/>
      <c r="D37" s="104"/>
      <c r="E37" s="105"/>
      <c r="F37" s="106">
        <f>SUM(F38:F47)</f>
        <v>0</v>
      </c>
    </row>
    <row r="38" spans="1:6" s="107" customFormat="1" x14ac:dyDescent="0.15">
      <c r="A38" s="68">
        <v>31</v>
      </c>
      <c r="B38" s="69" t="s">
        <v>256</v>
      </c>
      <c r="C38" s="69" t="s">
        <v>173</v>
      </c>
      <c r="D38" s="70">
        <v>1</v>
      </c>
      <c r="E38" s="94"/>
      <c r="F38" s="72">
        <f t="shared" ref="F38:F47" si="2">ROUND(E38*D38,2)</f>
        <v>0</v>
      </c>
    </row>
    <row r="39" spans="1:6" s="107" customFormat="1" x14ac:dyDescent="0.15">
      <c r="A39" s="73">
        <v>32</v>
      </c>
      <c r="B39" s="74" t="s">
        <v>257</v>
      </c>
      <c r="C39" s="74" t="s">
        <v>2</v>
      </c>
      <c r="D39" s="75">
        <v>27.4</v>
      </c>
      <c r="E39" s="95"/>
      <c r="F39" s="77">
        <f t="shared" si="2"/>
        <v>0</v>
      </c>
    </row>
    <row r="40" spans="1:6" s="107" customFormat="1" x14ac:dyDescent="0.15">
      <c r="A40" s="73">
        <v>33</v>
      </c>
      <c r="B40" s="74" t="s">
        <v>258</v>
      </c>
      <c r="C40" s="74" t="s">
        <v>2</v>
      </c>
      <c r="D40" s="75">
        <v>19.8</v>
      </c>
      <c r="E40" s="95"/>
      <c r="F40" s="77">
        <f t="shared" si="2"/>
        <v>0</v>
      </c>
    </row>
    <row r="41" spans="1:6" s="107" customFormat="1" x14ac:dyDescent="0.15">
      <c r="A41" s="73">
        <v>34</v>
      </c>
      <c r="B41" s="74" t="s">
        <v>259</v>
      </c>
      <c r="C41" s="74" t="s">
        <v>18</v>
      </c>
      <c r="D41" s="75">
        <v>8</v>
      </c>
      <c r="E41" s="95"/>
      <c r="F41" s="77">
        <f t="shared" si="2"/>
        <v>0</v>
      </c>
    </row>
    <row r="42" spans="1:6" s="107" customFormat="1" x14ac:dyDescent="0.15">
      <c r="A42" s="73">
        <v>35</v>
      </c>
      <c r="B42" s="74" t="s">
        <v>260</v>
      </c>
      <c r="C42" s="74" t="s">
        <v>2</v>
      </c>
      <c r="D42" s="75">
        <f>D39</f>
        <v>27.4</v>
      </c>
      <c r="E42" s="95"/>
      <c r="F42" s="77">
        <f t="shared" si="2"/>
        <v>0</v>
      </c>
    </row>
    <row r="43" spans="1:6" s="107" customFormat="1" x14ac:dyDescent="0.15">
      <c r="A43" s="73">
        <v>36</v>
      </c>
      <c r="B43" s="74" t="s">
        <v>261</v>
      </c>
      <c r="C43" s="74" t="s">
        <v>2</v>
      </c>
      <c r="D43" s="75">
        <f>D40</f>
        <v>19.8</v>
      </c>
      <c r="E43" s="95"/>
      <c r="F43" s="77">
        <f t="shared" si="2"/>
        <v>0</v>
      </c>
    </row>
    <row r="44" spans="1:6" s="107" customFormat="1" x14ac:dyDescent="0.15">
      <c r="A44" s="73">
        <v>37</v>
      </c>
      <c r="B44" s="74" t="s">
        <v>262</v>
      </c>
      <c r="C44" s="74" t="s">
        <v>18</v>
      </c>
      <c r="D44" s="75">
        <v>4</v>
      </c>
      <c r="E44" s="95"/>
      <c r="F44" s="77">
        <f t="shared" si="2"/>
        <v>0</v>
      </c>
    </row>
    <row r="45" spans="1:6" s="107" customFormat="1" x14ac:dyDescent="0.15">
      <c r="A45" s="73">
        <v>38</v>
      </c>
      <c r="B45" s="74" t="s">
        <v>263</v>
      </c>
      <c r="C45" s="74" t="s">
        <v>18</v>
      </c>
      <c r="D45" s="75">
        <v>4</v>
      </c>
      <c r="E45" s="95"/>
      <c r="F45" s="77">
        <f t="shared" si="2"/>
        <v>0</v>
      </c>
    </row>
    <row r="46" spans="1:6" s="107" customFormat="1" x14ac:dyDescent="0.15">
      <c r="A46" s="73">
        <v>39</v>
      </c>
      <c r="B46" s="74" t="s">
        <v>264</v>
      </c>
      <c r="C46" s="74" t="s">
        <v>2</v>
      </c>
      <c r="D46" s="75">
        <f>D40+D39</f>
        <v>47.2</v>
      </c>
      <c r="E46" s="95"/>
      <c r="F46" s="77">
        <f t="shared" si="2"/>
        <v>0</v>
      </c>
    </row>
    <row r="47" spans="1:6" s="107" customFormat="1" x14ac:dyDescent="0.15">
      <c r="A47" s="68">
        <v>40</v>
      </c>
      <c r="B47" s="69" t="s">
        <v>265</v>
      </c>
      <c r="C47" s="69" t="s">
        <v>109</v>
      </c>
      <c r="D47" s="70">
        <v>0.05</v>
      </c>
      <c r="E47" s="94"/>
      <c r="F47" s="72">
        <f t="shared" si="2"/>
        <v>0</v>
      </c>
    </row>
    <row r="48" spans="1:6" s="107" customFormat="1" ht="14.25" x14ac:dyDescent="0.25">
      <c r="A48" s="102"/>
      <c r="B48" s="103" t="s">
        <v>266</v>
      </c>
      <c r="C48" s="103"/>
      <c r="D48" s="104"/>
      <c r="E48" s="105"/>
      <c r="F48" s="106">
        <f>SUM(F49:F60)</f>
        <v>0</v>
      </c>
    </row>
    <row r="49" spans="1:6" s="107" customFormat="1" x14ac:dyDescent="0.15">
      <c r="A49" s="68">
        <v>41</v>
      </c>
      <c r="B49" s="69" t="s">
        <v>267</v>
      </c>
      <c r="C49" s="69" t="s">
        <v>173</v>
      </c>
      <c r="D49" s="70">
        <v>1</v>
      </c>
      <c r="E49" s="94"/>
      <c r="F49" s="72">
        <f t="shared" ref="F49:F60" si="3">ROUND(E49*D49,2)</f>
        <v>0</v>
      </c>
    </row>
    <row r="50" spans="1:6" s="107" customFormat="1" x14ac:dyDescent="0.15">
      <c r="A50" s="73">
        <v>42</v>
      </c>
      <c r="B50" s="74" t="s">
        <v>268</v>
      </c>
      <c r="C50" s="74" t="s">
        <v>18</v>
      </c>
      <c r="D50" s="75">
        <v>3</v>
      </c>
      <c r="E50" s="95"/>
      <c r="F50" s="77">
        <f t="shared" si="3"/>
        <v>0</v>
      </c>
    </row>
    <row r="51" spans="1:6" s="107" customFormat="1" x14ac:dyDescent="0.15">
      <c r="A51" s="73">
        <v>43</v>
      </c>
      <c r="B51" s="74" t="s">
        <v>269</v>
      </c>
      <c r="C51" s="74" t="s">
        <v>18</v>
      </c>
      <c r="D51" s="75">
        <v>3</v>
      </c>
      <c r="E51" s="95"/>
      <c r="F51" s="77">
        <f t="shared" si="3"/>
        <v>0</v>
      </c>
    </row>
    <row r="52" spans="1:6" s="107" customFormat="1" x14ac:dyDescent="0.15">
      <c r="A52" s="73">
        <v>44</v>
      </c>
      <c r="B52" s="74" t="s">
        <v>270</v>
      </c>
      <c r="C52" s="74" t="s">
        <v>18</v>
      </c>
      <c r="D52" s="75">
        <v>3</v>
      </c>
      <c r="E52" s="95"/>
      <c r="F52" s="77">
        <f t="shared" si="3"/>
        <v>0</v>
      </c>
    </row>
    <row r="53" spans="1:6" s="107" customFormat="1" x14ac:dyDescent="0.15">
      <c r="A53" s="73">
        <v>45</v>
      </c>
      <c r="B53" s="74" t="s">
        <v>271</v>
      </c>
      <c r="C53" s="74" t="s">
        <v>18</v>
      </c>
      <c r="D53" s="75">
        <v>38</v>
      </c>
      <c r="E53" s="95"/>
      <c r="F53" s="77">
        <f t="shared" si="3"/>
        <v>0</v>
      </c>
    </row>
    <row r="54" spans="1:6" s="107" customFormat="1" x14ac:dyDescent="0.15">
      <c r="A54" s="73">
        <v>46</v>
      </c>
      <c r="B54" s="74" t="s">
        <v>272</v>
      </c>
      <c r="C54" s="74" t="s">
        <v>18</v>
      </c>
      <c r="D54" s="75">
        <v>7</v>
      </c>
      <c r="E54" s="95"/>
      <c r="F54" s="77">
        <f t="shared" si="3"/>
        <v>0</v>
      </c>
    </row>
    <row r="55" spans="1:6" s="107" customFormat="1" x14ac:dyDescent="0.15">
      <c r="A55" s="68">
        <v>47</v>
      </c>
      <c r="B55" s="69" t="s">
        <v>273</v>
      </c>
      <c r="C55" s="69" t="s">
        <v>274</v>
      </c>
      <c r="D55" s="70">
        <v>2</v>
      </c>
      <c r="E55" s="94"/>
      <c r="F55" s="72">
        <f t="shared" si="3"/>
        <v>0</v>
      </c>
    </row>
    <row r="56" spans="1:6" s="107" customFormat="1" ht="21" x14ac:dyDescent="0.15">
      <c r="A56" s="68">
        <v>48</v>
      </c>
      <c r="B56" s="69" t="s">
        <v>275</v>
      </c>
      <c r="C56" s="69" t="s">
        <v>274</v>
      </c>
      <c r="D56" s="70">
        <v>2</v>
      </c>
      <c r="E56" s="94"/>
      <c r="F56" s="72">
        <f t="shared" si="3"/>
        <v>0</v>
      </c>
    </row>
    <row r="57" spans="1:6" s="107" customFormat="1" x14ac:dyDescent="0.15">
      <c r="A57" s="68">
        <v>49</v>
      </c>
      <c r="B57" s="69" t="s">
        <v>276</v>
      </c>
      <c r="C57" s="69" t="s">
        <v>18</v>
      </c>
      <c r="D57" s="70">
        <v>4</v>
      </c>
      <c r="E57" s="94"/>
      <c r="F57" s="72">
        <f t="shared" si="3"/>
        <v>0</v>
      </c>
    </row>
    <row r="58" spans="1:6" s="107" customFormat="1" x14ac:dyDescent="0.15">
      <c r="A58" s="68">
        <v>50</v>
      </c>
      <c r="B58" s="69" t="s">
        <v>277</v>
      </c>
      <c r="C58" s="69" t="s">
        <v>274</v>
      </c>
      <c r="D58" s="70">
        <v>4</v>
      </c>
      <c r="E58" s="94"/>
      <c r="F58" s="72">
        <f t="shared" si="3"/>
        <v>0</v>
      </c>
    </row>
    <row r="59" spans="1:6" s="107" customFormat="1" ht="21" x14ac:dyDescent="0.15">
      <c r="A59" s="68">
        <v>51</v>
      </c>
      <c r="B59" s="69" t="s">
        <v>278</v>
      </c>
      <c r="C59" s="69" t="s">
        <v>18</v>
      </c>
      <c r="D59" s="70">
        <v>4</v>
      </c>
      <c r="E59" s="94"/>
      <c r="F59" s="72">
        <f t="shared" si="3"/>
        <v>0</v>
      </c>
    </row>
    <row r="60" spans="1:6" s="107" customFormat="1" ht="11.25" thickBot="1" x14ac:dyDescent="0.2">
      <c r="A60" s="108">
        <v>52</v>
      </c>
      <c r="B60" s="109" t="s">
        <v>279</v>
      </c>
      <c r="C60" s="109" t="s">
        <v>109</v>
      </c>
      <c r="D60" s="110">
        <v>0.29399999999999998</v>
      </c>
      <c r="E60" s="111"/>
      <c r="F60" s="112">
        <f t="shared" si="3"/>
        <v>0</v>
      </c>
    </row>
    <row r="61" spans="1:6" ht="15" thickTop="1" x14ac:dyDescent="0.25">
      <c r="A61" s="88"/>
      <c r="B61" s="89" t="s">
        <v>49</v>
      </c>
      <c r="C61" s="89"/>
      <c r="D61" s="89"/>
      <c r="E61" s="90"/>
      <c r="F61" s="91">
        <f>SUM(F5:F60)/2</f>
        <v>0</v>
      </c>
    </row>
  </sheetData>
  <sheetProtection selectLockedCells="1" selectUnlockedCells="1"/>
  <pageMargins left="0.39370078740157483" right="0.39370078740157483" top="0.78740157480314965" bottom="0.78740157480314965" header="0.51181102362204722" footer="0"/>
  <pageSetup paperSize="9" scale="99" firstPageNumber="0" fitToHeight="100" orientation="portrait" horizontalDpi="300" verticalDpi="300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pane ySplit="5" topLeftCell="A53" activePane="bottomLeft" state="frozen"/>
      <selection pane="bottomLeft" activeCell="F87" sqref="F87"/>
    </sheetView>
  </sheetViews>
  <sheetFormatPr defaultRowHeight="12" x14ac:dyDescent="0.25"/>
  <cols>
    <col min="1" max="1" width="2.7109375" style="131" bestFit="1" customWidth="1"/>
    <col min="2" max="2" width="87.5703125" style="131" customWidth="1"/>
    <col min="3" max="3" width="5.5703125" style="131" customWidth="1"/>
    <col min="4" max="4" width="9.140625" style="131"/>
    <col min="5" max="5" width="10" style="131" bestFit="1" customWidth="1"/>
    <col min="6" max="16384" width="9.140625" style="131"/>
  </cols>
  <sheetData>
    <row r="1" spans="1:8" ht="30.75" x14ac:dyDescent="0.25">
      <c r="A1" s="130" t="s">
        <v>78</v>
      </c>
      <c r="B1" s="130"/>
      <c r="C1" s="130"/>
      <c r="D1" s="130"/>
      <c r="E1" s="130"/>
      <c r="F1" s="130"/>
    </row>
    <row r="3" spans="1:8" ht="16.5" x14ac:dyDescent="0.25">
      <c r="A3" s="132" t="s">
        <v>285</v>
      </c>
    </row>
    <row r="5" spans="1:8" ht="24" x14ac:dyDescent="0.25">
      <c r="A5" s="133" t="s">
        <v>6</v>
      </c>
      <c r="B5" s="134" t="s">
        <v>4</v>
      </c>
      <c r="C5" s="134" t="s">
        <v>5</v>
      </c>
      <c r="D5" s="134" t="s">
        <v>3</v>
      </c>
      <c r="E5" s="134" t="s">
        <v>7</v>
      </c>
      <c r="F5" s="135" t="s">
        <v>8</v>
      </c>
    </row>
    <row r="6" spans="1:8" ht="14.25" x14ac:dyDescent="0.25">
      <c r="A6" s="154"/>
      <c r="B6" s="155" t="s">
        <v>40</v>
      </c>
      <c r="C6" s="156"/>
      <c r="D6" s="156"/>
      <c r="E6" s="156"/>
      <c r="F6" s="157"/>
    </row>
    <row r="7" spans="1:8" ht="14.25" x14ac:dyDescent="0.25">
      <c r="A7" s="136">
        <v>1</v>
      </c>
      <c r="B7" s="137" t="s">
        <v>21</v>
      </c>
      <c r="C7" s="138" t="s">
        <v>286</v>
      </c>
      <c r="D7" s="139">
        <v>56.430000000000007</v>
      </c>
      <c r="E7" s="140"/>
      <c r="F7" s="141">
        <f>ROUND(E7*D7,2)</f>
        <v>0</v>
      </c>
    </row>
    <row r="8" spans="1:8" x14ac:dyDescent="0.25">
      <c r="A8" s="136">
        <v>2</v>
      </c>
      <c r="B8" s="137" t="s">
        <v>45</v>
      </c>
      <c r="C8" s="138" t="s">
        <v>2</v>
      </c>
      <c r="D8" s="139">
        <v>17</v>
      </c>
      <c r="E8" s="140"/>
      <c r="F8" s="141">
        <f t="shared" ref="F8:F10" si="0">ROUND(E8*D8,2)</f>
        <v>0</v>
      </c>
    </row>
    <row r="9" spans="1:8" ht="14.25" x14ac:dyDescent="0.25">
      <c r="A9" s="136">
        <v>3</v>
      </c>
      <c r="B9" s="137" t="s">
        <v>50</v>
      </c>
      <c r="C9" s="138" t="s">
        <v>286</v>
      </c>
      <c r="D9" s="139">
        <v>13.530000000000001</v>
      </c>
      <c r="E9" s="140"/>
      <c r="F9" s="141">
        <f t="shared" si="0"/>
        <v>0</v>
      </c>
    </row>
    <row r="10" spans="1:8" ht="14.25" x14ac:dyDescent="0.25">
      <c r="A10" s="136">
        <v>4</v>
      </c>
      <c r="B10" s="138" t="s">
        <v>46</v>
      </c>
      <c r="C10" s="138" t="s">
        <v>286</v>
      </c>
      <c r="D10" s="139">
        <v>6.5</v>
      </c>
      <c r="E10" s="140"/>
      <c r="F10" s="141">
        <f t="shared" si="0"/>
        <v>0</v>
      </c>
    </row>
    <row r="11" spans="1:8" ht="14.25" x14ac:dyDescent="0.25">
      <c r="A11" s="136">
        <v>5</v>
      </c>
      <c r="B11" s="138" t="s">
        <v>20</v>
      </c>
      <c r="C11" s="138" t="s">
        <v>286</v>
      </c>
      <c r="D11" s="139">
        <v>21.4</v>
      </c>
      <c r="E11" s="140"/>
      <c r="F11" s="141">
        <f>ROUND(E11*D11,2)</f>
        <v>0</v>
      </c>
    </row>
    <row r="12" spans="1:8" ht="14.25" x14ac:dyDescent="0.25">
      <c r="A12" s="136">
        <v>6</v>
      </c>
      <c r="B12" s="138" t="s">
        <v>9</v>
      </c>
      <c r="C12" s="138" t="s">
        <v>286</v>
      </c>
      <c r="D12" s="139">
        <v>21.4</v>
      </c>
      <c r="E12" s="140"/>
      <c r="F12" s="141">
        <f t="shared" ref="F12:F56" si="1">ROUND(E12*D12,2)</f>
        <v>0</v>
      </c>
    </row>
    <row r="13" spans="1:8" ht="14.25" x14ac:dyDescent="0.25">
      <c r="A13" s="136">
        <v>7</v>
      </c>
      <c r="B13" s="138" t="s">
        <v>10</v>
      </c>
      <c r="C13" s="138" t="s">
        <v>286</v>
      </c>
      <c r="D13" s="139">
        <v>21.4</v>
      </c>
      <c r="E13" s="140"/>
      <c r="F13" s="141">
        <f t="shared" si="1"/>
        <v>0</v>
      </c>
    </row>
    <row r="14" spans="1:8" ht="14.25" x14ac:dyDescent="0.25">
      <c r="A14" s="136">
        <v>8</v>
      </c>
      <c r="B14" s="138" t="s">
        <v>14</v>
      </c>
      <c r="C14" s="138" t="s">
        <v>286</v>
      </c>
      <c r="D14" s="139">
        <v>37.479999999999997</v>
      </c>
      <c r="E14" s="140"/>
      <c r="F14" s="141">
        <f t="shared" si="1"/>
        <v>0</v>
      </c>
      <c r="H14" s="142"/>
    </row>
    <row r="15" spans="1:8" x14ac:dyDescent="0.25">
      <c r="A15" s="136">
        <v>9</v>
      </c>
      <c r="B15" s="143" t="s">
        <v>13</v>
      </c>
      <c r="C15" s="138" t="s">
        <v>12</v>
      </c>
      <c r="D15" s="139">
        <v>112.44</v>
      </c>
      <c r="E15" s="140"/>
      <c r="F15" s="141">
        <f t="shared" si="1"/>
        <v>0</v>
      </c>
    </row>
    <row r="16" spans="1:8" x14ac:dyDescent="0.25">
      <c r="A16" s="136">
        <v>10</v>
      </c>
      <c r="B16" s="143" t="s">
        <v>63</v>
      </c>
      <c r="C16" s="138" t="s">
        <v>12</v>
      </c>
      <c r="D16" s="139">
        <v>10</v>
      </c>
      <c r="E16" s="140"/>
      <c r="F16" s="141">
        <f t="shared" si="1"/>
        <v>0</v>
      </c>
    </row>
    <row r="17" spans="1:8" x14ac:dyDescent="0.25">
      <c r="A17" s="136">
        <v>11</v>
      </c>
      <c r="B17" s="138" t="s">
        <v>11</v>
      </c>
      <c r="C17" s="138" t="s">
        <v>2</v>
      </c>
      <c r="D17" s="139">
        <v>49.099999999999994</v>
      </c>
      <c r="E17" s="140"/>
      <c r="F17" s="141">
        <f t="shared" si="1"/>
        <v>0</v>
      </c>
    </row>
    <row r="18" spans="1:8" x14ac:dyDescent="0.25">
      <c r="A18" s="136">
        <v>12</v>
      </c>
      <c r="B18" s="143" t="s">
        <v>0</v>
      </c>
      <c r="C18" s="138" t="s">
        <v>2</v>
      </c>
      <c r="D18" s="139">
        <v>49.099999999999994</v>
      </c>
      <c r="E18" s="140"/>
      <c r="F18" s="141">
        <f t="shared" si="1"/>
        <v>0</v>
      </c>
    </row>
    <row r="19" spans="1:8" x14ac:dyDescent="0.25">
      <c r="A19" s="136">
        <v>13</v>
      </c>
      <c r="B19" s="143" t="s">
        <v>287</v>
      </c>
      <c r="C19" s="138" t="s">
        <v>2</v>
      </c>
      <c r="D19" s="139">
        <v>21</v>
      </c>
      <c r="E19" s="140"/>
      <c r="F19" s="141">
        <f t="shared" si="1"/>
        <v>0</v>
      </c>
    </row>
    <row r="20" spans="1:8" x14ac:dyDescent="0.25">
      <c r="A20" s="136">
        <v>14</v>
      </c>
      <c r="B20" s="143" t="s">
        <v>288</v>
      </c>
      <c r="C20" s="138" t="s">
        <v>2</v>
      </c>
      <c r="D20" s="139">
        <v>5</v>
      </c>
      <c r="E20" s="140"/>
      <c r="F20" s="141">
        <f t="shared" si="1"/>
        <v>0</v>
      </c>
    </row>
    <row r="21" spans="1:8" ht="14.25" x14ac:dyDescent="0.25">
      <c r="A21" s="136">
        <v>15</v>
      </c>
      <c r="B21" s="138" t="s">
        <v>289</v>
      </c>
      <c r="C21" s="138" t="s">
        <v>286</v>
      </c>
      <c r="D21" s="139">
        <v>17.43</v>
      </c>
      <c r="E21" s="140"/>
      <c r="F21" s="141">
        <f t="shared" si="1"/>
        <v>0</v>
      </c>
      <c r="H21" s="142"/>
    </row>
    <row r="22" spans="1:8" ht="24" x14ac:dyDescent="0.25">
      <c r="A22" s="136">
        <v>16</v>
      </c>
      <c r="B22" s="138" t="s">
        <v>290</v>
      </c>
      <c r="C22" s="138" t="s">
        <v>286</v>
      </c>
      <c r="D22" s="139">
        <v>2.1240000000000001</v>
      </c>
      <c r="E22" s="140"/>
      <c r="F22" s="141">
        <f t="shared" si="1"/>
        <v>0</v>
      </c>
      <c r="H22" s="142"/>
    </row>
    <row r="23" spans="1:8" ht="24" x14ac:dyDescent="0.25">
      <c r="A23" s="136">
        <v>17</v>
      </c>
      <c r="B23" s="138" t="s">
        <v>291</v>
      </c>
      <c r="C23" s="138" t="s">
        <v>286</v>
      </c>
      <c r="D23" s="139">
        <v>16.439999999999998</v>
      </c>
      <c r="E23" s="140"/>
      <c r="F23" s="141">
        <f t="shared" si="1"/>
        <v>0</v>
      </c>
    </row>
    <row r="24" spans="1:8" ht="14.25" x14ac:dyDescent="0.25">
      <c r="A24" s="136">
        <v>18</v>
      </c>
      <c r="B24" s="138" t="s">
        <v>19</v>
      </c>
      <c r="C24" s="138" t="s">
        <v>286</v>
      </c>
      <c r="D24" s="139">
        <v>56.430000000000007</v>
      </c>
      <c r="E24" s="140"/>
      <c r="F24" s="141">
        <f t="shared" si="1"/>
        <v>0</v>
      </c>
    </row>
    <row r="25" spans="1:8" ht="14.25" x14ac:dyDescent="0.25">
      <c r="A25" s="136">
        <v>19</v>
      </c>
      <c r="B25" s="138" t="s">
        <v>22</v>
      </c>
      <c r="C25" s="138" t="s">
        <v>286</v>
      </c>
      <c r="D25" s="139">
        <v>78.14</v>
      </c>
      <c r="E25" s="140"/>
      <c r="F25" s="141">
        <f t="shared" si="1"/>
        <v>0</v>
      </c>
    </row>
    <row r="26" spans="1:8" ht="14.25" x14ac:dyDescent="0.25">
      <c r="A26" s="136">
        <v>20</v>
      </c>
      <c r="B26" s="138" t="s">
        <v>51</v>
      </c>
      <c r="C26" s="138" t="s">
        <v>286</v>
      </c>
      <c r="D26" s="139">
        <v>65.92</v>
      </c>
      <c r="E26" s="140"/>
      <c r="F26" s="141">
        <f t="shared" si="1"/>
        <v>0</v>
      </c>
    </row>
    <row r="27" spans="1:8" ht="14.25" x14ac:dyDescent="0.25">
      <c r="A27" s="136">
        <v>21</v>
      </c>
      <c r="B27" s="138" t="s">
        <v>69</v>
      </c>
      <c r="C27" s="138" t="s">
        <v>286</v>
      </c>
      <c r="D27" s="139">
        <v>79.5</v>
      </c>
      <c r="E27" s="140"/>
      <c r="F27" s="141">
        <f t="shared" si="1"/>
        <v>0</v>
      </c>
    </row>
    <row r="28" spans="1:8" ht="14.25" x14ac:dyDescent="0.25">
      <c r="A28" s="136">
        <v>22</v>
      </c>
      <c r="B28" s="138" t="s">
        <v>47</v>
      </c>
      <c r="C28" s="138" t="s">
        <v>286</v>
      </c>
      <c r="D28" s="139">
        <v>51.069999999999993</v>
      </c>
      <c r="E28" s="140"/>
      <c r="F28" s="141">
        <f t="shared" si="1"/>
        <v>0</v>
      </c>
    </row>
    <row r="29" spans="1:8" ht="14.25" x14ac:dyDescent="0.25">
      <c r="A29" s="136">
        <v>23</v>
      </c>
      <c r="B29" s="138" t="s">
        <v>52</v>
      </c>
      <c r="C29" s="138" t="s">
        <v>286</v>
      </c>
      <c r="D29" s="139">
        <v>21.4</v>
      </c>
      <c r="E29" s="140"/>
      <c r="F29" s="141">
        <f t="shared" si="1"/>
        <v>0</v>
      </c>
    </row>
    <row r="30" spans="1:8" x14ac:dyDescent="0.25">
      <c r="A30" s="136">
        <v>24</v>
      </c>
      <c r="B30" s="138" t="s">
        <v>1</v>
      </c>
      <c r="C30" s="138" t="s">
        <v>12</v>
      </c>
      <c r="D30" s="139">
        <v>36.234999999999999</v>
      </c>
      <c r="E30" s="140"/>
      <c r="F30" s="141">
        <f t="shared" si="1"/>
        <v>0</v>
      </c>
    </row>
    <row r="31" spans="1:8" x14ac:dyDescent="0.25">
      <c r="A31" s="136"/>
      <c r="B31" s="138"/>
      <c r="C31" s="138"/>
      <c r="D31" s="139"/>
      <c r="E31" s="140"/>
      <c r="F31" s="141"/>
    </row>
    <row r="32" spans="1:8" ht="14.25" x14ac:dyDescent="0.25">
      <c r="A32" s="158"/>
      <c r="B32" s="159" t="s">
        <v>41</v>
      </c>
      <c r="C32" s="160"/>
      <c r="D32" s="161"/>
      <c r="E32" s="162"/>
      <c r="F32" s="163"/>
    </row>
    <row r="33" spans="1:6" ht="24" x14ac:dyDescent="0.25">
      <c r="A33" s="144">
        <v>25</v>
      </c>
      <c r="B33" s="145" t="s">
        <v>68</v>
      </c>
      <c r="C33" s="145" t="s">
        <v>2</v>
      </c>
      <c r="D33" s="146">
        <v>15.3</v>
      </c>
      <c r="E33" s="147"/>
      <c r="F33" s="148">
        <f t="shared" si="1"/>
        <v>0</v>
      </c>
    </row>
    <row r="34" spans="1:6" x14ac:dyDescent="0.25">
      <c r="A34" s="144">
        <v>26</v>
      </c>
      <c r="B34" s="145" t="s">
        <v>67</v>
      </c>
      <c r="C34" s="145" t="s">
        <v>18</v>
      </c>
      <c r="D34" s="146">
        <v>3</v>
      </c>
      <c r="E34" s="147"/>
      <c r="F34" s="148">
        <f t="shared" si="1"/>
        <v>0</v>
      </c>
    </row>
    <row r="35" spans="1:6" x14ac:dyDescent="0.25">
      <c r="A35" s="144">
        <v>27</v>
      </c>
      <c r="B35" s="145" t="s">
        <v>70</v>
      </c>
      <c r="C35" s="145" t="s">
        <v>18</v>
      </c>
      <c r="D35" s="146">
        <v>3</v>
      </c>
      <c r="E35" s="147"/>
      <c r="F35" s="148">
        <f t="shared" si="1"/>
        <v>0</v>
      </c>
    </row>
    <row r="36" spans="1:6" x14ac:dyDescent="0.25">
      <c r="A36" s="136"/>
      <c r="B36" s="138"/>
      <c r="C36" s="138"/>
      <c r="D36" s="139"/>
      <c r="E36" s="140"/>
      <c r="F36" s="141"/>
    </row>
    <row r="37" spans="1:6" ht="14.25" x14ac:dyDescent="0.25">
      <c r="A37" s="158"/>
      <c r="B37" s="164" t="s">
        <v>42</v>
      </c>
      <c r="C37" s="160"/>
      <c r="D37" s="161"/>
      <c r="E37" s="162"/>
      <c r="F37" s="163"/>
    </row>
    <row r="38" spans="1:6" x14ac:dyDescent="0.25">
      <c r="A38" s="136">
        <v>28</v>
      </c>
      <c r="B38" s="138" t="s">
        <v>15</v>
      </c>
      <c r="C38" s="138" t="s">
        <v>18</v>
      </c>
      <c r="D38" s="139">
        <v>4</v>
      </c>
      <c r="E38" s="140"/>
      <c r="F38" s="141">
        <f t="shared" si="1"/>
        <v>0</v>
      </c>
    </row>
    <row r="39" spans="1:6" x14ac:dyDescent="0.25">
      <c r="A39" s="136">
        <v>29</v>
      </c>
      <c r="B39" s="143" t="s">
        <v>23</v>
      </c>
      <c r="C39" s="138" t="s">
        <v>18</v>
      </c>
      <c r="D39" s="139">
        <v>4</v>
      </c>
      <c r="E39" s="140"/>
      <c r="F39" s="141">
        <f t="shared" si="1"/>
        <v>0</v>
      </c>
    </row>
    <row r="40" spans="1:6" x14ac:dyDescent="0.25">
      <c r="A40" s="136">
        <v>30</v>
      </c>
      <c r="B40" s="143" t="s">
        <v>16</v>
      </c>
      <c r="C40" s="138" t="s">
        <v>18</v>
      </c>
      <c r="D40" s="139">
        <v>4</v>
      </c>
      <c r="E40" s="140"/>
      <c r="F40" s="141">
        <f t="shared" si="1"/>
        <v>0</v>
      </c>
    </row>
    <row r="41" spans="1:6" x14ac:dyDescent="0.25">
      <c r="A41" s="136">
        <v>31</v>
      </c>
      <c r="B41" s="143" t="s">
        <v>17</v>
      </c>
      <c r="C41" s="138" t="s">
        <v>18</v>
      </c>
      <c r="D41" s="139">
        <v>4</v>
      </c>
      <c r="E41" s="140"/>
      <c r="F41" s="141">
        <f t="shared" si="1"/>
        <v>0</v>
      </c>
    </row>
    <row r="42" spans="1:6" x14ac:dyDescent="0.25">
      <c r="A42" s="136">
        <v>32</v>
      </c>
      <c r="B42" s="143" t="s">
        <v>48</v>
      </c>
      <c r="C42" s="138" t="s">
        <v>18</v>
      </c>
      <c r="D42" s="139">
        <v>4</v>
      </c>
      <c r="E42" s="140"/>
      <c r="F42" s="141">
        <f t="shared" si="1"/>
        <v>0</v>
      </c>
    </row>
    <row r="43" spans="1:6" x14ac:dyDescent="0.25">
      <c r="A43" s="136">
        <v>33</v>
      </c>
      <c r="B43" s="138" t="s">
        <v>43</v>
      </c>
      <c r="C43" s="138" t="s">
        <v>18</v>
      </c>
      <c r="D43" s="139">
        <v>5</v>
      </c>
      <c r="E43" s="140"/>
      <c r="F43" s="141">
        <f t="shared" si="1"/>
        <v>0</v>
      </c>
    </row>
    <row r="44" spans="1:6" x14ac:dyDescent="0.25">
      <c r="A44" s="136">
        <v>34</v>
      </c>
      <c r="B44" s="138" t="s">
        <v>29</v>
      </c>
      <c r="C44" s="138" t="s">
        <v>18</v>
      </c>
      <c r="D44" s="139">
        <v>5</v>
      </c>
      <c r="E44" s="140"/>
      <c r="F44" s="141">
        <f t="shared" si="1"/>
        <v>0</v>
      </c>
    </row>
    <row r="45" spans="1:6" x14ac:dyDescent="0.25">
      <c r="A45" s="136">
        <v>35</v>
      </c>
      <c r="B45" s="138" t="s">
        <v>28</v>
      </c>
      <c r="C45" s="138" t="s">
        <v>18</v>
      </c>
      <c r="D45" s="139">
        <v>5</v>
      </c>
      <c r="E45" s="140"/>
      <c r="F45" s="141">
        <f t="shared" si="1"/>
        <v>0</v>
      </c>
    </row>
    <row r="46" spans="1:6" x14ac:dyDescent="0.25">
      <c r="A46" s="136">
        <v>36</v>
      </c>
      <c r="B46" s="138" t="s">
        <v>38</v>
      </c>
      <c r="C46" s="138" t="s">
        <v>18</v>
      </c>
      <c r="D46" s="139">
        <v>4</v>
      </c>
      <c r="E46" s="140"/>
      <c r="F46" s="141">
        <f t="shared" si="1"/>
        <v>0</v>
      </c>
    </row>
    <row r="47" spans="1:6" x14ac:dyDescent="0.25">
      <c r="A47" s="136">
        <v>37</v>
      </c>
      <c r="B47" s="138" t="s">
        <v>64</v>
      </c>
      <c r="C47" s="138" t="s">
        <v>18</v>
      </c>
      <c r="D47" s="139">
        <v>1</v>
      </c>
      <c r="E47" s="140"/>
      <c r="F47" s="141">
        <f t="shared" si="1"/>
        <v>0</v>
      </c>
    </row>
    <row r="48" spans="1:6" x14ac:dyDescent="0.25">
      <c r="A48" s="136">
        <v>38</v>
      </c>
      <c r="B48" s="138" t="s">
        <v>39</v>
      </c>
      <c r="C48" s="138" t="s">
        <v>18</v>
      </c>
      <c r="D48" s="139">
        <v>7</v>
      </c>
      <c r="E48" s="140"/>
      <c r="F48" s="141">
        <f t="shared" si="1"/>
        <v>0</v>
      </c>
    </row>
    <row r="49" spans="1:6" x14ac:dyDescent="0.25">
      <c r="A49" s="136">
        <v>39</v>
      </c>
      <c r="B49" s="138" t="s">
        <v>31</v>
      </c>
      <c r="C49" s="138" t="s">
        <v>18</v>
      </c>
      <c r="D49" s="139">
        <v>1</v>
      </c>
      <c r="E49" s="140"/>
      <c r="F49" s="141">
        <f t="shared" si="1"/>
        <v>0</v>
      </c>
    </row>
    <row r="50" spans="1:6" x14ac:dyDescent="0.25">
      <c r="A50" s="136">
        <v>40</v>
      </c>
      <c r="B50" s="138" t="s">
        <v>30</v>
      </c>
      <c r="C50" s="138" t="s">
        <v>18</v>
      </c>
      <c r="D50" s="139">
        <v>1</v>
      </c>
      <c r="E50" s="140"/>
      <c r="F50" s="141">
        <f t="shared" si="1"/>
        <v>0</v>
      </c>
    </row>
    <row r="51" spans="1:6" x14ac:dyDescent="0.25">
      <c r="A51" s="136">
        <v>41</v>
      </c>
      <c r="B51" s="138" t="s">
        <v>44</v>
      </c>
      <c r="C51" s="138" t="s">
        <v>18</v>
      </c>
      <c r="D51" s="139">
        <v>3</v>
      </c>
      <c r="E51" s="140"/>
      <c r="F51" s="141">
        <f t="shared" si="1"/>
        <v>0</v>
      </c>
    </row>
    <row r="52" spans="1:6" x14ac:dyDescent="0.25">
      <c r="A52" s="136">
        <v>42</v>
      </c>
      <c r="B52" s="138" t="s">
        <v>26</v>
      </c>
      <c r="C52" s="138" t="s">
        <v>18</v>
      </c>
      <c r="D52" s="139">
        <v>3</v>
      </c>
      <c r="E52" s="140"/>
      <c r="F52" s="141">
        <f t="shared" si="1"/>
        <v>0</v>
      </c>
    </row>
    <row r="53" spans="1:6" x14ac:dyDescent="0.25">
      <c r="A53" s="136">
        <v>43</v>
      </c>
      <c r="B53" s="138" t="s">
        <v>27</v>
      </c>
      <c r="C53" s="138" t="s">
        <v>18</v>
      </c>
      <c r="D53" s="139">
        <v>3</v>
      </c>
      <c r="E53" s="140"/>
      <c r="F53" s="141">
        <f t="shared" si="1"/>
        <v>0</v>
      </c>
    </row>
    <row r="54" spans="1:6" x14ac:dyDescent="0.25">
      <c r="A54" s="136">
        <v>44</v>
      </c>
      <c r="B54" s="138" t="s">
        <v>25</v>
      </c>
      <c r="C54" s="138" t="s">
        <v>18</v>
      </c>
      <c r="D54" s="139">
        <v>3</v>
      </c>
      <c r="E54" s="140"/>
      <c r="F54" s="141">
        <f t="shared" si="1"/>
        <v>0</v>
      </c>
    </row>
    <row r="55" spans="1:6" x14ac:dyDescent="0.25">
      <c r="A55" s="136">
        <v>45</v>
      </c>
      <c r="B55" s="138" t="s">
        <v>24</v>
      </c>
      <c r="C55" s="138" t="s">
        <v>18</v>
      </c>
      <c r="D55" s="139">
        <v>3</v>
      </c>
      <c r="E55" s="140"/>
      <c r="F55" s="141">
        <f t="shared" si="1"/>
        <v>0</v>
      </c>
    </row>
    <row r="56" spans="1:6" ht="24" x14ac:dyDescent="0.25">
      <c r="A56" s="136">
        <v>46</v>
      </c>
      <c r="B56" s="138" t="s">
        <v>66</v>
      </c>
      <c r="C56" s="138" t="s">
        <v>2</v>
      </c>
      <c r="D56" s="139">
        <v>21</v>
      </c>
      <c r="E56" s="140"/>
      <c r="F56" s="141">
        <f t="shared" si="1"/>
        <v>0</v>
      </c>
    </row>
    <row r="57" spans="1:6" x14ac:dyDescent="0.25">
      <c r="A57" s="136">
        <v>47</v>
      </c>
      <c r="B57" s="138" t="s">
        <v>35</v>
      </c>
      <c r="C57" s="138" t="s">
        <v>2</v>
      </c>
      <c r="D57" s="139">
        <v>12.5</v>
      </c>
      <c r="E57" s="140"/>
      <c r="F57" s="141">
        <f t="shared" ref="F57:F59" si="2">ROUND(E57*D57,2)</f>
        <v>0</v>
      </c>
    </row>
    <row r="58" spans="1:6" x14ac:dyDescent="0.25">
      <c r="A58" s="136">
        <v>48</v>
      </c>
      <c r="B58" s="138" t="s">
        <v>34</v>
      </c>
      <c r="C58" s="138" t="s">
        <v>2</v>
      </c>
      <c r="D58" s="139">
        <v>5</v>
      </c>
      <c r="E58" s="140"/>
      <c r="F58" s="141">
        <f t="shared" si="2"/>
        <v>0</v>
      </c>
    </row>
    <row r="59" spans="1:6" x14ac:dyDescent="0.25">
      <c r="A59" s="136">
        <v>49</v>
      </c>
      <c r="B59" s="138" t="s">
        <v>57</v>
      </c>
      <c r="C59" s="138" t="s">
        <v>18</v>
      </c>
      <c r="D59" s="139">
        <v>7</v>
      </c>
      <c r="E59" s="140"/>
      <c r="F59" s="141">
        <f t="shared" si="2"/>
        <v>0</v>
      </c>
    </row>
    <row r="60" spans="1:6" x14ac:dyDescent="0.25">
      <c r="A60" s="136">
        <v>50</v>
      </c>
      <c r="B60" s="138" t="s">
        <v>56</v>
      </c>
      <c r="C60" s="138" t="s">
        <v>18</v>
      </c>
      <c r="D60" s="139">
        <v>8</v>
      </c>
      <c r="E60" s="140"/>
      <c r="F60" s="141">
        <f t="shared" ref="F60:F64" si="3">ROUND(E60*D60,2)</f>
        <v>0</v>
      </c>
    </row>
    <row r="61" spans="1:6" x14ac:dyDescent="0.25">
      <c r="A61" s="136">
        <v>51</v>
      </c>
      <c r="B61" s="138" t="s">
        <v>32</v>
      </c>
      <c r="C61" s="138" t="s">
        <v>2</v>
      </c>
      <c r="D61" s="139">
        <v>3.2</v>
      </c>
      <c r="E61" s="140"/>
      <c r="F61" s="141">
        <f t="shared" si="3"/>
        <v>0</v>
      </c>
    </row>
    <row r="62" spans="1:6" x14ac:dyDescent="0.25">
      <c r="A62" s="136">
        <v>52</v>
      </c>
      <c r="B62" s="138" t="s">
        <v>33</v>
      </c>
      <c r="C62" s="138" t="s">
        <v>2</v>
      </c>
      <c r="D62" s="139">
        <v>13.5</v>
      </c>
      <c r="E62" s="140"/>
      <c r="F62" s="141">
        <f t="shared" si="3"/>
        <v>0</v>
      </c>
    </row>
    <row r="63" spans="1:6" x14ac:dyDescent="0.25">
      <c r="A63" s="136">
        <v>53</v>
      </c>
      <c r="B63" s="138" t="s">
        <v>36</v>
      </c>
      <c r="C63" s="138" t="s">
        <v>2</v>
      </c>
      <c r="D63" s="139">
        <v>21</v>
      </c>
      <c r="E63" s="140"/>
      <c r="F63" s="141">
        <f t="shared" si="3"/>
        <v>0</v>
      </c>
    </row>
    <row r="64" spans="1:6" x14ac:dyDescent="0.25">
      <c r="A64" s="136">
        <v>54</v>
      </c>
      <c r="B64" s="138" t="s">
        <v>37</v>
      </c>
      <c r="C64" s="138" t="s">
        <v>2</v>
      </c>
      <c r="D64" s="139">
        <v>25</v>
      </c>
      <c r="E64" s="140"/>
      <c r="F64" s="141">
        <f t="shared" si="3"/>
        <v>0</v>
      </c>
    </row>
    <row r="65" spans="1:6" x14ac:dyDescent="0.25">
      <c r="A65" s="136"/>
      <c r="B65" s="138"/>
      <c r="C65" s="138"/>
      <c r="D65" s="139"/>
      <c r="E65" s="140"/>
      <c r="F65" s="141"/>
    </row>
    <row r="66" spans="1:6" ht="14.25" x14ac:dyDescent="0.25">
      <c r="A66" s="158"/>
      <c r="B66" s="170" t="s">
        <v>53</v>
      </c>
      <c r="C66" s="160"/>
      <c r="D66" s="161"/>
      <c r="E66" s="162"/>
      <c r="F66" s="163"/>
    </row>
    <row r="67" spans="1:6" ht="24" x14ac:dyDescent="0.25">
      <c r="A67" s="136">
        <v>55</v>
      </c>
      <c r="B67" s="138" t="s">
        <v>65</v>
      </c>
      <c r="C67" s="138" t="s">
        <v>18</v>
      </c>
      <c r="D67" s="139">
        <v>4</v>
      </c>
      <c r="E67" s="140"/>
      <c r="F67" s="141">
        <f t="shared" ref="F67:F77" si="4">ROUND(E67*D67,2)</f>
        <v>0</v>
      </c>
    </row>
    <row r="68" spans="1:6" x14ac:dyDescent="0.25">
      <c r="A68" s="136"/>
      <c r="B68" s="138"/>
      <c r="C68" s="138"/>
      <c r="D68" s="139"/>
      <c r="E68" s="140"/>
      <c r="F68" s="141"/>
    </row>
    <row r="69" spans="1:6" ht="14.25" x14ac:dyDescent="0.25">
      <c r="A69" s="158"/>
      <c r="B69" s="170" t="s">
        <v>54</v>
      </c>
      <c r="C69" s="160"/>
      <c r="D69" s="161"/>
      <c r="E69" s="162"/>
      <c r="F69" s="163"/>
    </row>
    <row r="70" spans="1:6" ht="24" x14ac:dyDescent="0.25">
      <c r="A70" s="136">
        <v>56</v>
      </c>
      <c r="B70" s="138" t="s">
        <v>75</v>
      </c>
      <c r="C70" s="138" t="s">
        <v>18</v>
      </c>
      <c r="D70" s="139">
        <v>8</v>
      </c>
      <c r="E70" s="140"/>
      <c r="F70" s="141">
        <f t="shared" si="4"/>
        <v>0</v>
      </c>
    </row>
    <row r="71" spans="1:6" x14ac:dyDescent="0.25">
      <c r="A71" s="136">
        <v>57</v>
      </c>
      <c r="B71" s="138" t="s">
        <v>55</v>
      </c>
      <c r="C71" s="138" t="s">
        <v>2</v>
      </c>
      <c r="D71" s="139">
        <v>46</v>
      </c>
      <c r="E71" s="140"/>
      <c r="F71" s="141">
        <f t="shared" si="4"/>
        <v>0</v>
      </c>
    </row>
    <row r="72" spans="1:6" x14ac:dyDescent="0.25">
      <c r="A72" s="136">
        <v>58</v>
      </c>
      <c r="B72" s="138" t="s">
        <v>73</v>
      </c>
      <c r="C72" s="138" t="s">
        <v>74</v>
      </c>
      <c r="D72" s="139">
        <v>1</v>
      </c>
      <c r="E72" s="140"/>
      <c r="F72" s="141">
        <f t="shared" si="4"/>
        <v>0</v>
      </c>
    </row>
    <row r="73" spans="1:6" x14ac:dyDescent="0.25">
      <c r="A73" s="136">
        <v>59</v>
      </c>
      <c r="B73" s="138" t="s">
        <v>77</v>
      </c>
      <c r="C73" s="138" t="s">
        <v>74</v>
      </c>
      <c r="D73" s="139">
        <v>1</v>
      </c>
      <c r="E73" s="140"/>
      <c r="F73" s="141">
        <f t="shared" si="4"/>
        <v>0</v>
      </c>
    </row>
    <row r="74" spans="1:6" x14ac:dyDescent="0.25">
      <c r="A74" s="136"/>
      <c r="B74" s="138"/>
      <c r="C74" s="138"/>
      <c r="D74" s="139"/>
      <c r="E74" s="140"/>
      <c r="F74" s="141"/>
    </row>
    <row r="75" spans="1:6" ht="14.25" x14ac:dyDescent="0.25">
      <c r="A75" s="158"/>
      <c r="B75" s="170" t="s">
        <v>76</v>
      </c>
      <c r="C75" s="160"/>
      <c r="D75" s="161"/>
      <c r="E75" s="162"/>
      <c r="F75" s="163"/>
    </row>
    <row r="76" spans="1:6" ht="24" x14ac:dyDescent="0.25">
      <c r="A76" s="136">
        <v>60</v>
      </c>
      <c r="B76" s="138" t="s">
        <v>71</v>
      </c>
      <c r="C76" s="138" t="s">
        <v>18</v>
      </c>
      <c r="D76" s="139">
        <v>3</v>
      </c>
      <c r="E76" s="140"/>
      <c r="F76" s="141">
        <f t="shared" si="4"/>
        <v>0</v>
      </c>
    </row>
    <row r="77" spans="1:6" x14ac:dyDescent="0.25">
      <c r="A77" s="136">
        <v>61</v>
      </c>
      <c r="B77" s="138" t="s">
        <v>72</v>
      </c>
      <c r="C77" s="138" t="s">
        <v>18</v>
      </c>
      <c r="D77" s="139">
        <v>1</v>
      </c>
      <c r="E77" s="140"/>
      <c r="F77" s="141">
        <f t="shared" si="4"/>
        <v>0</v>
      </c>
    </row>
    <row r="78" spans="1:6" x14ac:dyDescent="0.25">
      <c r="A78" s="136"/>
      <c r="B78" s="138"/>
      <c r="C78" s="138"/>
      <c r="D78" s="139"/>
      <c r="E78" s="140"/>
      <c r="F78" s="141"/>
    </row>
    <row r="79" spans="1:6" ht="14.25" x14ac:dyDescent="0.25">
      <c r="A79" s="158"/>
      <c r="B79" s="170" t="s">
        <v>58</v>
      </c>
      <c r="C79" s="160"/>
      <c r="D79" s="161"/>
      <c r="E79" s="162"/>
      <c r="F79" s="163"/>
    </row>
    <row r="80" spans="1:6" ht="14.25" x14ac:dyDescent="0.25">
      <c r="A80" s="136">
        <v>62</v>
      </c>
      <c r="B80" s="138" t="s">
        <v>59</v>
      </c>
      <c r="C80" s="138" t="s">
        <v>286</v>
      </c>
      <c r="D80" s="139">
        <v>4.1999999999999993</v>
      </c>
      <c r="E80" s="140"/>
      <c r="F80" s="141">
        <f t="shared" ref="F80" si="5">ROUND(E80*D80,2)</f>
        <v>0</v>
      </c>
    </row>
    <row r="81" spans="1:6" ht="14.25" x14ac:dyDescent="0.25">
      <c r="A81" s="136">
        <v>63</v>
      </c>
      <c r="B81" s="138" t="s">
        <v>60</v>
      </c>
      <c r="C81" s="138" t="s">
        <v>286</v>
      </c>
      <c r="D81" s="139">
        <v>4.1999999999999993</v>
      </c>
      <c r="E81" s="140"/>
      <c r="F81" s="141">
        <f t="shared" ref="F81:F85" si="6">ROUND(E81*D81,2)</f>
        <v>0</v>
      </c>
    </row>
    <row r="82" spans="1:6" ht="14.25" x14ac:dyDescent="0.25">
      <c r="A82" s="136">
        <v>64</v>
      </c>
      <c r="B82" s="138" t="s">
        <v>19</v>
      </c>
      <c r="C82" s="138" t="s">
        <v>286</v>
      </c>
      <c r="D82" s="139">
        <v>4.1999999999999993</v>
      </c>
      <c r="E82" s="140"/>
      <c r="F82" s="141">
        <f t="shared" si="6"/>
        <v>0</v>
      </c>
    </row>
    <row r="83" spans="1:6" x14ac:dyDescent="0.25">
      <c r="A83" s="136">
        <v>65</v>
      </c>
      <c r="B83" s="138" t="s">
        <v>61</v>
      </c>
      <c r="C83" s="138" t="s">
        <v>2</v>
      </c>
      <c r="D83" s="139">
        <v>6</v>
      </c>
      <c r="E83" s="140"/>
      <c r="F83" s="141">
        <f t="shared" si="6"/>
        <v>0</v>
      </c>
    </row>
    <row r="84" spans="1:6" ht="14.25" x14ac:dyDescent="0.25">
      <c r="A84" s="136">
        <v>66</v>
      </c>
      <c r="B84" s="138" t="s">
        <v>51</v>
      </c>
      <c r="C84" s="138" t="s">
        <v>286</v>
      </c>
      <c r="D84" s="139">
        <v>4.1999999999999993</v>
      </c>
      <c r="E84" s="140"/>
      <c r="F84" s="141">
        <f t="shared" si="6"/>
        <v>0</v>
      </c>
    </row>
    <row r="85" spans="1:6" ht="12.75" thickBot="1" x14ac:dyDescent="0.3">
      <c r="A85" s="149">
        <v>67</v>
      </c>
      <c r="B85" s="150" t="s">
        <v>62</v>
      </c>
      <c r="C85" s="150" t="s">
        <v>18</v>
      </c>
      <c r="D85" s="151">
        <v>3</v>
      </c>
      <c r="E85" s="152"/>
      <c r="F85" s="153">
        <f t="shared" si="6"/>
        <v>0</v>
      </c>
    </row>
    <row r="86" spans="1:6" ht="15" thickTop="1" x14ac:dyDescent="0.25">
      <c r="A86" s="165"/>
      <c r="B86" s="171" t="s">
        <v>49</v>
      </c>
      <c r="C86" s="166"/>
      <c r="D86" s="167"/>
      <c r="E86" s="168"/>
      <c r="F86" s="172">
        <f>SUM(F7:F85)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F35" sqref="F35"/>
    </sheetView>
  </sheetViews>
  <sheetFormatPr defaultRowHeight="10.5" x14ac:dyDescent="0.25"/>
  <cols>
    <col min="1" max="1" width="3.140625" style="60" customWidth="1"/>
    <col min="2" max="2" width="43.7109375" style="60" bestFit="1" customWidth="1"/>
    <col min="3" max="3" width="16.140625" style="60" customWidth="1"/>
    <col min="4" max="4" width="13.85546875" style="60" customWidth="1"/>
    <col min="5" max="5" width="14.7109375" style="60" customWidth="1"/>
    <col min="6" max="256" width="9.140625" style="60"/>
    <col min="257" max="257" width="3.140625" style="60" customWidth="1"/>
    <col min="258" max="258" width="43.7109375" style="60" bestFit="1" customWidth="1"/>
    <col min="259" max="259" width="16.140625" style="60" customWidth="1"/>
    <col min="260" max="260" width="13.85546875" style="60" customWidth="1"/>
    <col min="261" max="261" width="14.7109375" style="60" customWidth="1"/>
    <col min="262" max="512" width="9.140625" style="60"/>
    <col min="513" max="513" width="3.140625" style="60" customWidth="1"/>
    <col min="514" max="514" width="43.7109375" style="60" bestFit="1" customWidth="1"/>
    <col min="515" max="515" width="16.140625" style="60" customWidth="1"/>
    <col min="516" max="516" width="13.85546875" style="60" customWidth="1"/>
    <col min="517" max="517" width="14.7109375" style="60" customWidth="1"/>
    <col min="518" max="768" width="9.140625" style="60"/>
    <col min="769" max="769" width="3.140625" style="60" customWidth="1"/>
    <col min="770" max="770" width="43.7109375" style="60" bestFit="1" customWidth="1"/>
    <col min="771" max="771" width="16.140625" style="60" customWidth="1"/>
    <col min="772" max="772" width="13.85546875" style="60" customWidth="1"/>
    <col min="773" max="773" width="14.7109375" style="60" customWidth="1"/>
    <col min="774" max="1024" width="9.140625" style="60"/>
    <col min="1025" max="1025" width="3.140625" style="60" customWidth="1"/>
    <col min="1026" max="1026" width="43.7109375" style="60" bestFit="1" customWidth="1"/>
    <col min="1027" max="1027" width="16.140625" style="60" customWidth="1"/>
    <col min="1028" max="1028" width="13.85546875" style="60" customWidth="1"/>
    <col min="1029" max="1029" width="14.7109375" style="60" customWidth="1"/>
    <col min="1030" max="1280" width="9.140625" style="60"/>
    <col min="1281" max="1281" width="3.140625" style="60" customWidth="1"/>
    <col min="1282" max="1282" width="43.7109375" style="60" bestFit="1" customWidth="1"/>
    <col min="1283" max="1283" width="16.140625" style="60" customWidth="1"/>
    <col min="1284" max="1284" width="13.85546875" style="60" customWidth="1"/>
    <col min="1285" max="1285" width="14.7109375" style="60" customWidth="1"/>
    <col min="1286" max="1536" width="9.140625" style="60"/>
    <col min="1537" max="1537" width="3.140625" style="60" customWidth="1"/>
    <col min="1538" max="1538" width="43.7109375" style="60" bestFit="1" customWidth="1"/>
    <col min="1539" max="1539" width="16.140625" style="60" customWidth="1"/>
    <col min="1540" max="1540" width="13.85546875" style="60" customWidth="1"/>
    <col min="1541" max="1541" width="14.7109375" style="60" customWidth="1"/>
    <col min="1542" max="1792" width="9.140625" style="60"/>
    <col min="1793" max="1793" width="3.140625" style="60" customWidth="1"/>
    <col min="1794" max="1794" width="43.7109375" style="60" bestFit="1" customWidth="1"/>
    <col min="1795" max="1795" width="16.140625" style="60" customWidth="1"/>
    <col min="1796" max="1796" width="13.85546875" style="60" customWidth="1"/>
    <col min="1797" max="1797" width="14.7109375" style="60" customWidth="1"/>
    <col min="1798" max="2048" width="9.140625" style="60"/>
    <col min="2049" max="2049" width="3.140625" style="60" customWidth="1"/>
    <col min="2050" max="2050" width="43.7109375" style="60" bestFit="1" customWidth="1"/>
    <col min="2051" max="2051" width="16.140625" style="60" customWidth="1"/>
    <col min="2052" max="2052" width="13.85546875" style="60" customWidth="1"/>
    <col min="2053" max="2053" width="14.7109375" style="60" customWidth="1"/>
    <col min="2054" max="2304" width="9.140625" style="60"/>
    <col min="2305" max="2305" width="3.140625" style="60" customWidth="1"/>
    <col min="2306" max="2306" width="43.7109375" style="60" bestFit="1" customWidth="1"/>
    <col min="2307" max="2307" width="16.140625" style="60" customWidth="1"/>
    <col min="2308" max="2308" width="13.85546875" style="60" customWidth="1"/>
    <col min="2309" max="2309" width="14.7109375" style="60" customWidth="1"/>
    <col min="2310" max="2560" width="9.140625" style="60"/>
    <col min="2561" max="2561" width="3.140625" style="60" customWidth="1"/>
    <col min="2562" max="2562" width="43.7109375" style="60" bestFit="1" customWidth="1"/>
    <col min="2563" max="2563" width="16.140625" style="60" customWidth="1"/>
    <col min="2564" max="2564" width="13.85546875" style="60" customWidth="1"/>
    <col min="2565" max="2565" width="14.7109375" style="60" customWidth="1"/>
    <col min="2566" max="2816" width="9.140625" style="60"/>
    <col min="2817" max="2817" width="3.140625" style="60" customWidth="1"/>
    <col min="2818" max="2818" width="43.7109375" style="60" bestFit="1" customWidth="1"/>
    <col min="2819" max="2819" width="16.140625" style="60" customWidth="1"/>
    <col min="2820" max="2820" width="13.85546875" style="60" customWidth="1"/>
    <col min="2821" max="2821" width="14.7109375" style="60" customWidth="1"/>
    <col min="2822" max="3072" width="9.140625" style="60"/>
    <col min="3073" max="3073" width="3.140625" style="60" customWidth="1"/>
    <col min="3074" max="3074" width="43.7109375" style="60" bestFit="1" customWidth="1"/>
    <col min="3075" max="3075" width="16.140625" style="60" customWidth="1"/>
    <col min="3076" max="3076" width="13.85546875" style="60" customWidth="1"/>
    <col min="3077" max="3077" width="14.7109375" style="60" customWidth="1"/>
    <col min="3078" max="3328" width="9.140625" style="60"/>
    <col min="3329" max="3329" width="3.140625" style="60" customWidth="1"/>
    <col min="3330" max="3330" width="43.7109375" style="60" bestFit="1" customWidth="1"/>
    <col min="3331" max="3331" width="16.140625" style="60" customWidth="1"/>
    <col min="3332" max="3332" width="13.85546875" style="60" customWidth="1"/>
    <col min="3333" max="3333" width="14.7109375" style="60" customWidth="1"/>
    <col min="3334" max="3584" width="9.140625" style="60"/>
    <col min="3585" max="3585" width="3.140625" style="60" customWidth="1"/>
    <col min="3586" max="3586" width="43.7109375" style="60" bestFit="1" customWidth="1"/>
    <col min="3587" max="3587" width="16.140625" style="60" customWidth="1"/>
    <col min="3588" max="3588" width="13.85546875" style="60" customWidth="1"/>
    <col min="3589" max="3589" width="14.7109375" style="60" customWidth="1"/>
    <col min="3590" max="3840" width="9.140625" style="60"/>
    <col min="3841" max="3841" width="3.140625" style="60" customWidth="1"/>
    <col min="3842" max="3842" width="43.7109375" style="60" bestFit="1" customWidth="1"/>
    <col min="3843" max="3843" width="16.140625" style="60" customWidth="1"/>
    <col min="3844" max="3844" width="13.85546875" style="60" customWidth="1"/>
    <col min="3845" max="3845" width="14.7109375" style="60" customWidth="1"/>
    <col min="3846" max="4096" width="9.140625" style="60"/>
    <col min="4097" max="4097" width="3.140625" style="60" customWidth="1"/>
    <col min="4098" max="4098" width="43.7109375" style="60" bestFit="1" customWidth="1"/>
    <col min="4099" max="4099" width="16.140625" style="60" customWidth="1"/>
    <col min="4100" max="4100" width="13.85546875" style="60" customWidth="1"/>
    <col min="4101" max="4101" width="14.7109375" style="60" customWidth="1"/>
    <col min="4102" max="4352" width="9.140625" style="60"/>
    <col min="4353" max="4353" width="3.140625" style="60" customWidth="1"/>
    <col min="4354" max="4354" width="43.7109375" style="60" bestFit="1" customWidth="1"/>
    <col min="4355" max="4355" width="16.140625" style="60" customWidth="1"/>
    <col min="4356" max="4356" width="13.85546875" style="60" customWidth="1"/>
    <col min="4357" max="4357" width="14.7109375" style="60" customWidth="1"/>
    <col min="4358" max="4608" width="9.140625" style="60"/>
    <col min="4609" max="4609" width="3.140625" style="60" customWidth="1"/>
    <col min="4610" max="4610" width="43.7109375" style="60" bestFit="1" customWidth="1"/>
    <col min="4611" max="4611" width="16.140625" style="60" customWidth="1"/>
    <col min="4612" max="4612" width="13.85546875" style="60" customWidth="1"/>
    <col min="4613" max="4613" width="14.7109375" style="60" customWidth="1"/>
    <col min="4614" max="4864" width="9.140625" style="60"/>
    <col min="4865" max="4865" width="3.140625" style="60" customWidth="1"/>
    <col min="4866" max="4866" width="43.7109375" style="60" bestFit="1" customWidth="1"/>
    <col min="4867" max="4867" width="16.140625" style="60" customWidth="1"/>
    <col min="4868" max="4868" width="13.85546875" style="60" customWidth="1"/>
    <col min="4869" max="4869" width="14.7109375" style="60" customWidth="1"/>
    <col min="4870" max="5120" width="9.140625" style="60"/>
    <col min="5121" max="5121" width="3.140625" style="60" customWidth="1"/>
    <col min="5122" max="5122" width="43.7109375" style="60" bestFit="1" customWidth="1"/>
    <col min="5123" max="5123" width="16.140625" style="60" customWidth="1"/>
    <col min="5124" max="5124" width="13.85546875" style="60" customWidth="1"/>
    <col min="5125" max="5125" width="14.7109375" style="60" customWidth="1"/>
    <col min="5126" max="5376" width="9.140625" style="60"/>
    <col min="5377" max="5377" width="3.140625" style="60" customWidth="1"/>
    <col min="5378" max="5378" width="43.7109375" style="60" bestFit="1" customWidth="1"/>
    <col min="5379" max="5379" width="16.140625" style="60" customWidth="1"/>
    <col min="5380" max="5380" width="13.85546875" style="60" customWidth="1"/>
    <col min="5381" max="5381" width="14.7109375" style="60" customWidth="1"/>
    <col min="5382" max="5632" width="9.140625" style="60"/>
    <col min="5633" max="5633" width="3.140625" style="60" customWidth="1"/>
    <col min="5634" max="5634" width="43.7109375" style="60" bestFit="1" customWidth="1"/>
    <col min="5635" max="5635" width="16.140625" style="60" customWidth="1"/>
    <col min="5636" max="5636" width="13.85546875" style="60" customWidth="1"/>
    <col min="5637" max="5637" width="14.7109375" style="60" customWidth="1"/>
    <col min="5638" max="5888" width="9.140625" style="60"/>
    <col min="5889" max="5889" width="3.140625" style="60" customWidth="1"/>
    <col min="5890" max="5890" width="43.7109375" style="60" bestFit="1" customWidth="1"/>
    <col min="5891" max="5891" width="16.140625" style="60" customWidth="1"/>
    <col min="5892" max="5892" width="13.85546875" style="60" customWidth="1"/>
    <col min="5893" max="5893" width="14.7109375" style="60" customWidth="1"/>
    <col min="5894" max="6144" width="9.140625" style="60"/>
    <col min="6145" max="6145" width="3.140625" style="60" customWidth="1"/>
    <col min="6146" max="6146" width="43.7109375" style="60" bestFit="1" customWidth="1"/>
    <col min="6147" max="6147" width="16.140625" style="60" customWidth="1"/>
    <col min="6148" max="6148" width="13.85546875" style="60" customWidth="1"/>
    <col min="6149" max="6149" width="14.7109375" style="60" customWidth="1"/>
    <col min="6150" max="6400" width="9.140625" style="60"/>
    <col min="6401" max="6401" width="3.140625" style="60" customWidth="1"/>
    <col min="6402" max="6402" width="43.7109375" style="60" bestFit="1" customWidth="1"/>
    <col min="6403" max="6403" width="16.140625" style="60" customWidth="1"/>
    <col min="6404" max="6404" width="13.85546875" style="60" customWidth="1"/>
    <col min="6405" max="6405" width="14.7109375" style="60" customWidth="1"/>
    <col min="6406" max="6656" width="9.140625" style="60"/>
    <col min="6657" max="6657" width="3.140625" style="60" customWidth="1"/>
    <col min="6658" max="6658" width="43.7109375" style="60" bestFit="1" customWidth="1"/>
    <col min="6659" max="6659" width="16.140625" style="60" customWidth="1"/>
    <col min="6660" max="6660" width="13.85546875" style="60" customWidth="1"/>
    <col min="6661" max="6661" width="14.7109375" style="60" customWidth="1"/>
    <col min="6662" max="6912" width="9.140625" style="60"/>
    <col min="6913" max="6913" width="3.140625" style="60" customWidth="1"/>
    <col min="6914" max="6914" width="43.7109375" style="60" bestFit="1" customWidth="1"/>
    <col min="6915" max="6915" width="16.140625" style="60" customWidth="1"/>
    <col min="6916" max="6916" width="13.85546875" style="60" customWidth="1"/>
    <col min="6917" max="6917" width="14.7109375" style="60" customWidth="1"/>
    <col min="6918" max="7168" width="9.140625" style="60"/>
    <col min="7169" max="7169" width="3.140625" style="60" customWidth="1"/>
    <col min="7170" max="7170" width="43.7109375" style="60" bestFit="1" customWidth="1"/>
    <col min="7171" max="7171" width="16.140625" style="60" customWidth="1"/>
    <col min="7172" max="7172" width="13.85546875" style="60" customWidth="1"/>
    <col min="7173" max="7173" width="14.7109375" style="60" customWidth="1"/>
    <col min="7174" max="7424" width="9.140625" style="60"/>
    <col min="7425" max="7425" width="3.140625" style="60" customWidth="1"/>
    <col min="7426" max="7426" width="43.7109375" style="60" bestFit="1" customWidth="1"/>
    <col min="7427" max="7427" width="16.140625" style="60" customWidth="1"/>
    <col min="7428" max="7428" width="13.85546875" style="60" customWidth="1"/>
    <col min="7429" max="7429" width="14.7109375" style="60" customWidth="1"/>
    <col min="7430" max="7680" width="9.140625" style="60"/>
    <col min="7681" max="7681" width="3.140625" style="60" customWidth="1"/>
    <col min="7682" max="7682" width="43.7109375" style="60" bestFit="1" customWidth="1"/>
    <col min="7683" max="7683" width="16.140625" style="60" customWidth="1"/>
    <col min="7684" max="7684" width="13.85546875" style="60" customWidth="1"/>
    <col min="7685" max="7685" width="14.7109375" style="60" customWidth="1"/>
    <col min="7686" max="7936" width="9.140625" style="60"/>
    <col min="7937" max="7937" width="3.140625" style="60" customWidth="1"/>
    <col min="7938" max="7938" width="43.7109375" style="60" bestFit="1" customWidth="1"/>
    <col min="7939" max="7939" width="16.140625" style="60" customWidth="1"/>
    <col min="7940" max="7940" width="13.85546875" style="60" customWidth="1"/>
    <col min="7941" max="7941" width="14.7109375" style="60" customWidth="1"/>
    <col min="7942" max="8192" width="9.140625" style="60"/>
    <col min="8193" max="8193" width="3.140625" style="60" customWidth="1"/>
    <col min="8194" max="8194" width="43.7109375" style="60" bestFit="1" customWidth="1"/>
    <col min="8195" max="8195" width="16.140625" style="60" customWidth="1"/>
    <col min="8196" max="8196" width="13.85546875" style="60" customWidth="1"/>
    <col min="8197" max="8197" width="14.7109375" style="60" customWidth="1"/>
    <col min="8198" max="8448" width="9.140625" style="60"/>
    <col min="8449" max="8449" width="3.140625" style="60" customWidth="1"/>
    <col min="8450" max="8450" width="43.7109375" style="60" bestFit="1" customWidth="1"/>
    <col min="8451" max="8451" width="16.140625" style="60" customWidth="1"/>
    <col min="8452" max="8452" width="13.85546875" style="60" customWidth="1"/>
    <col min="8453" max="8453" width="14.7109375" style="60" customWidth="1"/>
    <col min="8454" max="8704" width="9.140625" style="60"/>
    <col min="8705" max="8705" width="3.140625" style="60" customWidth="1"/>
    <col min="8706" max="8706" width="43.7109375" style="60" bestFit="1" customWidth="1"/>
    <col min="8707" max="8707" width="16.140625" style="60" customWidth="1"/>
    <col min="8708" max="8708" width="13.85546875" style="60" customWidth="1"/>
    <col min="8709" max="8709" width="14.7109375" style="60" customWidth="1"/>
    <col min="8710" max="8960" width="9.140625" style="60"/>
    <col min="8961" max="8961" width="3.140625" style="60" customWidth="1"/>
    <col min="8962" max="8962" width="43.7109375" style="60" bestFit="1" customWidth="1"/>
    <col min="8963" max="8963" width="16.140625" style="60" customWidth="1"/>
    <col min="8964" max="8964" width="13.85546875" style="60" customWidth="1"/>
    <col min="8965" max="8965" width="14.7109375" style="60" customWidth="1"/>
    <col min="8966" max="9216" width="9.140625" style="60"/>
    <col min="9217" max="9217" width="3.140625" style="60" customWidth="1"/>
    <col min="9218" max="9218" width="43.7109375" style="60" bestFit="1" customWidth="1"/>
    <col min="9219" max="9219" width="16.140625" style="60" customWidth="1"/>
    <col min="9220" max="9220" width="13.85546875" style="60" customWidth="1"/>
    <col min="9221" max="9221" width="14.7109375" style="60" customWidth="1"/>
    <col min="9222" max="9472" width="9.140625" style="60"/>
    <col min="9473" max="9473" width="3.140625" style="60" customWidth="1"/>
    <col min="9474" max="9474" width="43.7109375" style="60" bestFit="1" customWidth="1"/>
    <col min="9475" max="9475" width="16.140625" style="60" customWidth="1"/>
    <col min="9476" max="9476" width="13.85546875" style="60" customWidth="1"/>
    <col min="9477" max="9477" width="14.7109375" style="60" customWidth="1"/>
    <col min="9478" max="9728" width="9.140625" style="60"/>
    <col min="9729" max="9729" width="3.140625" style="60" customWidth="1"/>
    <col min="9730" max="9730" width="43.7109375" style="60" bestFit="1" customWidth="1"/>
    <col min="9731" max="9731" width="16.140625" style="60" customWidth="1"/>
    <col min="9732" max="9732" width="13.85546875" style="60" customWidth="1"/>
    <col min="9733" max="9733" width="14.7109375" style="60" customWidth="1"/>
    <col min="9734" max="9984" width="9.140625" style="60"/>
    <col min="9985" max="9985" width="3.140625" style="60" customWidth="1"/>
    <col min="9986" max="9986" width="43.7109375" style="60" bestFit="1" customWidth="1"/>
    <col min="9987" max="9987" width="16.140625" style="60" customWidth="1"/>
    <col min="9988" max="9988" width="13.85546875" style="60" customWidth="1"/>
    <col min="9989" max="9989" width="14.7109375" style="60" customWidth="1"/>
    <col min="9990" max="10240" width="9.140625" style="60"/>
    <col min="10241" max="10241" width="3.140625" style="60" customWidth="1"/>
    <col min="10242" max="10242" width="43.7109375" style="60" bestFit="1" customWidth="1"/>
    <col min="10243" max="10243" width="16.140625" style="60" customWidth="1"/>
    <col min="10244" max="10244" width="13.85546875" style="60" customWidth="1"/>
    <col min="10245" max="10245" width="14.7109375" style="60" customWidth="1"/>
    <col min="10246" max="10496" width="9.140625" style="60"/>
    <col min="10497" max="10497" width="3.140625" style="60" customWidth="1"/>
    <col min="10498" max="10498" width="43.7109375" style="60" bestFit="1" customWidth="1"/>
    <col min="10499" max="10499" width="16.140625" style="60" customWidth="1"/>
    <col min="10500" max="10500" width="13.85546875" style="60" customWidth="1"/>
    <col min="10501" max="10501" width="14.7109375" style="60" customWidth="1"/>
    <col min="10502" max="10752" width="9.140625" style="60"/>
    <col min="10753" max="10753" width="3.140625" style="60" customWidth="1"/>
    <col min="10754" max="10754" width="43.7109375" style="60" bestFit="1" customWidth="1"/>
    <col min="10755" max="10755" width="16.140625" style="60" customWidth="1"/>
    <col min="10756" max="10756" width="13.85546875" style="60" customWidth="1"/>
    <col min="10757" max="10757" width="14.7109375" style="60" customWidth="1"/>
    <col min="10758" max="11008" width="9.140625" style="60"/>
    <col min="11009" max="11009" width="3.140625" style="60" customWidth="1"/>
    <col min="11010" max="11010" width="43.7109375" style="60" bestFit="1" customWidth="1"/>
    <col min="11011" max="11011" width="16.140625" style="60" customWidth="1"/>
    <col min="11012" max="11012" width="13.85546875" style="60" customWidth="1"/>
    <col min="11013" max="11013" width="14.7109375" style="60" customWidth="1"/>
    <col min="11014" max="11264" width="9.140625" style="60"/>
    <col min="11265" max="11265" width="3.140625" style="60" customWidth="1"/>
    <col min="11266" max="11266" width="43.7109375" style="60" bestFit="1" customWidth="1"/>
    <col min="11267" max="11267" width="16.140625" style="60" customWidth="1"/>
    <col min="11268" max="11268" width="13.85546875" style="60" customWidth="1"/>
    <col min="11269" max="11269" width="14.7109375" style="60" customWidth="1"/>
    <col min="11270" max="11520" width="9.140625" style="60"/>
    <col min="11521" max="11521" width="3.140625" style="60" customWidth="1"/>
    <col min="11522" max="11522" width="43.7109375" style="60" bestFit="1" customWidth="1"/>
    <col min="11523" max="11523" width="16.140625" style="60" customWidth="1"/>
    <col min="11524" max="11524" width="13.85546875" style="60" customWidth="1"/>
    <col min="11525" max="11525" width="14.7109375" style="60" customWidth="1"/>
    <col min="11526" max="11776" width="9.140625" style="60"/>
    <col min="11777" max="11777" width="3.140625" style="60" customWidth="1"/>
    <col min="11778" max="11778" width="43.7109375" style="60" bestFit="1" customWidth="1"/>
    <col min="11779" max="11779" width="16.140625" style="60" customWidth="1"/>
    <col min="11780" max="11780" width="13.85546875" style="60" customWidth="1"/>
    <col min="11781" max="11781" width="14.7109375" style="60" customWidth="1"/>
    <col min="11782" max="12032" width="9.140625" style="60"/>
    <col min="12033" max="12033" width="3.140625" style="60" customWidth="1"/>
    <col min="12034" max="12034" width="43.7109375" style="60" bestFit="1" customWidth="1"/>
    <col min="12035" max="12035" width="16.140625" style="60" customWidth="1"/>
    <col min="12036" max="12036" width="13.85546875" style="60" customWidth="1"/>
    <col min="12037" max="12037" width="14.7109375" style="60" customWidth="1"/>
    <col min="12038" max="12288" width="9.140625" style="60"/>
    <col min="12289" max="12289" width="3.140625" style="60" customWidth="1"/>
    <col min="12290" max="12290" width="43.7109375" style="60" bestFit="1" customWidth="1"/>
    <col min="12291" max="12291" width="16.140625" style="60" customWidth="1"/>
    <col min="12292" max="12292" width="13.85546875" style="60" customWidth="1"/>
    <col min="12293" max="12293" width="14.7109375" style="60" customWidth="1"/>
    <col min="12294" max="12544" width="9.140625" style="60"/>
    <col min="12545" max="12545" width="3.140625" style="60" customWidth="1"/>
    <col min="12546" max="12546" width="43.7109375" style="60" bestFit="1" customWidth="1"/>
    <col min="12547" max="12547" width="16.140625" style="60" customWidth="1"/>
    <col min="12548" max="12548" width="13.85546875" style="60" customWidth="1"/>
    <col min="12549" max="12549" width="14.7109375" style="60" customWidth="1"/>
    <col min="12550" max="12800" width="9.140625" style="60"/>
    <col min="12801" max="12801" width="3.140625" style="60" customWidth="1"/>
    <col min="12802" max="12802" width="43.7109375" style="60" bestFit="1" customWidth="1"/>
    <col min="12803" max="12803" width="16.140625" style="60" customWidth="1"/>
    <col min="12804" max="12804" width="13.85546875" style="60" customWidth="1"/>
    <col min="12805" max="12805" width="14.7109375" style="60" customWidth="1"/>
    <col min="12806" max="13056" width="9.140625" style="60"/>
    <col min="13057" max="13057" width="3.140625" style="60" customWidth="1"/>
    <col min="13058" max="13058" width="43.7109375" style="60" bestFit="1" customWidth="1"/>
    <col min="13059" max="13059" width="16.140625" style="60" customWidth="1"/>
    <col min="13060" max="13060" width="13.85546875" style="60" customWidth="1"/>
    <col min="13061" max="13061" width="14.7109375" style="60" customWidth="1"/>
    <col min="13062" max="13312" width="9.140625" style="60"/>
    <col min="13313" max="13313" width="3.140625" style="60" customWidth="1"/>
    <col min="13314" max="13314" width="43.7109375" style="60" bestFit="1" customWidth="1"/>
    <col min="13315" max="13315" width="16.140625" style="60" customWidth="1"/>
    <col min="13316" max="13316" width="13.85546875" style="60" customWidth="1"/>
    <col min="13317" max="13317" width="14.7109375" style="60" customWidth="1"/>
    <col min="13318" max="13568" width="9.140625" style="60"/>
    <col min="13569" max="13569" width="3.140625" style="60" customWidth="1"/>
    <col min="13570" max="13570" width="43.7109375" style="60" bestFit="1" customWidth="1"/>
    <col min="13571" max="13571" width="16.140625" style="60" customWidth="1"/>
    <col min="13572" max="13572" width="13.85546875" style="60" customWidth="1"/>
    <col min="13573" max="13573" width="14.7109375" style="60" customWidth="1"/>
    <col min="13574" max="13824" width="9.140625" style="60"/>
    <col min="13825" max="13825" width="3.140625" style="60" customWidth="1"/>
    <col min="13826" max="13826" width="43.7109375" style="60" bestFit="1" customWidth="1"/>
    <col min="13827" max="13827" width="16.140625" style="60" customWidth="1"/>
    <col min="13828" max="13828" width="13.85546875" style="60" customWidth="1"/>
    <col min="13829" max="13829" width="14.7109375" style="60" customWidth="1"/>
    <col min="13830" max="14080" width="9.140625" style="60"/>
    <col min="14081" max="14081" width="3.140625" style="60" customWidth="1"/>
    <col min="14082" max="14082" width="43.7109375" style="60" bestFit="1" customWidth="1"/>
    <col min="14083" max="14083" width="16.140625" style="60" customWidth="1"/>
    <col min="14084" max="14084" width="13.85546875" style="60" customWidth="1"/>
    <col min="14085" max="14085" width="14.7109375" style="60" customWidth="1"/>
    <col min="14086" max="14336" width="9.140625" style="60"/>
    <col min="14337" max="14337" width="3.140625" style="60" customWidth="1"/>
    <col min="14338" max="14338" width="43.7109375" style="60" bestFit="1" customWidth="1"/>
    <col min="14339" max="14339" width="16.140625" style="60" customWidth="1"/>
    <col min="14340" max="14340" width="13.85546875" style="60" customWidth="1"/>
    <col min="14341" max="14341" width="14.7109375" style="60" customWidth="1"/>
    <col min="14342" max="14592" width="9.140625" style="60"/>
    <col min="14593" max="14593" width="3.140625" style="60" customWidth="1"/>
    <col min="14594" max="14594" width="43.7109375" style="60" bestFit="1" customWidth="1"/>
    <col min="14595" max="14595" width="16.140625" style="60" customWidth="1"/>
    <col min="14596" max="14596" width="13.85546875" style="60" customWidth="1"/>
    <col min="14597" max="14597" width="14.7109375" style="60" customWidth="1"/>
    <col min="14598" max="14848" width="9.140625" style="60"/>
    <col min="14849" max="14849" width="3.140625" style="60" customWidth="1"/>
    <col min="14850" max="14850" width="43.7109375" style="60" bestFit="1" customWidth="1"/>
    <col min="14851" max="14851" width="16.140625" style="60" customWidth="1"/>
    <col min="14852" max="14852" width="13.85546875" style="60" customWidth="1"/>
    <col min="14853" max="14853" width="14.7109375" style="60" customWidth="1"/>
    <col min="14854" max="15104" width="9.140625" style="60"/>
    <col min="15105" max="15105" width="3.140625" style="60" customWidth="1"/>
    <col min="15106" max="15106" width="43.7109375" style="60" bestFit="1" customWidth="1"/>
    <col min="15107" max="15107" width="16.140625" style="60" customWidth="1"/>
    <col min="15108" max="15108" width="13.85546875" style="60" customWidth="1"/>
    <col min="15109" max="15109" width="14.7109375" style="60" customWidth="1"/>
    <col min="15110" max="15360" width="9.140625" style="60"/>
    <col min="15361" max="15361" width="3.140625" style="60" customWidth="1"/>
    <col min="15362" max="15362" width="43.7109375" style="60" bestFit="1" customWidth="1"/>
    <col min="15363" max="15363" width="16.140625" style="60" customWidth="1"/>
    <col min="15364" max="15364" width="13.85546875" style="60" customWidth="1"/>
    <col min="15365" max="15365" width="14.7109375" style="60" customWidth="1"/>
    <col min="15366" max="15616" width="9.140625" style="60"/>
    <col min="15617" max="15617" width="3.140625" style="60" customWidth="1"/>
    <col min="15618" max="15618" width="43.7109375" style="60" bestFit="1" customWidth="1"/>
    <col min="15619" max="15619" width="16.140625" style="60" customWidth="1"/>
    <col min="15620" max="15620" width="13.85546875" style="60" customWidth="1"/>
    <col min="15621" max="15621" width="14.7109375" style="60" customWidth="1"/>
    <col min="15622" max="15872" width="9.140625" style="60"/>
    <col min="15873" max="15873" width="3.140625" style="60" customWidth="1"/>
    <col min="15874" max="15874" width="43.7109375" style="60" bestFit="1" customWidth="1"/>
    <col min="15875" max="15875" width="16.140625" style="60" customWidth="1"/>
    <col min="15876" max="15876" width="13.85546875" style="60" customWidth="1"/>
    <col min="15877" max="15877" width="14.7109375" style="60" customWidth="1"/>
    <col min="15878" max="16128" width="9.140625" style="60"/>
    <col min="16129" max="16129" width="3.140625" style="60" customWidth="1"/>
    <col min="16130" max="16130" width="43.7109375" style="60" bestFit="1" customWidth="1"/>
    <col min="16131" max="16131" width="16.140625" style="60" customWidth="1"/>
    <col min="16132" max="16132" width="13.85546875" style="60" customWidth="1"/>
    <col min="16133" max="16133" width="14.7109375" style="60" customWidth="1"/>
    <col min="16134" max="16384" width="9.140625" style="60"/>
  </cols>
  <sheetData>
    <row r="1" spans="1:5" ht="20.25" x14ac:dyDescent="0.25">
      <c r="A1" s="1" t="s">
        <v>78</v>
      </c>
      <c r="B1" s="1"/>
    </row>
    <row r="2" spans="1:5" x14ac:dyDescent="0.25">
      <c r="A2" s="4" t="s">
        <v>79</v>
      </c>
      <c r="B2" s="5"/>
    </row>
    <row r="3" spans="1:5" x14ac:dyDescent="0.25">
      <c r="A3" s="4" t="s">
        <v>80</v>
      </c>
      <c r="B3" s="5"/>
    </row>
    <row r="4" spans="1:5" x14ac:dyDescent="0.25">
      <c r="A4" s="4"/>
      <c r="B4" s="5"/>
    </row>
    <row r="5" spans="1:5" ht="15" thickBot="1" x14ac:dyDescent="0.3">
      <c r="A5" s="114" t="s">
        <v>6</v>
      </c>
      <c r="B5" s="115" t="s">
        <v>4</v>
      </c>
      <c r="C5" s="116" t="s">
        <v>280</v>
      </c>
      <c r="D5" s="116" t="s">
        <v>281</v>
      </c>
      <c r="E5" s="117" t="s">
        <v>282</v>
      </c>
    </row>
    <row r="6" spans="1:5" ht="15" thickTop="1" x14ac:dyDescent="0.25">
      <c r="A6" s="118">
        <v>1</v>
      </c>
      <c r="B6" s="119" t="s">
        <v>292</v>
      </c>
      <c r="C6" s="120">
        <f>'Stavebná časť'!F85</f>
        <v>0</v>
      </c>
      <c r="D6" s="120">
        <f>ROUND(C6*0.2,2)</f>
        <v>0</v>
      </c>
      <c r="E6" s="121">
        <f t="shared" ref="E6:E10" si="0">D6+C6</f>
        <v>0</v>
      </c>
    </row>
    <row r="7" spans="1:5" ht="14.25" x14ac:dyDescent="0.25">
      <c r="A7" s="122">
        <v>2</v>
      </c>
      <c r="B7" s="123" t="s">
        <v>293</v>
      </c>
      <c r="C7" s="124">
        <f>Elektroinštalácia!F56</f>
        <v>0</v>
      </c>
      <c r="D7" s="124">
        <f t="shared" ref="D7:D10" si="1">ROUND(C7*0.2,2)</f>
        <v>0</v>
      </c>
      <c r="E7" s="125">
        <f t="shared" si="0"/>
        <v>0</v>
      </c>
    </row>
    <row r="8" spans="1:5" ht="14.25" x14ac:dyDescent="0.25">
      <c r="A8" s="122">
        <v>3</v>
      </c>
      <c r="B8" s="123" t="s">
        <v>294</v>
      </c>
      <c r="C8" s="124">
        <f>Zdravotechnika!F61</f>
        <v>0</v>
      </c>
      <c r="D8" s="124">
        <f t="shared" si="1"/>
        <v>0</v>
      </c>
      <c r="E8" s="125">
        <f t="shared" si="0"/>
        <v>0</v>
      </c>
    </row>
    <row r="9" spans="1:5" ht="14.25" x14ac:dyDescent="0.25">
      <c r="A9" s="122">
        <v>4</v>
      </c>
      <c r="B9" s="123" t="s">
        <v>295</v>
      </c>
      <c r="C9" s="124">
        <f>'Šk. družina'!F86</f>
        <v>0</v>
      </c>
      <c r="D9" s="124">
        <f t="shared" si="1"/>
        <v>0</v>
      </c>
      <c r="E9" s="125">
        <f t="shared" si="0"/>
        <v>0</v>
      </c>
    </row>
    <row r="10" spans="1:5" ht="15" thickBot="1" x14ac:dyDescent="0.3">
      <c r="A10" s="126">
        <v>5</v>
      </c>
      <c r="B10" s="173" t="s">
        <v>283</v>
      </c>
      <c r="C10" s="174">
        <f>'Šk. družina'!F87</f>
        <v>0</v>
      </c>
      <c r="D10" s="175">
        <f t="shared" si="1"/>
        <v>0</v>
      </c>
      <c r="E10" s="176">
        <f t="shared" si="0"/>
        <v>0</v>
      </c>
    </row>
    <row r="11" spans="1:5" ht="15" thickTop="1" x14ac:dyDescent="0.25">
      <c r="A11" s="127"/>
      <c r="B11" s="128" t="s">
        <v>284</v>
      </c>
      <c r="C11" s="90">
        <f>SUM(C6:C10)</f>
        <v>0</v>
      </c>
      <c r="D11" s="90">
        <f>SUM(D6:D10)</f>
        <v>0</v>
      </c>
      <c r="E11" s="91">
        <f>SUM(E6:E10)</f>
        <v>0</v>
      </c>
    </row>
  </sheetData>
  <sheetProtection selectLockedCells="1" selectUnlockedCells="1"/>
  <pageMargins left="0.39370078740157483" right="0.39370078740157483" top="0.78740157480314965" bottom="0.78740157480314965" header="0.51181102362204722" footer="0"/>
  <pageSetup paperSize="9" firstPageNumber="0" fitToHeight="100" orientation="portrait" horizontalDpi="300" verticalDpi="30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8</vt:i4>
      </vt:variant>
    </vt:vector>
  </HeadingPairs>
  <TitlesOfParts>
    <vt:vector size="13" baseType="lpstr">
      <vt:lpstr>Stavebná časť</vt:lpstr>
      <vt:lpstr>Elektroinštalácia</vt:lpstr>
      <vt:lpstr>Zdravotechnika</vt:lpstr>
      <vt:lpstr>Šk. družina</vt:lpstr>
      <vt:lpstr>SPOLU</vt:lpstr>
      <vt:lpstr>'Stavebná časť'!Názvy_tlače</vt:lpstr>
      <vt:lpstr>'Šk. družina'!Názvy_tlače</vt:lpstr>
      <vt:lpstr>Zdravotechnika!Názvy_tlače</vt:lpstr>
      <vt:lpstr>Elektroinštalácia!Oblasť_tlače</vt:lpstr>
      <vt:lpstr>SPOLU!Oblasť_tlače</vt:lpstr>
      <vt:lpstr>'Stavebná časť'!Oblasť_tlače</vt:lpstr>
      <vt:lpstr>'Šk. družina'!Oblasť_tlače</vt:lpstr>
      <vt:lpstr>Zdravotechnika!Oblasť_tlače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Sekerec</dc:creator>
  <cp:lastModifiedBy>Melišek Július</cp:lastModifiedBy>
  <cp:lastPrinted>2019-06-26T07:36:18Z</cp:lastPrinted>
  <dcterms:created xsi:type="dcterms:W3CDTF">2019-04-18T05:46:12Z</dcterms:created>
  <dcterms:modified xsi:type="dcterms:W3CDTF">2019-06-26T08:04:06Z</dcterms:modified>
</cp:coreProperties>
</file>