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35" windowWidth="11415" windowHeight="8955"/>
  </bookViews>
  <sheets>
    <sheet name="Table1" sheetId="1" r:id="rId1"/>
  </sheets>
  <calcPr calcId="145621"/>
</workbook>
</file>

<file path=xl/calcChain.xml><?xml version="1.0" encoding="utf-8"?>
<calcChain xmlns="http://schemas.openxmlformats.org/spreadsheetml/2006/main">
  <c r="J61" i="1" l="1"/>
  <c r="G15" i="1"/>
  <c r="J62" i="1" l="1"/>
  <c r="J60" i="1"/>
  <c r="J59" i="1"/>
  <c r="J58" i="1"/>
  <c r="J57" i="1"/>
  <c r="J56" i="1"/>
  <c r="G55" i="1" l="1"/>
  <c r="H55" i="1" s="1"/>
  <c r="J55" i="1" s="1"/>
  <c r="G54" i="1"/>
  <c r="H54" i="1" s="1"/>
  <c r="J54" i="1" s="1"/>
  <c r="G53" i="1"/>
  <c r="H53" i="1" s="1"/>
  <c r="J53" i="1" s="1"/>
  <c r="G52" i="1"/>
  <c r="H52" i="1" s="1"/>
  <c r="J52" i="1" s="1"/>
  <c r="G51" i="1"/>
  <c r="H51" i="1" s="1"/>
  <c r="J51" i="1" s="1"/>
  <c r="G50" i="1"/>
  <c r="H50" i="1" s="1"/>
  <c r="J50" i="1" s="1"/>
  <c r="G49" i="1"/>
  <c r="H49" i="1" s="1"/>
  <c r="J49" i="1" s="1"/>
  <c r="G48" i="1"/>
  <c r="H48" i="1" s="1"/>
  <c r="J48" i="1" s="1"/>
  <c r="G47" i="1"/>
  <c r="H47" i="1" s="1"/>
  <c r="J47" i="1" s="1"/>
  <c r="G46" i="1"/>
  <c r="H46" i="1" s="1"/>
  <c r="J46" i="1" s="1"/>
  <c r="G45" i="1"/>
  <c r="H45" i="1" s="1"/>
  <c r="J45" i="1" s="1"/>
  <c r="G44" i="1"/>
  <c r="H44" i="1" s="1"/>
  <c r="J44" i="1" s="1"/>
  <c r="G43" i="1"/>
  <c r="H43" i="1" s="1"/>
  <c r="J43" i="1" s="1"/>
  <c r="G42" i="1"/>
  <c r="H42" i="1" s="1"/>
  <c r="J42" i="1" s="1"/>
  <c r="G41" i="1"/>
  <c r="H41" i="1" s="1"/>
  <c r="J41" i="1" s="1"/>
  <c r="G40" i="1"/>
  <c r="H40" i="1" s="1"/>
  <c r="J40" i="1" s="1"/>
  <c r="G39" i="1"/>
  <c r="H39" i="1" s="1"/>
  <c r="J39" i="1" s="1"/>
  <c r="G38" i="1"/>
  <c r="H38" i="1" s="1"/>
  <c r="J38" i="1" s="1"/>
  <c r="G37" i="1"/>
  <c r="H37" i="1" s="1"/>
  <c r="J37" i="1" s="1"/>
  <c r="G36" i="1"/>
  <c r="H36" i="1" s="1"/>
  <c r="J36" i="1" s="1"/>
  <c r="G35" i="1"/>
  <c r="H35" i="1" s="1"/>
  <c r="J35" i="1" s="1"/>
  <c r="G34" i="1"/>
  <c r="H34" i="1" s="1"/>
  <c r="J34" i="1" s="1"/>
  <c r="G33" i="1"/>
  <c r="H33" i="1" s="1"/>
  <c r="J33" i="1" s="1"/>
  <c r="G32" i="1"/>
  <c r="H32" i="1" s="1"/>
  <c r="J32" i="1" s="1"/>
  <c r="G31" i="1"/>
  <c r="H31" i="1" s="1"/>
  <c r="J31" i="1" s="1"/>
  <c r="G30" i="1"/>
  <c r="H30" i="1" s="1"/>
  <c r="J30" i="1" s="1"/>
  <c r="G29" i="1"/>
  <c r="H29" i="1" s="1"/>
  <c r="J29" i="1" s="1"/>
  <c r="G28" i="1"/>
  <c r="H28" i="1" s="1"/>
  <c r="J28" i="1" s="1"/>
  <c r="G27" i="1" l="1"/>
  <c r="H27" i="1" s="1"/>
  <c r="J27" i="1" s="1"/>
  <c r="G26" i="1"/>
  <c r="H26" i="1" s="1"/>
  <c r="J26" i="1" s="1"/>
  <c r="G25" i="1"/>
  <c r="H25" i="1" s="1"/>
  <c r="J25" i="1" s="1"/>
  <c r="G23" i="1"/>
  <c r="H23" i="1" s="1"/>
  <c r="J23" i="1" s="1"/>
  <c r="G22" i="1"/>
  <c r="H22" i="1" s="1"/>
  <c r="J22" i="1" s="1"/>
  <c r="G21" i="1"/>
  <c r="H21" i="1" s="1"/>
  <c r="J21" i="1" s="1"/>
  <c r="G20" i="1"/>
  <c r="H20" i="1" s="1"/>
  <c r="J20" i="1" s="1"/>
  <c r="G19" i="1"/>
  <c r="H19" i="1" s="1"/>
  <c r="J19" i="1" s="1"/>
  <c r="G18" i="1"/>
  <c r="H18" i="1" s="1"/>
  <c r="J18" i="1" s="1"/>
  <c r="G12" i="1"/>
  <c r="H12" i="1" s="1"/>
  <c r="J12" i="1" s="1"/>
  <c r="G11" i="1"/>
  <c r="H11" i="1" s="1"/>
  <c r="J11" i="1" s="1"/>
  <c r="G10" i="1"/>
  <c r="H10" i="1" s="1"/>
  <c r="J10" i="1" s="1"/>
  <c r="G9" i="1"/>
  <c r="H9" i="1" s="1"/>
  <c r="J9" i="1" s="1"/>
  <c r="G8" i="1"/>
  <c r="H8" i="1" s="1"/>
  <c r="J8" i="1" s="1"/>
  <c r="G24" i="1"/>
  <c r="H24" i="1" s="1"/>
  <c r="J24" i="1" s="1"/>
  <c r="G14" i="1"/>
  <c r="H14" i="1" s="1"/>
  <c r="J14" i="1" s="1"/>
  <c r="H15" i="1"/>
  <c r="J15" i="1" s="1"/>
  <c r="G16" i="1"/>
  <c r="H16" i="1" s="1"/>
  <c r="J16" i="1" s="1"/>
  <c r="G17" i="1"/>
  <c r="H17" i="1" s="1"/>
  <c r="J17" i="1" s="1"/>
  <c r="G13" i="1"/>
  <c r="H13" i="1" s="1"/>
  <c r="J13" i="1" s="1"/>
  <c r="G6" i="1"/>
  <c r="H6" i="1" s="1"/>
  <c r="J6" i="1" s="1"/>
  <c r="G7" i="1"/>
  <c r="H7" i="1" s="1"/>
  <c r="J7" i="1" s="1"/>
  <c r="G5" i="1"/>
  <c r="H5" i="1" s="1"/>
  <c r="J5" i="1" s="1"/>
  <c r="J66" i="1" l="1"/>
</calcChain>
</file>

<file path=xl/sharedStrings.xml><?xml version="1.0" encoding="utf-8"?>
<sst xmlns="http://schemas.openxmlformats.org/spreadsheetml/2006/main" count="193" uniqueCount="57">
  <si>
    <t xml:space="preserve"> </t>
  </si>
  <si>
    <t>PRVOK</t>
  </si>
  <si>
    <t>POL.</t>
  </si>
  <si>
    <t>PROFIL</t>
  </si>
  <si>
    <t>ks</t>
  </si>
  <si>
    <t>kg/m</t>
  </si>
  <si>
    <t>UPE 200</t>
  </si>
  <si>
    <t>P16x200x1210</t>
  </si>
  <si>
    <t>-</t>
  </si>
  <si>
    <t>P16x240x280</t>
  </si>
  <si>
    <t>P10x74x140</t>
  </si>
  <si>
    <t>P6x396x1050</t>
  </si>
  <si>
    <t>P6x350x1050</t>
  </si>
  <si>
    <t>P20x600x600</t>
  </si>
  <si>
    <t>P10x80x709</t>
  </si>
  <si>
    <t>P10x80x419</t>
  </si>
  <si>
    <t>P12x120x200</t>
  </si>
  <si>
    <t>P12x348x200</t>
  </si>
  <si>
    <t>P6x2536x1520</t>
  </si>
  <si>
    <t>CHS 406.4x8</t>
  </si>
  <si>
    <t>P25x600x600</t>
  </si>
  <si>
    <t>P12x100x120</t>
  </si>
  <si>
    <t>HILTI HST3 M20x200 -/60</t>
  </si>
  <si>
    <t>HILTI HST3 M16x170 70/50</t>
  </si>
  <si>
    <t>Výkaz výmer oceľového schodiska Holíčska 1</t>
  </si>
  <si>
    <t>SCHODISKOVÉ</t>
  </si>
  <si>
    <t>RAMENO SR1</t>
  </si>
  <si>
    <t>ZÁBRADLIE ZS1</t>
  </si>
  <si>
    <t>SHS 50x50x4</t>
  </si>
  <si>
    <t>P10x124x140</t>
  </si>
  <si>
    <t>P5x40x750</t>
  </si>
  <si>
    <t>ZÁBRADLIE ZS2</t>
  </si>
  <si>
    <t>ZÁBRADLIE ZS3</t>
  </si>
  <si>
    <t>P10x160x170</t>
  </si>
  <si>
    <t>ZÁBRADLIE ZS4</t>
  </si>
  <si>
    <t>ZÁBRADLIE ZS5</t>
  </si>
  <si>
    <t>SCHODISKOVÁ</t>
  </si>
  <si>
    <t>PODESTA SP1</t>
  </si>
  <si>
    <t>SCHODISKOVÝ</t>
  </si>
  <si>
    <t>STĹP SS1</t>
  </si>
  <si>
    <t>SR1</t>
  </si>
  <si>
    <t>Kotva ramena</t>
  </si>
  <si>
    <t>Kotva stĺpa</t>
  </si>
  <si>
    <t>SS1</t>
  </si>
  <si>
    <r>
      <t>Dĺžka</t>
    </r>
    <r>
      <rPr>
        <sz val="11"/>
        <color theme="1"/>
        <rFont val="Calibri"/>
        <family val="2"/>
        <charset val="238"/>
      </rPr>
      <t>[m]</t>
    </r>
  </si>
  <si>
    <r>
      <rPr>
        <sz val="11"/>
        <color theme="1"/>
        <rFont val="Calibri"/>
        <family val="2"/>
        <charset val="238"/>
      </rPr>
      <t xml:space="preserve">Hmot </t>
    </r>
    <r>
      <rPr>
        <sz val="11"/>
        <color theme="1"/>
        <rFont val="Calibri"/>
        <family val="2"/>
        <charset val="238"/>
        <scheme val="minor"/>
      </rPr>
      <t>kg/ks</t>
    </r>
  </si>
  <si>
    <r>
      <rPr>
        <sz val="11"/>
        <color theme="1"/>
        <rFont val="Calibri"/>
        <family val="2"/>
        <charset val="238"/>
      </rPr>
      <t xml:space="preserve">Hmot </t>
    </r>
    <r>
      <rPr>
        <sz val="11"/>
        <color theme="1"/>
        <rFont val="Calibri"/>
        <family val="2"/>
        <charset val="238"/>
        <scheme val="minor"/>
      </rPr>
      <t>spolu</t>
    </r>
  </si>
  <si>
    <t>Cena za kg</t>
  </si>
  <si>
    <t>Cena spolu</t>
  </si>
  <si>
    <t>Demontáž pôvodného schodiska</t>
  </si>
  <si>
    <t>Odvoz a likvidáciu odpadu</t>
  </si>
  <si>
    <t>Dielenská dokumentácia</t>
  </si>
  <si>
    <t>Geodetické zameranie</t>
  </si>
  <si>
    <t xml:space="preserve">Súbor </t>
  </si>
  <si>
    <t>Vyplní uchádzač</t>
  </si>
  <si>
    <t>Spolu</t>
  </si>
  <si>
    <t>Zameranie skutočného vyhotovenia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</si>
</sst>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2"/>
      <color theme="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4">
    <xf numFmtId="0" fontId="0" fillId="0" borderId="0" xfId="0"/>
    <xf numFmtId="16" fontId="0" fillId="0" borderId="0" xfId="0" applyNumberFormat="1"/>
    <xf numFmtId="17" fontId="0" fillId="0" borderId="0" xfId="0" applyNumberFormat="1"/>
    <xf numFmtId="2" fontId="0" fillId="0" borderId="10" xfId="0" applyNumberFormat="1" applyBorder="1" applyProtection="1"/>
    <xf numFmtId="0" fontId="0" fillId="0" borderId="11" xfId="0" applyBorder="1" applyAlignment="1" applyProtection="1">
      <alignment vertical="center"/>
    </xf>
    <xf numFmtId="0" fontId="0" fillId="0" borderId="11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vertical="center" wrapText="1"/>
    </xf>
    <xf numFmtId="0" fontId="0" fillId="0" borderId="18" xfId="0" applyBorder="1" applyProtection="1"/>
    <xf numFmtId="16" fontId="0" fillId="0" borderId="13" xfId="0" applyNumberFormat="1" applyBorder="1" applyProtection="1"/>
    <xf numFmtId="0" fontId="0" fillId="0" borderId="13" xfId="0" applyBorder="1" applyProtection="1"/>
    <xf numFmtId="2" fontId="0" fillId="0" borderId="13" xfId="0" applyNumberFormat="1" applyBorder="1" applyProtection="1"/>
    <xf numFmtId="0" fontId="0" fillId="0" borderId="19" xfId="0" applyBorder="1" applyProtection="1"/>
    <xf numFmtId="16" fontId="0" fillId="0" borderId="10" xfId="0" applyNumberFormat="1" applyBorder="1" applyProtection="1"/>
    <xf numFmtId="0" fontId="0" fillId="0" borderId="10" xfId="0" applyBorder="1" applyProtection="1"/>
    <xf numFmtId="0" fontId="0" fillId="0" borderId="20" xfId="0" applyBorder="1" applyProtection="1"/>
    <xf numFmtId="16" fontId="0" fillId="0" borderId="16" xfId="0" applyNumberFormat="1" applyBorder="1" applyProtection="1"/>
    <xf numFmtId="0" fontId="0" fillId="0" borderId="16" xfId="0" applyBorder="1" applyProtection="1"/>
    <xf numFmtId="2" fontId="0" fillId="0" borderId="16" xfId="0" applyNumberFormat="1" applyBorder="1" applyProtection="1"/>
    <xf numFmtId="0" fontId="0" fillId="0" borderId="13" xfId="0" applyNumberFormat="1" applyBorder="1" applyProtection="1"/>
    <xf numFmtId="0" fontId="0" fillId="0" borderId="10" xfId="0" applyNumberFormat="1" applyBorder="1" applyProtection="1"/>
    <xf numFmtId="0" fontId="0" fillId="0" borderId="16" xfId="0" applyNumberFormat="1" applyBorder="1" applyProtection="1"/>
    <xf numFmtId="0" fontId="0" fillId="0" borderId="12" xfId="0" applyFill="1" applyBorder="1" applyAlignment="1" applyProtection="1">
      <alignment vertical="top"/>
    </xf>
    <xf numFmtId="0" fontId="0" fillId="0" borderId="21" xfId="0" applyBorder="1" applyAlignment="1" applyProtection="1">
      <alignment wrapText="1"/>
    </xf>
    <xf numFmtId="0" fontId="0" fillId="0" borderId="13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vertical="top"/>
    </xf>
    <xf numFmtId="16" fontId="0" fillId="0" borderId="22" xfId="0" applyNumberFormat="1" applyBorder="1" applyProtection="1"/>
    <xf numFmtId="0" fontId="0" fillId="0" borderId="23" xfId="0" applyBorder="1" applyAlignment="1" applyProtection="1">
      <alignment wrapText="1"/>
    </xf>
    <xf numFmtId="0" fontId="0" fillId="0" borderId="22" xfId="0" applyFill="1" applyBorder="1" applyAlignment="1" applyProtection="1">
      <alignment horizontal="center" vertical="center"/>
    </xf>
    <xf numFmtId="0" fontId="19" fillId="0" borderId="24" xfId="0" applyFont="1" applyBorder="1" applyAlignment="1" applyProtection="1">
      <alignment horizontal="justify" vertical="center"/>
    </xf>
    <xf numFmtId="16" fontId="0" fillId="0" borderId="25" xfId="0" applyNumberFormat="1" applyBorder="1" applyProtection="1"/>
    <xf numFmtId="0" fontId="0" fillId="0" borderId="25" xfId="0" applyBorder="1" applyAlignment="1" applyProtection="1">
      <alignment horizontal="center" vertical="center"/>
    </xf>
    <xf numFmtId="0" fontId="0" fillId="0" borderId="25" xfId="0" applyBorder="1" applyProtection="1"/>
    <xf numFmtId="2" fontId="0" fillId="0" borderId="25" xfId="0" applyNumberFormat="1" applyBorder="1" applyProtection="1"/>
    <xf numFmtId="0" fontId="19" fillId="0" borderId="24" xfId="0" applyFont="1" applyBorder="1" applyAlignment="1" applyProtection="1">
      <alignment horizontal="left" vertical="center" wrapText="1"/>
    </xf>
    <xf numFmtId="0" fontId="0" fillId="0" borderId="14" xfId="0" applyBorder="1" applyProtection="1"/>
    <xf numFmtId="0" fontId="0" fillId="0" borderId="15" xfId="0" applyBorder="1" applyProtection="1"/>
    <xf numFmtId="0" fontId="0" fillId="0" borderId="17" xfId="0" applyBorder="1" applyProtection="1"/>
    <xf numFmtId="0" fontId="0" fillId="0" borderId="26" xfId="0" applyBorder="1" applyProtection="1"/>
    <xf numFmtId="0" fontId="0" fillId="33" borderId="13" xfId="0" applyFill="1" applyBorder="1" applyProtection="1">
      <protection locked="0"/>
    </xf>
    <xf numFmtId="0" fontId="0" fillId="33" borderId="10" xfId="0" applyFill="1" applyBorder="1" applyProtection="1">
      <protection locked="0"/>
    </xf>
    <xf numFmtId="0" fontId="0" fillId="33" borderId="16" xfId="0" applyFill="1" applyBorder="1" applyProtection="1">
      <protection locked="0"/>
    </xf>
    <xf numFmtId="0" fontId="0" fillId="33" borderId="25" xfId="0" applyFill="1" applyBorder="1" applyProtection="1">
      <protection locked="0"/>
    </xf>
    <xf numFmtId="0" fontId="0" fillId="33" borderId="0" xfId="0" applyFill="1"/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33" borderId="27" xfId="0" applyFill="1" applyBorder="1" applyProtection="1">
      <protection locked="0"/>
    </xf>
    <xf numFmtId="0" fontId="19" fillId="33" borderId="27" xfId="0" applyFont="1" applyFill="1" applyBorder="1" applyAlignment="1" applyProtection="1">
      <alignment horizontal="justify" vertical="center"/>
      <protection locked="0"/>
    </xf>
    <xf numFmtId="0" fontId="0" fillId="33" borderId="27" xfId="0" applyFill="1" applyBorder="1" applyAlignment="1" applyProtection="1">
      <alignment horizontal="center" vertical="center"/>
      <protection locked="0"/>
    </xf>
    <xf numFmtId="0" fontId="19" fillId="33" borderId="10" xfId="0" applyFont="1" applyFill="1" applyBorder="1" applyAlignment="1" applyProtection="1">
      <alignment horizontal="justify" vertical="center"/>
      <protection locked="0"/>
    </xf>
    <xf numFmtId="0" fontId="0" fillId="33" borderId="10" xfId="0" applyFill="1" applyBorder="1" applyAlignment="1" applyProtection="1">
      <alignment horizontal="center" vertical="center"/>
      <protection locked="0"/>
    </xf>
    <xf numFmtId="0" fontId="19" fillId="33" borderId="11" xfId="0" applyFont="1" applyFill="1" applyBorder="1" applyAlignment="1" applyProtection="1">
      <alignment horizontal="justify" vertical="center"/>
      <protection locked="0"/>
    </xf>
    <xf numFmtId="0" fontId="0" fillId="33" borderId="11" xfId="0" applyFill="1" applyBorder="1" applyProtection="1">
      <protection locked="0"/>
    </xf>
    <xf numFmtId="0" fontId="0" fillId="33" borderId="11" xfId="0" applyFill="1" applyBorder="1" applyAlignment="1" applyProtection="1">
      <alignment horizontal="center" vertical="center"/>
      <protection locked="0"/>
    </xf>
    <xf numFmtId="0" fontId="0" fillId="0" borderId="28" xfId="0" applyBorder="1" applyProtection="1"/>
  </cellXfs>
  <cellStyles count="42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abSelected="1" workbookViewId="0">
      <selection activeCell="I57" sqref="I57"/>
    </sheetView>
  </sheetViews>
  <sheetFormatPr defaultRowHeight="15" x14ac:dyDescent="0.25"/>
  <cols>
    <col min="1" max="1" width="14.140625" customWidth="1"/>
    <col min="2" max="2" width="4.5703125" customWidth="1"/>
    <col min="3" max="3" width="13.7109375" customWidth="1"/>
    <col min="4" max="4" width="3" customWidth="1"/>
    <col min="5" max="5" width="6" customWidth="1"/>
    <col min="6" max="6" width="5" customWidth="1"/>
    <col min="7" max="8" width="6.5703125" customWidth="1"/>
    <col min="9" max="9" width="9.85546875" bestFit="1" customWidth="1"/>
    <col min="10" max="10" width="11.85546875" bestFit="1" customWidth="1"/>
  </cols>
  <sheetData>
    <row r="1" spans="1:16" x14ac:dyDescent="0.25">
      <c r="C1" t="s">
        <v>24</v>
      </c>
    </row>
    <row r="3" spans="1:16" x14ac:dyDescent="0.25">
      <c r="A3" t="s">
        <v>0</v>
      </c>
      <c r="B3" t="s">
        <v>0</v>
      </c>
      <c r="C3" t="s">
        <v>0</v>
      </c>
      <c r="D3" t="s">
        <v>0</v>
      </c>
      <c r="E3" t="s">
        <v>0</v>
      </c>
      <c r="F3" t="s">
        <v>0</v>
      </c>
      <c r="G3" t="s">
        <v>0</v>
      </c>
      <c r="H3" t="s">
        <v>0</v>
      </c>
      <c r="I3" t="s">
        <v>0</v>
      </c>
      <c r="J3" t="s">
        <v>0</v>
      </c>
    </row>
    <row r="4" spans="1:16" ht="30.75" thickBot="1" x14ac:dyDescent="0.3">
      <c r="A4" s="4" t="s">
        <v>1</v>
      </c>
      <c r="B4" s="4" t="s">
        <v>2</v>
      </c>
      <c r="C4" s="4" t="s">
        <v>3</v>
      </c>
      <c r="D4" s="4" t="s">
        <v>4</v>
      </c>
      <c r="E4" s="5" t="s">
        <v>44</v>
      </c>
      <c r="F4" s="4" t="s">
        <v>5</v>
      </c>
      <c r="G4" s="6" t="s">
        <v>45</v>
      </c>
      <c r="H4" s="6" t="s">
        <v>46</v>
      </c>
      <c r="I4" s="4" t="s">
        <v>47</v>
      </c>
      <c r="J4" s="4" t="s">
        <v>48</v>
      </c>
    </row>
    <row r="5" spans="1:16" x14ac:dyDescent="0.25">
      <c r="A5" s="7" t="s">
        <v>25</v>
      </c>
      <c r="B5" s="8">
        <v>43466</v>
      </c>
      <c r="C5" s="9" t="s">
        <v>6</v>
      </c>
      <c r="D5" s="9">
        <v>2</v>
      </c>
      <c r="E5" s="9">
        <v>3.94</v>
      </c>
      <c r="F5" s="9">
        <v>22.8</v>
      </c>
      <c r="G5" s="10">
        <f>E5*F5</f>
        <v>89.832000000000008</v>
      </c>
      <c r="H5" s="10">
        <f>D5*G5</f>
        <v>179.66400000000002</v>
      </c>
      <c r="I5" s="38"/>
      <c r="J5" s="34">
        <f>H5*I5</f>
        <v>0</v>
      </c>
      <c r="M5" s="2"/>
    </row>
    <row r="6" spans="1:16" x14ac:dyDescent="0.25">
      <c r="A6" s="11" t="s">
        <v>26</v>
      </c>
      <c r="B6" s="12">
        <v>43497</v>
      </c>
      <c r="C6" s="13" t="s">
        <v>6</v>
      </c>
      <c r="D6" s="13">
        <v>2</v>
      </c>
      <c r="E6" s="13">
        <v>0.08</v>
      </c>
      <c r="F6" s="13">
        <v>22.8</v>
      </c>
      <c r="G6" s="3">
        <f t="shared" ref="G6:G7" si="0">E6*F6</f>
        <v>1.8240000000000001</v>
      </c>
      <c r="H6" s="3">
        <f t="shared" ref="H6:H27" si="1">D6*G6</f>
        <v>3.6480000000000001</v>
      </c>
      <c r="I6" s="39"/>
      <c r="J6" s="35">
        <f t="shared" ref="J6:J55" si="2">H6*I6</f>
        <v>0</v>
      </c>
      <c r="O6" s="2"/>
      <c r="P6" s="2"/>
    </row>
    <row r="7" spans="1:16" x14ac:dyDescent="0.25">
      <c r="A7" s="11"/>
      <c r="B7" s="12">
        <v>43525</v>
      </c>
      <c r="C7" s="13" t="s">
        <v>6</v>
      </c>
      <c r="D7" s="13">
        <v>2</v>
      </c>
      <c r="E7" s="13">
        <v>0.14000000000000001</v>
      </c>
      <c r="F7" s="13">
        <v>22.8</v>
      </c>
      <c r="G7" s="3">
        <f t="shared" si="0"/>
        <v>3.1920000000000006</v>
      </c>
      <c r="H7" s="3">
        <f t="shared" si="1"/>
        <v>6.3840000000000012</v>
      </c>
      <c r="I7" s="39"/>
      <c r="J7" s="35">
        <f t="shared" si="2"/>
        <v>0</v>
      </c>
      <c r="O7" s="2"/>
      <c r="P7" s="2"/>
    </row>
    <row r="8" spans="1:16" x14ac:dyDescent="0.25">
      <c r="A8" s="11" t="s">
        <v>0</v>
      </c>
      <c r="B8" s="12">
        <v>43556</v>
      </c>
      <c r="C8" s="13" t="s">
        <v>7</v>
      </c>
      <c r="D8" s="13">
        <v>1</v>
      </c>
      <c r="E8" s="13" t="s">
        <v>8</v>
      </c>
      <c r="F8" s="13" t="s">
        <v>8</v>
      </c>
      <c r="G8" s="3">
        <f>0.016*0.2*1.21*7850</f>
        <v>30.395199999999999</v>
      </c>
      <c r="H8" s="3">
        <f t="shared" si="1"/>
        <v>30.395199999999999</v>
      </c>
      <c r="I8" s="39"/>
      <c r="J8" s="35">
        <f t="shared" si="2"/>
        <v>0</v>
      </c>
    </row>
    <row r="9" spans="1:16" x14ac:dyDescent="0.25">
      <c r="A9" s="11" t="s">
        <v>0</v>
      </c>
      <c r="B9" s="12">
        <v>43586</v>
      </c>
      <c r="C9" s="13" t="s">
        <v>9</v>
      </c>
      <c r="D9" s="13">
        <v>2</v>
      </c>
      <c r="E9" s="13" t="s">
        <v>8</v>
      </c>
      <c r="F9" s="13" t="s">
        <v>8</v>
      </c>
      <c r="G9" s="3">
        <f>0.016*0.24*0.28*7850</f>
        <v>8.4403200000000016</v>
      </c>
      <c r="H9" s="3">
        <f t="shared" si="1"/>
        <v>16.880640000000003</v>
      </c>
      <c r="I9" s="39"/>
      <c r="J9" s="35">
        <f t="shared" si="2"/>
        <v>0</v>
      </c>
      <c r="O9" s="2"/>
    </row>
    <row r="10" spans="1:16" x14ac:dyDescent="0.25">
      <c r="A10" s="11" t="s">
        <v>0</v>
      </c>
      <c r="B10" s="12">
        <v>43617</v>
      </c>
      <c r="C10" s="13" t="s">
        <v>10</v>
      </c>
      <c r="D10" s="13">
        <v>10</v>
      </c>
      <c r="E10" s="13" t="s">
        <v>8</v>
      </c>
      <c r="F10" s="13" t="s">
        <v>8</v>
      </c>
      <c r="G10" s="3">
        <f>0.01*0.074*0.14*7850</f>
        <v>0.81326000000000009</v>
      </c>
      <c r="H10" s="3">
        <f t="shared" si="1"/>
        <v>8.1326000000000001</v>
      </c>
      <c r="I10" s="39"/>
      <c r="J10" s="35">
        <f t="shared" si="2"/>
        <v>0</v>
      </c>
      <c r="P10" s="2"/>
    </row>
    <row r="11" spans="1:16" x14ac:dyDescent="0.25">
      <c r="A11" s="11" t="s">
        <v>0</v>
      </c>
      <c r="B11" s="12">
        <v>43647</v>
      </c>
      <c r="C11" s="13" t="s">
        <v>11</v>
      </c>
      <c r="D11" s="13">
        <v>11</v>
      </c>
      <c r="E11" s="13" t="s">
        <v>8</v>
      </c>
      <c r="F11" s="13" t="s">
        <v>8</v>
      </c>
      <c r="G11" s="3">
        <f>0.006*0.396*1.05*7850</f>
        <v>19.58418</v>
      </c>
      <c r="H11" s="3">
        <f t="shared" si="1"/>
        <v>215.42598000000001</v>
      </c>
      <c r="I11" s="39"/>
      <c r="J11" s="35">
        <f t="shared" si="2"/>
        <v>0</v>
      </c>
    </row>
    <row r="12" spans="1:16" ht="15.75" thickBot="1" x14ac:dyDescent="0.3">
      <c r="A12" s="14" t="s">
        <v>0</v>
      </c>
      <c r="B12" s="15">
        <v>43678</v>
      </c>
      <c r="C12" s="16" t="s">
        <v>12</v>
      </c>
      <c r="D12" s="16">
        <v>1</v>
      </c>
      <c r="E12" s="16" t="s">
        <v>8</v>
      </c>
      <c r="F12" s="16" t="s">
        <v>8</v>
      </c>
      <c r="G12" s="17">
        <f>0.006*0.35*1.05*7850</f>
        <v>17.309249999999999</v>
      </c>
      <c r="H12" s="17">
        <f t="shared" si="1"/>
        <v>17.309249999999999</v>
      </c>
      <c r="I12" s="40"/>
      <c r="J12" s="36">
        <f t="shared" si="2"/>
        <v>0</v>
      </c>
    </row>
    <row r="13" spans="1:16" x14ac:dyDescent="0.25">
      <c r="A13" s="7" t="s">
        <v>36</v>
      </c>
      <c r="B13" s="8">
        <v>43467</v>
      </c>
      <c r="C13" s="9" t="s">
        <v>6</v>
      </c>
      <c r="D13" s="9">
        <v>1</v>
      </c>
      <c r="E13" s="9">
        <v>2.5</v>
      </c>
      <c r="F13" s="9">
        <v>22.8</v>
      </c>
      <c r="G13" s="10">
        <f>E13*F13</f>
        <v>57</v>
      </c>
      <c r="H13" s="10">
        <f t="shared" si="1"/>
        <v>57</v>
      </c>
      <c r="I13" s="38"/>
      <c r="J13" s="34">
        <f t="shared" si="2"/>
        <v>0</v>
      </c>
      <c r="M13" s="2"/>
    </row>
    <row r="14" spans="1:16" x14ac:dyDescent="0.25">
      <c r="A14" s="11" t="s">
        <v>37</v>
      </c>
      <c r="B14" s="12">
        <v>43498</v>
      </c>
      <c r="C14" s="13" t="s">
        <v>6</v>
      </c>
      <c r="D14" s="13">
        <v>1</v>
      </c>
      <c r="E14" s="13">
        <v>2.5</v>
      </c>
      <c r="F14" s="13">
        <v>22.8</v>
      </c>
      <c r="G14" s="3">
        <f t="shared" ref="G14:G17" si="3">E14*F14</f>
        <v>57</v>
      </c>
      <c r="H14" s="3">
        <f t="shared" si="1"/>
        <v>57</v>
      </c>
      <c r="I14" s="39"/>
      <c r="J14" s="35">
        <f t="shared" si="2"/>
        <v>0</v>
      </c>
      <c r="M14" s="2"/>
    </row>
    <row r="15" spans="1:16" x14ac:dyDescent="0.25">
      <c r="A15" s="11" t="s">
        <v>0</v>
      </c>
      <c r="B15" s="12">
        <v>43526</v>
      </c>
      <c r="C15" s="13" t="s">
        <v>6</v>
      </c>
      <c r="D15" s="13">
        <v>1</v>
      </c>
      <c r="E15" s="13">
        <v>1.5</v>
      </c>
      <c r="F15" s="13">
        <v>22.8</v>
      </c>
      <c r="G15" s="3">
        <f t="shared" si="3"/>
        <v>34.200000000000003</v>
      </c>
      <c r="H15" s="3">
        <f t="shared" si="1"/>
        <v>34.200000000000003</v>
      </c>
      <c r="I15" s="39"/>
      <c r="J15" s="35">
        <f t="shared" si="2"/>
        <v>0</v>
      </c>
      <c r="M15" s="2"/>
    </row>
    <row r="16" spans="1:16" x14ac:dyDescent="0.25">
      <c r="A16" s="11" t="s">
        <v>0</v>
      </c>
      <c r="B16" s="12">
        <v>43557</v>
      </c>
      <c r="C16" s="13" t="s">
        <v>6</v>
      </c>
      <c r="D16" s="13">
        <v>1</v>
      </c>
      <c r="E16" s="13">
        <v>1.5</v>
      </c>
      <c r="F16" s="13">
        <v>22.8</v>
      </c>
      <c r="G16" s="3">
        <f t="shared" si="3"/>
        <v>34.200000000000003</v>
      </c>
      <c r="H16" s="3">
        <f t="shared" si="1"/>
        <v>34.200000000000003</v>
      </c>
      <c r="I16" s="39"/>
      <c r="J16" s="35">
        <f t="shared" si="2"/>
        <v>0</v>
      </c>
      <c r="M16" s="2"/>
    </row>
    <row r="17" spans="1:16" x14ac:dyDescent="0.25">
      <c r="A17" s="11" t="s">
        <v>0</v>
      </c>
      <c r="B17" s="12">
        <v>43587</v>
      </c>
      <c r="C17" s="13" t="s">
        <v>6</v>
      </c>
      <c r="D17" s="13">
        <v>2</v>
      </c>
      <c r="E17" s="13">
        <v>2.488</v>
      </c>
      <c r="F17" s="13">
        <v>22.8</v>
      </c>
      <c r="G17" s="3">
        <f t="shared" si="3"/>
        <v>56.726399999999998</v>
      </c>
      <c r="H17" s="3">
        <f t="shared" si="1"/>
        <v>113.4528</v>
      </c>
      <c r="I17" s="39"/>
      <c r="J17" s="35">
        <f t="shared" si="2"/>
        <v>0</v>
      </c>
    </row>
    <row r="18" spans="1:16" x14ac:dyDescent="0.25">
      <c r="A18" s="11" t="s">
        <v>0</v>
      </c>
      <c r="B18" s="12">
        <v>43618</v>
      </c>
      <c r="C18" s="13" t="s">
        <v>13</v>
      </c>
      <c r="D18" s="13">
        <v>1</v>
      </c>
      <c r="E18" s="13" t="s">
        <v>8</v>
      </c>
      <c r="F18" s="13" t="s">
        <v>8</v>
      </c>
      <c r="G18" s="3">
        <f>0.02*0.6*0.6*7850</f>
        <v>56.519999999999996</v>
      </c>
      <c r="H18" s="3">
        <f t="shared" si="1"/>
        <v>56.519999999999996</v>
      </c>
      <c r="I18" s="39"/>
      <c r="J18" s="35">
        <f t="shared" si="2"/>
        <v>0</v>
      </c>
    </row>
    <row r="19" spans="1:16" x14ac:dyDescent="0.25">
      <c r="A19" s="11" t="s">
        <v>0</v>
      </c>
      <c r="B19" s="12">
        <v>43648</v>
      </c>
      <c r="C19" s="13" t="s">
        <v>14</v>
      </c>
      <c r="D19" s="13">
        <v>4</v>
      </c>
      <c r="E19" s="13" t="s">
        <v>8</v>
      </c>
      <c r="F19" s="13" t="s">
        <v>8</v>
      </c>
      <c r="G19" s="3">
        <f>0.01*0.08*0.709*7850</f>
        <v>4.4525199999999998</v>
      </c>
      <c r="H19" s="3">
        <f t="shared" si="1"/>
        <v>17.810079999999999</v>
      </c>
      <c r="I19" s="39"/>
      <c r="J19" s="35">
        <f t="shared" si="2"/>
        <v>0</v>
      </c>
      <c r="O19" s="2"/>
    </row>
    <row r="20" spans="1:16" x14ac:dyDescent="0.25">
      <c r="A20" s="11" t="s">
        <v>0</v>
      </c>
      <c r="B20" s="12">
        <v>43679</v>
      </c>
      <c r="C20" s="13" t="s">
        <v>15</v>
      </c>
      <c r="D20" s="13">
        <v>4</v>
      </c>
      <c r="E20" s="13" t="s">
        <v>8</v>
      </c>
      <c r="F20" s="13" t="s">
        <v>8</v>
      </c>
      <c r="G20" s="3">
        <f>0.01*0.08*0.419*7850</f>
        <v>2.6313200000000001</v>
      </c>
      <c r="H20" s="3">
        <f t="shared" si="1"/>
        <v>10.52528</v>
      </c>
      <c r="I20" s="39"/>
      <c r="J20" s="35">
        <f t="shared" si="2"/>
        <v>0</v>
      </c>
      <c r="O20" s="2"/>
      <c r="P20" s="2"/>
    </row>
    <row r="21" spans="1:16" x14ac:dyDescent="0.25">
      <c r="A21" s="11" t="s">
        <v>0</v>
      </c>
      <c r="B21" s="12">
        <v>43710</v>
      </c>
      <c r="C21" s="13" t="s">
        <v>16</v>
      </c>
      <c r="D21" s="13">
        <v>12</v>
      </c>
      <c r="E21" s="13" t="s">
        <v>8</v>
      </c>
      <c r="F21" s="13" t="s">
        <v>8</v>
      </c>
      <c r="G21" s="3">
        <f>0.012*0.12*0.2*7850</f>
        <v>2.2608000000000001</v>
      </c>
      <c r="H21" s="3">
        <f t="shared" si="1"/>
        <v>27.129600000000003</v>
      </c>
      <c r="I21" s="39"/>
      <c r="J21" s="35">
        <f t="shared" si="2"/>
        <v>0</v>
      </c>
      <c r="O21" s="2"/>
    </row>
    <row r="22" spans="1:16" x14ac:dyDescent="0.25">
      <c r="A22" s="11" t="s">
        <v>0</v>
      </c>
      <c r="B22" s="12">
        <v>43740</v>
      </c>
      <c r="C22" s="13" t="s">
        <v>17</v>
      </c>
      <c r="D22" s="13">
        <v>2</v>
      </c>
      <c r="E22" s="13" t="s">
        <v>8</v>
      </c>
      <c r="F22" s="13" t="s">
        <v>8</v>
      </c>
      <c r="G22" s="3">
        <f>0.012*0.348*0.2*7850</f>
        <v>6.5563200000000004</v>
      </c>
      <c r="H22" s="3">
        <f t="shared" si="1"/>
        <v>13.112640000000001</v>
      </c>
      <c r="I22" s="39"/>
      <c r="J22" s="35">
        <f t="shared" si="2"/>
        <v>0</v>
      </c>
      <c r="O22" s="2"/>
      <c r="P22" s="1"/>
    </row>
    <row r="23" spans="1:16" ht="15.75" thickBot="1" x14ac:dyDescent="0.3">
      <c r="A23" s="14" t="s">
        <v>0</v>
      </c>
      <c r="B23" s="15">
        <v>43771</v>
      </c>
      <c r="C23" s="16" t="s">
        <v>18</v>
      </c>
      <c r="D23" s="16">
        <v>1</v>
      </c>
      <c r="E23" s="16" t="s">
        <v>8</v>
      </c>
      <c r="F23" s="16" t="s">
        <v>8</v>
      </c>
      <c r="G23" s="17">
        <f>0.006*2.536*1.52*7850</f>
        <v>181.557312</v>
      </c>
      <c r="H23" s="17">
        <f t="shared" si="1"/>
        <v>181.557312</v>
      </c>
      <c r="I23" s="40"/>
      <c r="J23" s="36">
        <f t="shared" si="2"/>
        <v>0</v>
      </c>
    </row>
    <row r="24" spans="1:16" x14ac:dyDescent="0.25">
      <c r="A24" s="7" t="s">
        <v>38</v>
      </c>
      <c r="B24" s="8">
        <v>43468</v>
      </c>
      <c r="C24" s="9" t="s">
        <v>19</v>
      </c>
      <c r="D24" s="9">
        <v>1</v>
      </c>
      <c r="E24" s="9">
        <v>1.9550000000000001</v>
      </c>
      <c r="F24" s="9">
        <v>78.599999999999994</v>
      </c>
      <c r="G24" s="10">
        <f t="shared" ref="G24" si="4">E24*F24</f>
        <v>153.66299999999998</v>
      </c>
      <c r="H24" s="10">
        <f t="shared" si="1"/>
        <v>153.66299999999998</v>
      </c>
      <c r="I24" s="38"/>
      <c r="J24" s="34">
        <f t="shared" si="2"/>
        <v>0</v>
      </c>
    </row>
    <row r="25" spans="1:16" x14ac:dyDescent="0.25">
      <c r="A25" s="11" t="s">
        <v>39</v>
      </c>
      <c r="B25" s="12">
        <v>43499</v>
      </c>
      <c r="C25" s="13" t="s">
        <v>20</v>
      </c>
      <c r="D25" s="13">
        <v>1</v>
      </c>
      <c r="E25" s="13" t="s">
        <v>8</v>
      </c>
      <c r="F25" s="13" t="s">
        <v>8</v>
      </c>
      <c r="G25" s="3">
        <f>0.025*0.6*0.6*7850</f>
        <v>70.649999999999991</v>
      </c>
      <c r="H25" s="3">
        <f t="shared" si="1"/>
        <v>70.649999999999991</v>
      </c>
      <c r="I25" s="39"/>
      <c r="J25" s="35">
        <f t="shared" si="2"/>
        <v>0</v>
      </c>
    </row>
    <row r="26" spans="1:16" x14ac:dyDescent="0.25">
      <c r="A26" s="11" t="s">
        <v>0</v>
      </c>
      <c r="B26" s="12">
        <v>43527</v>
      </c>
      <c r="C26" s="13" t="s">
        <v>13</v>
      </c>
      <c r="D26" s="13">
        <v>1</v>
      </c>
      <c r="E26" s="13" t="s">
        <v>8</v>
      </c>
      <c r="F26" s="13" t="s">
        <v>8</v>
      </c>
      <c r="G26" s="3">
        <f>0.02*0.6*0.6*7850</f>
        <v>56.519999999999996</v>
      </c>
      <c r="H26" s="3">
        <f t="shared" si="1"/>
        <v>56.519999999999996</v>
      </c>
      <c r="I26" s="39"/>
      <c r="J26" s="35">
        <f t="shared" si="2"/>
        <v>0</v>
      </c>
    </row>
    <row r="27" spans="1:16" ht="15.75" thickBot="1" x14ac:dyDescent="0.3">
      <c r="A27" s="14" t="s">
        <v>0</v>
      </c>
      <c r="B27" s="15">
        <v>43558</v>
      </c>
      <c r="C27" s="16" t="s">
        <v>21</v>
      </c>
      <c r="D27" s="16">
        <v>16</v>
      </c>
      <c r="E27" s="16" t="s">
        <v>8</v>
      </c>
      <c r="F27" s="16" t="s">
        <v>8</v>
      </c>
      <c r="G27" s="17">
        <f>0.012*0.1*0.12*7850</f>
        <v>1.1304000000000001</v>
      </c>
      <c r="H27" s="17">
        <f t="shared" si="1"/>
        <v>18.086400000000001</v>
      </c>
      <c r="I27" s="40"/>
      <c r="J27" s="36">
        <f t="shared" si="2"/>
        <v>0</v>
      </c>
      <c r="O27" s="2"/>
      <c r="P27" s="1"/>
    </row>
    <row r="28" spans="1:16" x14ac:dyDescent="0.25">
      <c r="A28" s="7" t="s">
        <v>27</v>
      </c>
      <c r="B28" s="8">
        <v>43469</v>
      </c>
      <c r="C28" s="9" t="s">
        <v>28</v>
      </c>
      <c r="D28" s="9">
        <v>1</v>
      </c>
      <c r="E28" s="18">
        <v>4.01</v>
      </c>
      <c r="F28" s="18">
        <v>5.64</v>
      </c>
      <c r="G28" s="10">
        <f>E28*F28</f>
        <v>22.616399999999999</v>
      </c>
      <c r="H28" s="10">
        <f>D28*G28</f>
        <v>22.616399999999999</v>
      </c>
      <c r="I28" s="38"/>
      <c r="J28" s="34">
        <f t="shared" si="2"/>
        <v>0</v>
      </c>
      <c r="O28" s="2"/>
      <c r="P28" s="1"/>
    </row>
    <row r="29" spans="1:16" x14ac:dyDescent="0.25">
      <c r="A29" s="11" t="s">
        <v>0</v>
      </c>
      <c r="B29" s="12">
        <v>43500</v>
      </c>
      <c r="C29" s="13" t="s">
        <v>28</v>
      </c>
      <c r="D29" s="13">
        <v>8</v>
      </c>
      <c r="E29" s="19">
        <v>0.91</v>
      </c>
      <c r="F29" s="19">
        <v>5.64</v>
      </c>
      <c r="G29" s="3">
        <f t="shared" ref="G29:G31" si="5">E29*F29</f>
        <v>5.1323999999999996</v>
      </c>
      <c r="H29" s="3">
        <f t="shared" ref="H29:H55" si="6">D29*G29</f>
        <v>41.059199999999997</v>
      </c>
      <c r="I29" s="39"/>
      <c r="J29" s="35">
        <f t="shared" si="2"/>
        <v>0</v>
      </c>
      <c r="O29" s="2"/>
      <c r="P29" s="1"/>
    </row>
    <row r="30" spans="1:16" x14ac:dyDescent="0.25">
      <c r="A30" s="11" t="s">
        <v>0</v>
      </c>
      <c r="B30" s="12">
        <v>43528</v>
      </c>
      <c r="C30" s="13" t="s">
        <v>28</v>
      </c>
      <c r="D30" s="13">
        <v>5</v>
      </c>
      <c r="E30" s="19">
        <v>1.23</v>
      </c>
      <c r="F30" s="19">
        <v>5.64</v>
      </c>
      <c r="G30" s="3">
        <f t="shared" si="5"/>
        <v>6.9371999999999998</v>
      </c>
      <c r="H30" s="3">
        <f t="shared" si="6"/>
        <v>34.686</v>
      </c>
      <c r="I30" s="39"/>
      <c r="J30" s="35">
        <f t="shared" si="2"/>
        <v>0</v>
      </c>
      <c r="O30" s="2"/>
      <c r="P30" s="1"/>
    </row>
    <row r="31" spans="1:16" x14ac:dyDescent="0.25">
      <c r="A31" s="11" t="s">
        <v>0</v>
      </c>
      <c r="B31" s="12">
        <v>43559</v>
      </c>
      <c r="C31" s="13" t="s">
        <v>28</v>
      </c>
      <c r="D31" s="13">
        <v>2</v>
      </c>
      <c r="E31" s="19">
        <v>0.1</v>
      </c>
      <c r="F31" s="19">
        <v>5.64</v>
      </c>
      <c r="G31" s="3">
        <f t="shared" si="5"/>
        <v>0.56399999999999995</v>
      </c>
      <c r="H31" s="3">
        <f t="shared" si="6"/>
        <v>1.1279999999999999</v>
      </c>
      <c r="I31" s="39"/>
      <c r="J31" s="35">
        <f t="shared" si="2"/>
        <v>0</v>
      </c>
      <c r="O31" s="2"/>
      <c r="P31" s="1"/>
    </row>
    <row r="32" spans="1:16" x14ac:dyDescent="0.25">
      <c r="A32" s="11" t="s">
        <v>0</v>
      </c>
      <c r="B32" s="12">
        <v>43589</v>
      </c>
      <c r="C32" s="13" t="s">
        <v>29</v>
      </c>
      <c r="D32" s="13">
        <v>5</v>
      </c>
      <c r="E32" s="19" t="s">
        <v>8</v>
      </c>
      <c r="F32" s="19" t="s">
        <v>8</v>
      </c>
      <c r="G32" s="3">
        <f>0.01*0.124*0.14*7850</f>
        <v>1.3627600000000002</v>
      </c>
      <c r="H32" s="3">
        <f t="shared" si="6"/>
        <v>6.8138000000000005</v>
      </c>
      <c r="I32" s="39"/>
      <c r="J32" s="35">
        <f t="shared" si="2"/>
        <v>0</v>
      </c>
      <c r="O32" s="2"/>
      <c r="P32" s="1"/>
    </row>
    <row r="33" spans="1:16" ht="15.75" thickBot="1" x14ac:dyDescent="0.3">
      <c r="A33" s="14" t="s">
        <v>0</v>
      </c>
      <c r="B33" s="15">
        <v>43620</v>
      </c>
      <c r="C33" s="16" t="s">
        <v>30</v>
      </c>
      <c r="D33" s="16">
        <v>28</v>
      </c>
      <c r="E33" s="20" t="s">
        <v>8</v>
      </c>
      <c r="F33" s="20" t="s">
        <v>8</v>
      </c>
      <c r="G33" s="17">
        <f>0.005*0.04*0.75*7850</f>
        <v>1.1775000000000002</v>
      </c>
      <c r="H33" s="17">
        <f t="shared" si="6"/>
        <v>32.970000000000006</v>
      </c>
      <c r="I33" s="40"/>
      <c r="J33" s="36">
        <f t="shared" si="2"/>
        <v>0</v>
      </c>
      <c r="O33" s="2"/>
      <c r="P33" s="1"/>
    </row>
    <row r="34" spans="1:16" x14ac:dyDescent="0.25">
      <c r="A34" s="7" t="s">
        <v>31</v>
      </c>
      <c r="B34" s="8">
        <v>43470</v>
      </c>
      <c r="C34" s="9" t="s">
        <v>28</v>
      </c>
      <c r="D34" s="9">
        <v>1</v>
      </c>
      <c r="E34" s="18">
        <v>3.97</v>
      </c>
      <c r="F34" s="18">
        <v>5.64</v>
      </c>
      <c r="G34" s="10">
        <f t="shared" ref="G34:G36" si="7">E34*F34</f>
        <v>22.390799999999999</v>
      </c>
      <c r="H34" s="10">
        <f t="shared" si="6"/>
        <v>22.390799999999999</v>
      </c>
      <c r="I34" s="38"/>
      <c r="J34" s="34">
        <f t="shared" si="2"/>
        <v>0</v>
      </c>
      <c r="O34" s="2"/>
      <c r="P34" s="1"/>
    </row>
    <row r="35" spans="1:16" x14ac:dyDescent="0.25">
      <c r="A35" s="11" t="s">
        <v>0</v>
      </c>
      <c r="B35" s="12">
        <v>43501</v>
      </c>
      <c r="C35" s="13" t="s">
        <v>28</v>
      </c>
      <c r="D35" s="13">
        <v>8</v>
      </c>
      <c r="E35" s="19">
        <v>0.91</v>
      </c>
      <c r="F35" s="19">
        <v>5.64</v>
      </c>
      <c r="G35" s="3">
        <f t="shared" si="7"/>
        <v>5.1323999999999996</v>
      </c>
      <c r="H35" s="3">
        <f t="shared" si="6"/>
        <v>41.059199999999997</v>
      </c>
      <c r="I35" s="39"/>
      <c r="J35" s="35">
        <f t="shared" si="2"/>
        <v>0</v>
      </c>
      <c r="O35" s="2"/>
      <c r="P35" s="1"/>
    </row>
    <row r="36" spans="1:16" x14ac:dyDescent="0.25">
      <c r="A36" s="11" t="s">
        <v>0</v>
      </c>
      <c r="B36" s="12">
        <v>43529</v>
      </c>
      <c r="C36" s="13" t="s">
        <v>28</v>
      </c>
      <c r="D36" s="13">
        <v>5</v>
      </c>
      <c r="E36" s="19">
        <v>1.23</v>
      </c>
      <c r="F36" s="19">
        <v>5.64</v>
      </c>
      <c r="G36" s="3">
        <f t="shared" si="7"/>
        <v>6.9371999999999998</v>
      </c>
      <c r="H36" s="3">
        <f t="shared" si="6"/>
        <v>34.686</v>
      </c>
      <c r="I36" s="39"/>
      <c r="J36" s="35">
        <f t="shared" si="2"/>
        <v>0</v>
      </c>
      <c r="O36" s="2"/>
      <c r="P36" s="1"/>
    </row>
    <row r="37" spans="1:16" x14ac:dyDescent="0.25">
      <c r="A37" s="11" t="s">
        <v>0</v>
      </c>
      <c r="B37" s="12">
        <v>43560</v>
      </c>
      <c r="C37" s="13" t="s">
        <v>29</v>
      </c>
      <c r="D37" s="13">
        <v>5</v>
      </c>
      <c r="E37" s="19" t="s">
        <v>8</v>
      </c>
      <c r="F37" s="19" t="s">
        <v>8</v>
      </c>
      <c r="G37" s="3">
        <f>0.01*0.124*0.14*7850</f>
        <v>1.3627600000000002</v>
      </c>
      <c r="H37" s="3">
        <f t="shared" si="6"/>
        <v>6.8138000000000005</v>
      </c>
      <c r="I37" s="39"/>
      <c r="J37" s="35">
        <f t="shared" si="2"/>
        <v>0</v>
      </c>
      <c r="O37" s="2"/>
      <c r="P37" s="1"/>
    </row>
    <row r="38" spans="1:16" ht="15.75" thickBot="1" x14ac:dyDescent="0.3">
      <c r="A38" s="14" t="s">
        <v>0</v>
      </c>
      <c r="B38" s="15">
        <v>43590</v>
      </c>
      <c r="C38" s="16" t="s">
        <v>30</v>
      </c>
      <c r="D38" s="16">
        <v>28</v>
      </c>
      <c r="E38" s="20" t="s">
        <v>8</v>
      </c>
      <c r="F38" s="20" t="s">
        <v>8</v>
      </c>
      <c r="G38" s="17">
        <f>0.005*0.04*0.75*7850</f>
        <v>1.1775000000000002</v>
      </c>
      <c r="H38" s="17">
        <f t="shared" si="6"/>
        <v>32.970000000000006</v>
      </c>
      <c r="I38" s="40"/>
      <c r="J38" s="36">
        <f t="shared" si="2"/>
        <v>0</v>
      </c>
      <c r="O38" s="2"/>
      <c r="P38" s="1"/>
    </row>
    <row r="39" spans="1:16" x14ac:dyDescent="0.25">
      <c r="A39" s="7" t="s">
        <v>32</v>
      </c>
      <c r="B39" s="8">
        <v>43471</v>
      </c>
      <c r="C39" s="9" t="s">
        <v>28</v>
      </c>
      <c r="D39" s="9">
        <v>1</v>
      </c>
      <c r="E39" s="18">
        <v>2.5859999999999999</v>
      </c>
      <c r="F39" s="18">
        <v>5.64</v>
      </c>
      <c r="G39" s="10">
        <f t="shared" ref="G39:G43" si="8">E39*F39</f>
        <v>14.585039999999998</v>
      </c>
      <c r="H39" s="10">
        <f t="shared" si="6"/>
        <v>14.585039999999998</v>
      </c>
      <c r="I39" s="38"/>
      <c r="J39" s="34">
        <f t="shared" si="2"/>
        <v>0</v>
      </c>
      <c r="O39" s="2"/>
      <c r="P39" s="1"/>
    </row>
    <row r="40" spans="1:16" x14ac:dyDescent="0.25">
      <c r="A40" s="11" t="s">
        <v>0</v>
      </c>
      <c r="B40" s="12">
        <v>43502</v>
      </c>
      <c r="C40" s="13" t="s">
        <v>28</v>
      </c>
      <c r="D40" s="13">
        <v>6</v>
      </c>
      <c r="E40" s="19">
        <v>0.72</v>
      </c>
      <c r="F40" s="19">
        <v>5.64</v>
      </c>
      <c r="G40" s="3">
        <f t="shared" si="8"/>
        <v>4.0607999999999995</v>
      </c>
      <c r="H40" s="3">
        <f t="shared" si="6"/>
        <v>24.364799999999995</v>
      </c>
      <c r="I40" s="39"/>
      <c r="J40" s="35">
        <f t="shared" si="2"/>
        <v>0</v>
      </c>
      <c r="O40" s="2"/>
      <c r="P40" s="1"/>
    </row>
    <row r="41" spans="1:16" x14ac:dyDescent="0.25">
      <c r="A41" s="11" t="s">
        <v>0</v>
      </c>
      <c r="B41" s="12">
        <v>43530</v>
      </c>
      <c r="C41" s="13" t="s">
        <v>28</v>
      </c>
      <c r="D41" s="13">
        <v>4</v>
      </c>
      <c r="E41" s="19">
        <v>1.236</v>
      </c>
      <c r="F41" s="19">
        <v>5.64</v>
      </c>
      <c r="G41" s="3">
        <f t="shared" si="8"/>
        <v>6.9710399999999995</v>
      </c>
      <c r="H41" s="3">
        <f t="shared" si="6"/>
        <v>27.884159999999998</v>
      </c>
      <c r="I41" s="39"/>
      <c r="J41" s="35">
        <f t="shared" si="2"/>
        <v>0</v>
      </c>
      <c r="O41" s="2"/>
      <c r="P41" s="1"/>
    </row>
    <row r="42" spans="1:16" x14ac:dyDescent="0.25">
      <c r="A42" s="11" t="s">
        <v>0</v>
      </c>
      <c r="B42" s="12">
        <v>43561</v>
      </c>
      <c r="C42" s="13" t="s">
        <v>28</v>
      </c>
      <c r="D42" s="13">
        <v>2</v>
      </c>
      <c r="E42" s="19">
        <v>0.13</v>
      </c>
      <c r="F42" s="19">
        <v>5.64</v>
      </c>
      <c r="G42" s="3">
        <f t="shared" si="8"/>
        <v>0.73319999999999996</v>
      </c>
      <c r="H42" s="3">
        <f t="shared" si="6"/>
        <v>1.4663999999999999</v>
      </c>
      <c r="I42" s="39"/>
      <c r="J42" s="35">
        <f t="shared" si="2"/>
        <v>0</v>
      </c>
      <c r="O42" s="2"/>
      <c r="P42" s="1"/>
    </row>
    <row r="43" spans="1:16" x14ac:dyDescent="0.25">
      <c r="A43" s="11" t="s">
        <v>0</v>
      </c>
      <c r="B43" s="12">
        <v>43591</v>
      </c>
      <c r="C43" s="13" t="s">
        <v>28</v>
      </c>
      <c r="D43" s="13">
        <v>2</v>
      </c>
      <c r="E43" s="19">
        <v>0.1</v>
      </c>
      <c r="F43" s="19">
        <v>5.64</v>
      </c>
      <c r="G43" s="3">
        <f t="shared" si="8"/>
        <v>0.56399999999999995</v>
      </c>
      <c r="H43" s="3">
        <f t="shared" si="6"/>
        <v>1.1279999999999999</v>
      </c>
      <c r="I43" s="39"/>
      <c r="J43" s="35">
        <f t="shared" si="2"/>
        <v>0</v>
      </c>
      <c r="O43" s="2"/>
      <c r="P43" s="1"/>
    </row>
    <row r="44" spans="1:16" x14ac:dyDescent="0.25">
      <c r="A44" s="11" t="s">
        <v>0</v>
      </c>
      <c r="B44" s="12">
        <v>43622</v>
      </c>
      <c r="C44" s="13" t="s">
        <v>33</v>
      </c>
      <c r="D44" s="13">
        <v>4</v>
      </c>
      <c r="E44" s="19" t="s">
        <v>8</v>
      </c>
      <c r="F44" s="19" t="s">
        <v>8</v>
      </c>
      <c r="G44" s="3">
        <f>0.01*0.16*0.17*7850</f>
        <v>2.1352000000000002</v>
      </c>
      <c r="H44" s="3">
        <f t="shared" si="6"/>
        <v>8.5408000000000008</v>
      </c>
      <c r="I44" s="39"/>
      <c r="J44" s="35">
        <f t="shared" si="2"/>
        <v>0</v>
      </c>
      <c r="O44" s="2"/>
      <c r="P44" s="1"/>
    </row>
    <row r="45" spans="1:16" ht="15.75" thickBot="1" x14ac:dyDescent="0.3">
      <c r="A45" s="14" t="s">
        <v>0</v>
      </c>
      <c r="B45" s="15">
        <v>43652</v>
      </c>
      <c r="C45" s="16" t="s">
        <v>30</v>
      </c>
      <c r="D45" s="16">
        <v>18</v>
      </c>
      <c r="E45" s="20" t="s">
        <v>8</v>
      </c>
      <c r="F45" s="20" t="s">
        <v>8</v>
      </c>
      <c r="G45" s="17">
        <f>0.005*0.04*0.75*7850</f>
        <v>1.1775000000000002</v>
      </c>
      <c r="H45" s="17">
        <f t="shared" si="6"/>
        <v>21.195000000000004</v>
      </c>
      <c r="I45" s="40"/>
      <c r="J45" s="36">
        <f t="shared" si="2"/>
        <v>0</v>
      </c>
      <c r="O45" s="2"/>
      <c r="P45" s="1"/>
    </row>
    <row r="46" spans="1:16" x14ac:dyDescent="0.25">
      <c r="A46" s="7" t="s">
        <v>34</v>
      </c>
      <c r="B46" s="8">
        <v>43472</v>
      </c>
      <c r="C46" s="9" t="s">
        <v>28</v>
      </c>
      <c r="D46" s="9">
        <v>1</v>
      </c>
      <c r="E46" s="18">
        <v>1.51</v>
      </c>
      <c r="F46" s="18">
        <v>5.64</v>
      </c>
      <c r="G46" s="10">
        <f t="shared" ref="G46:G49" si="9">E46*F46</f>
        <v>8.5163999999999991</v>
      </c>
      <c r="H46" s="10">
        <f t="shared" si="6"/>
        <v>8.5163999999999991</v>
      </c>
      <c r="I46" s="38"/>
      <c r="J46" s="34">
        <f t="shared" si="2"/>
        <v>0</v>
      </c>
      <c r="O46" s="2"/>
      <c r="P46" s="1"/>
    </row>
    <row r="47" spans="1:16" x14ac:dyDescent="0.25">
      <c r="A47" s="11" t="s">
        <v>0</v>
      </c>
      <c r="B47" s="12">
        <v>43503</v>
      </c>
      <c r="C47" s="13" t="s">
        <v>28</v>
      </c>
      <c r="D47" s="13">
        <v>4</v>
      </c>
      <c r="E47" s="19">
        <v>0.62</v>
      </c>
      <c r="F47" s="19">
        <v>5.64</v>
      </c>
      <c r="G47" s="3">
        <f t="shared" si="9"/>
        <v>3.4967999999999999</v>
      </c>
      <c r="H47" s="3">
        <f t="shared" si="6"/>
        <v>13.9872</v>
      </c>
      <c r="I47" s="39"/>
      <c r="J47" s="35">
        <f t="shared" si="2"/>
        <v>0</v>
      </c>
      <c r="O47" s="2"/>
      <c r="P47" s="1"/>
    </row>
    <row r="48" spans="1:16" x14ac:dyDescent="0.25">
      <c r="A48" s="11" t="s">
        <v>0</v>
      </c>
      <c r="B48" s="12">
        <v>43531</v>
      </c>
      <c r="C48" s="13" t="s">
        <v>28</v>
      </c>
      <c r="D48" s="13">
        <v>3</v>
      </c>
      <c r="E48" s="19">
        <v>1.236</v>
      </c>
      <c r="F48" s="19">
        <v>5.64</v>
      </c>
      <c r="G48" s="3">
        <f t="shared" si="9"/>
        <v>6.9710399999999995</v>
      </c>
      <c r="H48" s="3">
        <f t="shared" si="6"/>
        <v>20.913119999999999</v>
      </c>
      <c r="I48" s="39"/>
      <c r="J48" s="35">
        <f t="shared" si="2"/>
        <v>0</v>
      </c>
      <c r="O48" s="2"/>
      <c r="P48" s="1"/>
    </row>
    <row r="49" spans="1:16" x14ac:dyDescent="0.25">
      <c r="A49" s="11" t="s">
        <v>0</v>
      </c>
      <c r="B49" s="12">
        <v>43562</v>
      </c>
      <c r="C49" s="13" t="s">
        <v>28</v>
      </c>
      <c r="D49" s="13">
        <v>2</v>
      </c>
      <c r="E49" s="19">
        <v>6.5000000000000002E-2</v>
      </c>
      <c r="F49" s="19">
        <v>5.64</v>
      </c>
      <c r="G49" s="3">
        <f t="shared" si="9"/>
        <v>0.36659999999999998</v>
      </c>
      <c r="H49" s="3">
        <f t="shared" si="6"/>
        <v>0.73319999999999996</v>
      </c>
      <c r="I49" s="39"/>
      <c r="J49" s="35">
        <f t="shared" si="2"/>
        <v>0</v>
      </c>
      <c r="O49" s="2"/>
      <c r="P49" s="1"/>
    </row>
    <row r="50" spans="1:16" x14ac:dyDescent="0.25">
      <c r="A50" s="11" t="s">
        <v>0</v>
      </c>
      <c r="B50" s="12">
        <v>43592</v>
      </c>
      <c r="C50" s="13" t="s">
        <v>33</v>
      </c>
      <c r="D50" s="13">
        <v>3</v>
      </c>
      <c r="E50" s="19" t="s">
        <v>8</v>
      </c>
      <c r="F50" s="19" t="s">
        <v>8</v>
      </c>
      <c r="G50" s="3">
        <f>0.01*0.16*0.17*7850</f>
        <v>2.1352000000000002</v>
      </c>
      <c r="H50" s="3">
        <f t="shared" si="6"/>
        <v>6.4056000000000006</v>
      </c>
      <c r="I50" s="39"/>
      <c r="J50" s="35">
        <f t="shared" si="2"/>
        <v>0</v>
      </c>
      <c r="O50" s="2"/>
      <c r="P50" s="1"/>
    </row>
    <row r="51" spans="1:16" ht="15.75" thickBot="1" x14ac:dyDescent="0.3">
      <c r="A51" s="14" t="s">
        <v>0</v>
      </c>
      <c r="B51" s="15">
        <v>43623</v>
      </c>
      <c r="C51" s="16" t="s">
        <v>30</v>
      </c>
      <c r="D51" s="16">
        <v>10</v>
      </c>
      <c r="E51" s="20" t="s">
        <v>8</v>
      </c>
      <c r="F51" s="20" t="s">
        <v>8</v>
      </c>
      <c r="G51" s="17">
        <f>0.005*0.04*0.75*7850</f>
        <v>1.1775000000000002</v>
      </c>
      <c r="H51" s="17">
        <f t="shared" si="6"/>
        <v>11.775000000000002</v>
      </c>
      <c r="I51" s="40"/>
      <c r="J51" s="36">
        <f t="shared" si="2"/>
        <v>0</v>
      </c>
      <c r="O51" s="2"/>
      <c r="P51" s="1"/>
    </row>
    <row r="52" spans="1:16" x14ac:dyDescent="0.25">
      <c r="A52" s="7" t="s">
        <v>35</v>
      </c>
      <c r="B52" s="8">
        <v>43473</v>
      </c>
      <c r="C52" s="9" t="s">
        <v>28</v>
      </c>
      <c r="D52" s="9">
        <v>1</v>
      </c>
      <c r="E52" s="18">
        <v>0.28000000000000003</v>
      </c>
      <c r="F52" s="18">
        <v>5.64</v>
      </c>
      <c r="G52" s="10">
        <f t="shared" ref="G52:G54" si="10">E52*F52</f>
        <v>1.5792000000000002</v>
      </c>
      <c r="H52" s="10">
        <f t="shared" si="6"/>
        <v>1.5792000000000002</v>
      </c>
      <c r="I52" s="38"/>
      <c r="J52" s="34">
        <f t="shared" si="2"/>
        <v>0</v>
      </c>
      <c r="O52" s="2"/>
      <c r="P52" s="1"/>
    </row>
    <row r="53" spans="1:16" x14ac:dyDescent="0.25">
      <c r="A53" s="11" t="s">
        <v>0</v>
      </c>
      <c r="B53" s="12">
        <v>43504</v>
      </c>
      <c r="C53" s="13" t="s">
        <v>28</v>
      </c>
      <c r="D53" s="13">
        <v>2</v>
      </c>
      <c r="E53" s="19">
        <v>0.14000000000000001</v>
      </c>
      <c r="F53" s="19">
        <v>5.64</v>
      </c>
      <c r="G53" s="3">
        <f t="shared" si="10"/>
        <v>0.78960000000000008</v>
      </c>
      <c r="H53" s="3">
        <f t="shared" si="6"/>
        <v>1.5792000000000002</v>
      </c>
      <c r="I53" s="39"/>
      <c r="J53" s="35">
        <f t="shared" si="2"/>
        <v>0</v>
      </c>
      <c r="O53" s="2"/>
      <c r="P53" s="1"/>
    </row>
    <row r="54" spans="1:16" x14ac:dyDescent="0.25">
      <c r="A54" s="11" t="s">
        <v>0</v>
      </c>
      <c r="B54" s="12">
        <v>43532</v>
      </c>
      <c r="C54" s="13" t="s">
        <v>28</v>
      </c>
      <c r="D54" s="13">
        <v>1</v>
      </c>
      <c r="E54" s="19">
        <v>1.236</v>
      </c>
      <c r="F54" s="19">
        <v>5.64</v>
      </c>
      <c r="G54" s="3">
        <f t="shared" si="10"/>
        <v>6.9710399999999995</v>
      </c>
      <c r="H54" s="3">
        <f t="shared" si="6"/>
        <v>6.9710399999999995</v>
      </c>
      <c r="I54" s="39"/>
      <c r="J54" s="35">
        <f t="shared" si="2"/>
        <v>0</v>
      </c>
      <c r="O54" s="2"/>
      <c r="P54" s="1"/>
    </row>
    <row r="55" spans="1:16" ht="15.75" thickBot="1" x14ac:dyDescent="0.3">
      <c r="A55" s="14" t="s">
        <v>0</v>
      </c>
      <c r="B55" s="15">
        <v>43563</v>
      </c>
      <c r="C55" s="16" t="s">
        <v>33</v>
      </c>
      <c r="D55" s="16">
        <v>1</v>
      </c>
      <c r="E55" s="20" t="s">
        <v>8</v>
      </c>
      <c r="F55" s="20" t="s">
        <v>8</v>
      </c>
      <c r="G55" s="17">
        <f>0.01*0.16*0.17*7850</f>
        <v>2.1352000000000002</v>
      </c>
      <c r="H55" s="17">
        <f t="shared" si="6"/>
        <v>2.1352000000000002</v>
      </c>
      <c r="I55" s="40"/>
      <c r="J55" s="36">
        <f t="shared" si="2"/>
        <v>0</v>
      </c>
      <c r="O55" s="2"/>
      <c r="P55" s="1"/>
    </row>
    <row r="56" spans="1:16" ht="30" customHeight="1" x14ac:dyDescent="0.25">
      <c r="A56" s="21" t="s">
        <v>42</v>
      </c>
      <c r="B56" s="8" t="s">
        <v>43</v>
      </c>
      <c r="C56" s="22" t="s">
        <v>22</v>
      </c>
      <c r="D56" s="23">
        <v>8</v>
      </c>
      <c r="E56" s="9"/>
      <c r="F56" s="9"/>
      <c r="G56" s="10"/>
      <c r="H56" s="10"/>
      <c r="I56" s="38"/>
      <c r="J56" s="34">
        <f>D56*I56</f>
        <v>0</v>
      </c>
      <c r="O56" s="2"/>
      <c r="P56" s="1"/>
    </row>
    <row r="57" spans="1:16" ht="30" customHeight="1" thickBot="1" x14ac:dyDescent="0.3">
      <c r="A57" s="24" t="s">
        <v>41</v>
      </c>
      <c r="B57" s="25" t="s">
        <v>40</v>
      </c>
      <c r="C57" s="26" t="s">
        <v>23</v>
      </c>
      <c r="D57" s="27">
        <v>4</v>
      </c>
      <c r="E57" s="16"/>
      <c r="F57" s="16"/>
      <c r="G57" s="17"/>
      <c r="H57" s="17"/>
      <c r="I57" s="40"/>
      <c r="J57" s="36">
        <f t="shared" ref="J57:J62" si="11">D57*I57</f>
        <v>0</v>
      </c>
      <c r="O57" s="2"/>
      <c r="P57" s="1"/>
    </row>
    <row r="58" spans="1:16" ht="48" thickBot="1" x14ac:dyDescent="0.3">
      <c r="A58" s="28" t="s">
        <v>49</v>
      </c>
      <c r="B58" s="29"/>
      <c r="C58" s="30" t="s">
        <v>53</v>
      </c>
      <c r="D58" s="30">
        <v>1</v>
      </c>
      <c r="E58" s="31"/>
      <c r="F58" s="31"/>
      <c r="G58" s="32"/>
      <c r="H58" s="32"/>
      <c r="I58" s="41"/>
      <c r="J58" s="37">
        <f t="shared" si="11"/>
        <v>0</v>
      </c>
      <c r="O58" s="2"/>
      <c r="P58" s="1"/>
    </row>
    <row r="59" spans="1:16" ht="48" thickBot="1" x14ac:dyDescent="0.3">
      <c r="A59" s="33" t="s">
        <v>50</v>
      </c>
      <c r="B59" s="29"/>
      <c r="C59" s="30" t="s">
        <v>53</v>
      </c>
      <c r="D59" s="30">
        <v>1</v>
      </c>
      <c r="E59" s="31"/>
      <c r="F59" s="31"/>
      <c r="G59" s="32"/>
      <c r="H59" s="32"/>
      <c r="I59" s="41"/>
      <c r="J59" s="37">
        <f t="shared" si="11"/>
        <v>0</v>
      </c>
      <c r="O59" s="2"/>
      <c r="P59" s="1"/>
    </row>
    <row r="60" spans="1:16" ht="32.25" thickBot="1" x14ac:dyDescent="0.3">
      <c r="A60" s="28" t="s">
        <v>51</v>
      </c>
      <c r="B60" s="29"/>
      <c r="C60" s="30" t="s">
        <v>53</v>
      </c>
      <c r="D60" s="30">
        <v>1</v>
      </c>
      <c r="E60" s="31"/>
      <c r="F60" s="31"/>
      <c r="G60" s="32"/>
      <c r="H60" s="32"/>
      <c r="I60" s="41"/>
      <c r="J60" s="37">
        <f t="shared" si="11"/>
        <v>0</v>
      </c>
      <c r="O60" s="2"/>
      <c r="P60" s="1"/>
    </row>
    <row r="61" spans="1:16" ht="32.25" thickBot="1" x14ac:dyDescent="0.3">
      <c r="A61" s="28" t="s">
        <v>52</v>
      </c>
      <c r="B61" s="31" t="s">
        <v>0</v>
      </c>
      <c r="C61" s="30" t="s">
        <v>53</v>
      </c>
      <c r="D61" s="30">
        <v>1</v>
      </c>
      <c r="E61" s="31"/>
      <c r="F61" s="31"/>
      <c r="G61" s="32"/>
      <c r="H61" s="32"/>
      <c r="I61" s="41"/>
      <c r="J61" s="37">
        <f t="shared" si="11"/>
        <v>0</v>
      </c>
      <c r="O61" s="2"/>
      <c r="P61" s="1"/>
    </row>
    <row r="62" spans="1:16" ht="63.75" thickBot="1" x14ac:dyDescent="0.3">
      <c r="A62" s="28" t="s">
        <v>56</v>
      </c>
      <c r="B62" s="31" t="s">
        <v>0</v>
      </c>
      <c r="C62" s="30" t="s">
        <v>53</v>
      </c>
      <c r="D62" s="30">
        <v>1</v>
      </c>
      <c r="E62" s="31" t="s">
        <v>0</v>
      </c>
      <c r="F62" s="31" t="s">
        <v>0</v>
      </c>
      <c r="G62" s="31" t="s">
        <v>0</v>
      </c>
      <c r="H62" s="31" t="s">
        <v>0</v>
      </c>
      <c r="I62" s="41"/>
      <c r="J62" s="37">
        <f t="shared" si="11"/>
        <v>0</v>
      </c>
    </row>
    <row r="63" spans="1:16" ht="15.75" x14ac:dyDescent="0.25">
      <c r="A63" s="46"/>
      <c r="B63" s="45"/>
      <c r="C63" s="47"/>
      <c r="D63" s="47"/>
      <c r="E63" s="45"/>
      <c r="F63" s="45"/>
      <c r="G63" s="45"/>
      <c r="H63" s="45"/>
      <c r="I63" s="45"/>
      <c r="J63" s="45"/>
    </row>
    <row r="64" spans="1:16" ht="15.75" x14ac:dyDescent="0.25">
      <c r="A64" s="48"/>
      <c r="B64" s="39"/>
      <c r="C64" s="49"/>
      <c r="D64" s="49"/>
      <c r="E64" s="39"/>
      <c r="F64" s="39"/>
      <c r="G64" s="39"/>
      <c r="H64" s="39"/>
      <c r="I64" s="39"/>
      <c r="J64" s="39"/>
    </row>
    <row r="65" spans="1:10" ht="16.5" thickBot="1" x14ac:dyDescent="0.3">
      <c r="A65" s="50"/>
      <c r="B65" s="51"/>
      <c r="C65" s="52"/>
      <c r="D65" s="52"/>
      <c r="E65" s="51"/>
      <c r="F65" s="51"/>
      <c r="G65" s="51"/>
      <c r="H65" s="51"/>
      <c r="I65" s="51"/>
      <c r="J65" s="51"/>
    </row>
    <row r="66" spans="1:10" ht="15.75" thickBot="1" x14ac:dyDescent="0.3">
      <c r="A66" s="53" t="s">
        <v>55</v>
      </c>
      <c r="B66" s="31"/>
      <c r="C66" s="31"/>
      <c r="D66" s="31"/>
      <c r="E66" s="31"/>
      <c r="F66" s="31"/>
      <c r="G66" s="31"/>
      <c r="H66" s="31"/>
      <c r="I66" s="31"/>
      <c r="J66" s="37">
        <f>SUM(J5:J65)</f>
        <v>0</v>
      </c>
    </row>
    <row r="68" spans="1:10" x14ac:dyDescent="0.25">
      <c r="A68" s="42"/>
      <c r="B68" s="44" t="s">
        <v>8</v>
      </c>
      <c r="C68" s="43" t="s">
        <v>54</v>
      </c>
    </row>
  </sheetData>
  <sheetProtection password="E4C3" sheet="1" objects="1" scenarios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lubomir.hesek@petrzalka.sk</dc:creator>
  <cp:lastModifiedBy>Hesek Ľubomír</cp:lastModifiedBy>
  <cp:lastPrinted>2019-07-09T10:43:23Z</cp:lastPrinted>
  <dcterms:created xsi:type="dcterms:W3CDTF">2019-07-08T19:53:47Z</dcterms:created>
  <dcterms:modified xsi:type="dcterms:W3CDTF">2019-08-07T09:21:37Z</dcterms:modified>
</cp:coreProperties>
</file>