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9040" windowHeight="15840"/>
  </bookViews>
  <sheets>
    <sheet name="Rekapitulácia stavby" sheetId="1" r:id="rId1"/>
    <sheet name="SO01.A-4 - SO01.A-4  Vzdu..." sheetId="5" r:id="rId2"/>
  </sheets>
  <definedNames>
    <definedName name="_xlnm._FilterDatabase" localSheetId="1" hidden="1">'SO01.A-4 - SO01.A-4  Vzdu...'!$C$128:$K$267</definedName>
    <definedName name="_xlnm.Print_Titles" localSheetId="0">'Rekapitulácia stavby'!$92:$92</definedName>
    <definedName name="_xlnm.Print_Titles" localSheetId="1">'SO01.A-4 - SO01.A-4  Vzdu...'!$128:$128</definedName>
    <definedName name="_xlnm.Print_Area" localSheetId="0">'Rekapitulácia stavby'!$D$4:$AO$76,'Rekapitulácia stavby'!$C$82:$AQ$102</definedName>
    <definedName name="_xlnm.Print_Area" localSheetId="1">'SO01.A-4 - SO01.A-4  Vzdu...'!$C$4:$J$41,'SO01.A-4 - SO01.A-4  Vzdu...'!$C$50:$J$76,'SO01.A-4 - SO01.A-4  Vzdu...'!$C$82:$J$108,'SO01.A-4 - SO01.A-4  Vzdu...'!$C$114:$K$267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0" i="5" l="1"/>
  <c r="E7" i="5" l="1"/>
  <c r="L85" i="1" l="1"/>
  <c r="J39" i="5" l="1"/>
  <c r="J38" i="5"/>
  <c r="AY96" i="1" s="1"/>
  <c r="J37" i="5"/>
  <c r="AX96" i="1" s="1"/>
  <c r="BI267" i="5"/>
  <c r="BH267" i="5"/>
  <c r="BG267" i="5"/>
  <c r="BE267" i="5"/>
  <c r="T267" i="5"/>
  <c r="R267" i="5"/>
  <c r="P267" i="5"/>
  <c r="BI266" i="5"/>
  <c r="BH266" i="5"/>
  <c r="BG266" i="5"/>
  <c r="BE266" i="5"/>
  <c r="T266" i="5"/>
  <c r="R266" i="5"/>
  <c r="P266" i="5"/>
  <c r="BI265" i="5"/>
  <c r="BH265" i="5"/>
  <c r="BG265" i="5"/>
  <c r="BE265" i="5"/>
  <c r="T265" i="5"/>
  <c r="R265" i="5"/>
  <c r="P265" i="5"/>
  <c r="BI264" i="5"/>
  <c r="BH264" i="5"/>
  <c r="BG264" i="5"/>
  <c r="BE264" i="5"/>
  <c r="T264" i="5"/>
  <c r="R264" i="5"/>
  <c r="P264" i="5"/>
  <c r="BI263" i="5"/>
  <c r="BH263" i="5"/>
  <c r="BG263" i="5"/>
  <c r="BE263" i="5"/>
  <c r="T263" i="5"/>
  <c r="R263" i="5"/>
  <c r="P263" i="5"/>
  <c r="BI262" i="5"/>
  <c r="BH262" i="5"/>
  <c r="BG262" i="5"/>
  <c r="BE262" i="5"/>
  <c r="T262" i="5"/>
  <c r="R262" i="5"/>
  <c r="P262" i="5"/>
  <c r="BI261" i="5"/>
  <c r="BH261" i="5"/>
  <c r="BG261" i="5"/>
  <c r="BE261" i="5"/>
  <c r="T261" i="5"/>
  <c r="R261" i="5"/>
  <c r="P261" i="5"/>
  <c r="BI260" i="5"/>
  <c r="BH260" i="5"/>
  <c r="BG260" i="5"/>
  <c r="BE260" i="5"/>
  <c r="T260" i="5"/>
  <c r="R260" i="5"/>
  <c r="P260" i="5"/>
  <c r="BI259" i="5"/>
  <c r="BH259" i="5"/>
  <c r="BG259" i="5"/>
  <c r="BE259" i="5"/>
  <c r="T259" i="5"/>
  <c r="R259" i="5"/>
  <c r="P259" i="5"/>
  <c r="BI258" i="5"/>
  <c r="BH258" i="5"/>
  <c r="BG258" i="5"/>
  <c r="BE258" i="5"/>
  <c r="T258" i="5"/>
  <c r="R258" i="5"/>
  <c r="P258" i="5"/>
  <c r="BI257" i="5"/>
  <c r="BH257" i="5"/>
  <c r="BG257" i="5"/>
  <c r="BE257" i="5"/>
  <c r="T257" i="5"/>
  <c r="R257" i="5"/>
  <c r="P257" i="5"/>
  <c r="BI256" i="5"/>
  <c r="BH256" i="5"/>
  <c r="BG256" i="5"/>
  <c r="BE256" i="5"/>
  <c r="T256" i="5"/>
  <c r="R256" i="5"/>
  <c r="P256" i="5"/>
  <c r="BI255" i="5"/>
  <c r="BH255" i="5"/>
  <c r="BG255" i="5"/>
  <c r="BE255" i="5"/>
  <c r="T255" i="5"/>
  <c r="R255" i="5"/>
  <c r="P255" i="5"/>
  <c r="BI253" i="5"/>
  <c r="BH253" i="5"/>
  <c r="BG253" i="5"/>
  <c r="BE253" i="5"/>
  <c r="T253" i="5"/>
  <c r="R253" i="5"/>
  <c r="P253" i="5"/>
  <c r="BI252" i="5"/>
  <c r="BH252" i="5"/>
  <c r="BG252" i="5"/>
  <c r="BE252" i="5"/>
  <c r="T252" i="5"/>
  <c r="R252" i="5"/>
  <c r="P252" i="5"/>
  <c r="BI251" i="5"/>
  <c r="BH251" i="5"/>
  <c r="BG251" i="5"/>
  <c r="BE251" i="5"/>
  <c r="T251" i="5"/>
  <c r="R251" i="5"/>
  <c r="P251" i="5"/>
  <c r="BI249" i="5"/>
  <c r="BH249" i="5"/>
  <c r="BG249" i="5"/>
  <c r="BE249" i="5"/>
  <c r="T249" i="5"/>
  <c r="R249" i="5"/>
  <c r="P249" i="5"/>
  <c r="BI248" i="5"/>
  <c r="BH248" i="5"/>
  <c r="BG248" i="5"/>
  <c r="BE248" i="5"/>
  <c r="T248" i="5"/>
  <c r="R248" i="5"/>
  <c r="P248" i="5"/>
  <c r="BI247" i="5"/>
  <c r="BH247" i="5"/>
  <c r="BG247" i="5"/>
  <c r="BE247" i="5"/>
  <c r="T247" i="5"/>
  <c r="R247" i="5"/>
  <c r="P247" i="5"/>
  <c r="BI246" i="5"/>
  <c r="BH246" i="5"/>
  <c r="BG246" i="5"/>
  <c r="BE246" i="5"/>
  <c r="T246" i="5"/>
  <c r="R246" i="5"/>
  <c r="P246" i="5"/>
  <c r="BI245" i="5"/>
  <c r="BH245" i="5"/>
  <c r="BG245" i="5"/>
  <c r="BE245" i="5"/>
  <c r="T245" i="5"/>
  <c r="R245" i="5"/>
  <c r="P245" i="5"/>
  <c r="BI244" i="5"/>
  <c r="BH244" i="5"/>
  <c r="BG244" i="5"/>
  <c r="BE244" i="5"/>
  <c r="T244" i="5"/>
  <c r="R244" i="5"/>
  <c r="P244" i="5"/>
  <c r="BI243" i="5"/>
  <c r="BH243" i="5"/>
  <c r="BG243" i="5"/>
  <c r="BE243" i="5"/>
  <c r="T243" i="5"/>
  <c r="R243" i="5"/>
  <c r="P243" i="5"/>
  <c r="BI242" i="5"/>
  <c r="BH242" i="5"/>
  <c r="BG242" i="5"/>
  <c r="BE242" i="5"/>
  <c r="T242" i="5"/>
  <c r="R242" i="5"/>
  <c r="P242" i="5"/>
  <c r="BI241" i="5"/>
  <c r="BH241" i="5"/>
  <c r="BG241" i="5"/>
  <c r="BE241" i="5"/>
  <c r="T241" i="5"/>
  <c r="R241" i="5"/>
  <c r="P241" i="5"/>
  <c r="BI240" i="5"/>
  <c r="BH240" i="5"/>
  <c r="BG240" i="5"/>
  <c r="BE240" i="5"/>
  <c r="T240" i="5"/>
  <c r="R240" i="5"/>
  <c r="P240" i="5"/>
  <c r="BI239" i="5"/>
  <c r="BH239" i="5"/>
  <c r="BG239" i="5"/>
  <c r="BE239" i="5"/>
  <c r="T239" i="5"/>
  <c r="R239" i="5"/>
  <c r="P239" i="5"/>
  <c r="BI238" i="5"/>
  <c r="BH238" i="5"/>
  <c r="BG238" i="5"/>
  <c r="BE238" i="5"/>
  <c r="T238" i="5"/>
  <c r="R238" i="5"/>
  <c r="P238" i="5"/>
  <c r="BI237" i="5"/>
  <c r="BH237" i="5"/>
  <c r="BG237" i="5"/>
  <c r="BE237" i="5"/>
  <c r="T237" i="5"/>
  <c r="R237" i="5"/>
  <c r="P237" i="5"/>
  <c r="BI236" i="5"/>
  <c r="BH236" i="5"/>
  <c r="BG236" i="5"/>
  <c r="BE236" i="5"/>
  <c r="T236" i="5"/>
  <c r="R236" i="5"/>
  <c r="P236" i="5"/>
  <c r="BI235" i="5"/>
  <c r="BH235" i="5"/>
  <c r="BG235" i="5"/>
  <c r="BE235" i="5"/>
  <c r="T235" i="5"/>
  <c r="R235" i="5"/>
  <c r="P235" i="5"/>
  <c r="BI234" i="5"/>
  <c r="BH234" i="5"/>
  <c r="BG234" i="5"/>
  <c r="BE234" i="5"/>
  <c r="T234" i="5"/>
  <c r="R234" i="5"/>
  <c r="P234" i="5"/>
  <c r="BI233" i="5"/>
  <c r="BH233" i="5"/>
  <c r="BG233" i="5"/>
  <c r="BE233" i="5"/>
  <c r="T233" i="5"/>
  <c r="R233" i="5"/>
  <c r="P233" i="5"/>
  <c r="BI232" i="5"/>
  <c r="BH232" i="5"/>
  <c r="BG232" i="5"/>
  <c r="BE232" i="5"/>
  <c r="T232" i="5"/>
  <c r="R232" i="5"/>
  <c r="P232" i="5"/>
  <c r="BI231" i="5"/>
  <c r="BH231" i="5"/>
  <c r="BG231" i="5"/>
  <c r="BE231" i="5"/>
  <c r="T231" i="5"/>
  <c r="R231" i="5"/>
  <c r="P231" i="5"/>
  <c r="BI229" i="5"/>
  <c r="BH229" i="5"/>
  <c r="BG229" i="5"/>
  <c r="BE229" i="5"/>
  <c r="T229" i="5"/>
  <c r="R229" i="5"/>
  <c r="P229" i="5"/>
  <c r="BI228" i="5"/>
  <c r="BH228" i="5"/>
  <c r="BG228" i="5"/>
  <c r="BE228" i="5"/>
  <c r="T228" i="5"/>
  <c r="R228" i="5"/>
  <c r="P228" i="5"/>
  <c r="BI227" i="5"/>
  <c r="BH227" i="5"/>
  <c r="BG227" i="5"/>
  <c r="BE227" i="5"/>
  <c r="T227" i="5"/>
  <c r="R227" i="5"/>
  <c r="P227" i="5"/>
  <c r="BI226" i="5"/>
  <c r="BH226" i="5"/>
  <c r="BG226" i="5"/>
  <c r="BE226" i="5"/>
  <c r="T226" i="5"/>
  <c r="R226" i="5"/>
  <c r="P226" i="5"/>
  <c r="BI225" i="5"/>
  <c r="BH225" i="5"/>
  <c r="BG225" i="5"/>
  <c r="BE225" i="5"/>
  <c r="T225" i="5"/>
  <c r="R225" i="5"/>
  <c r="P225" i="5"/>
  <c r="BI224" i="5"/>
  <c r="BH224" i="5"/>
  <c r="BG224" i="5"/>
  <c r="BE224" i="5"/>
  <c r="T224" i="5"/>
  <c r="R224" i="5"/>
  <c r="P224" i="5"/>
  <c r="BI223" i="5"/>
  <c r="BH223" i="5"/>
  <c r="BG223" i="5"/>
  <c r="BE223" i="5"/>
  <c r="T223" i="5"/>
  <c r="R223" i="5"/>
  <c r="P223" i="5"/>
  <c r="BI222" i="5"/>
  <c r="BH222" i="5"/>
  <c r="BG222" i="5"/>
  <c r="BE222" i="5"/>
  <c r="T222" i="5"/>
  <c r="R222" i="5"/>
  <c r="P222" i="5"/>
  <c r="BI221" i="5"/>
  <c r="BH221" i="5"/>
  <c r="BG221" i="5"/>
  <c r="BE221" i="5"/>
  <c r="T221" i="5"/>
  <c r="R221" i="5"/>
  <c r="P221" i="5"/>
  <c r="BI220" i="5"/>
  <c r="BH220" i="5"/>
  <c r="BG220" i="5"/>
  <c r="BE220" i="5"/>
  <c r="T220" i="5"/>
  <c r="R220" i="5"/>
  <c r="P220" i="5"/>
  <c r="BI219" i="5"/>
  <c r="BH219" i="5"/>
  <c r="BG219" i="5"/>
  <c r="BE219" i="5"/>
  <c r="T219" i="5"/>
  <c r="R219" i="5"/>
  <c r="P219" i="5"/>
  <c r="BI217" i="5"/>
  <c r="BH217" i="5"/>
  <c r="BG217" i="5"/>
  <c r="BE217" i="5"/>
  <c r="T217" i="5"/>
  <c r="R217" i="5"/>
  <c r="P217" i="5"/>
  <c r="BI216" i="5"/>
  <c r="BH216" i="5"/>
  <c r="BG216" i="5"/>
  <c r="BE216" i="5"/>
  <c r="T216" i="5"/>
  <c r="R216" i="5"/>
  <c r="P216" i="5"/>
  <c r="BI215" i="5"/>
  <c r="BH215" i="5"/>
  <c r="BG215" i="5"/>
  <c r="BE215" i="5"/>
  <c r="T215" i="5"/>
  <c r="R215" i="5"/>
  <c r="P215" i="5"/>
  <c r="BI214" i="5"/>
  <c r="BH214" i="5"/>
  <c r="BG214" i="5"/>
  <c r="BE214" i="5"/>
  <c r="T214" i="5"/>
  <c r="R214" i="5"/>
  <c r="P214" i="5"/>
  <c r="BI213" i="5"/>
  <c r="BH213" i="5"/>
  <c r="BG213" i="5"/>
  <c r="BE213" i="5"/>
  <c r="T213" i="5"/>
  <c r="R213" i="5"/>
  <c r="P213" i="5"/>
  <c r="BI212" i="5"/>
  <c r="BH212" i="5"/>
  <c r="BG212" i="5"/>
  <c r="BE212" i="5"/>
  <c r="T212" i="5"/>
  <c r="R212" i="5"/>
  <c r="P212" i="5"/>
  <c r="BI211" i="5"/>
  <c r="BH211" i="5"/>
  <c r="BG211" i="5"/>
  <c r="BE211" i="5"/>
  <c r="T211" i="5"/>
  <c r="R211" i="5"/>
  <c r="P211" i="5"/>
  <c r="BI210" i="5"/>
  <c r="BH210" i="5"/>
  <c r="BG210" i="5"/>
  <c r="BE210" i="5"/>
  <c r="T210" i="5"/>
  <c r="R210" i="5"/>
  <c r="P210" i="5"/>
  <c r="BI209" i="5"/>
  <c r="BH209" i="5"/>
  <c r="BG209" i="5"/>
  <c r="BE209" i="5"/>
  <c r="T209" i="5"/>
  <c r="R209" i="5"/>
  <c r="P209" i="5"/>
  <c r="BI208" i="5"/>
  <c r="BH208" i="5"/>
  <c r="BG208" i="5"/>
  <c r="BE208" i="5"/>
  <c r="T208" i="5"/>
  <c r="R208" i="5"/>
  <c r="P208" i="5"/>
  <c r="BI207" i="5"/>
  <c r="BH207" i="5"/>
  <c r="BG207" i="5"/>
  <c r="BE207" i="5"/>
  <c r="T207" i="5"/>
  <c r="R207" i="5"/>
  <c r="P207" i="5"/>
  <c r="BI206" i="5"/>
  <c r="BH206" i="5"/>
  <c r="BG206" i="5"/>
  <c r="BE206" i="5"/>
  <c r="T206" i="5"/>
  <c r="R206" i="5"/>
  <c r="P206" i="5"/>
  <c r="BI205" i="5"/>
  <c r="BH205" i="5"/>
  <c r="BG205" i="5"/>
  <c r="BE205" i="5"/>
  <c r="T205" i="5"/>
  <c r="R205" i="5"/>
  <c r="P205" i="5"/>
  <c r="BI204" i="5"/>
  <c r="BH204" i="5"/>
  <c r="BG204" i="5"/>
  <c r="BE204" i="5"/>
  <c r="T204" i="5"/>
  <c r="R204" i="5"/>
  <c r="P204" i="5"/>
  <c r="BI203" i="5"/>
  <c r="BH203" i="5"/>
  <c r="BG203" i="5"/>
  <c r="BE203" i="5"/>
  <c r="T203" i="5"/>
  <c r="R203" i="5"/>
  <c r="P203" i="5"/>
  <c r="BI202" i="5"/>
  <c r="BH202" i="5"/>
  <c r="BG202" i="5"/>
  <c r="BE202" i="5"/>
  <c r="T202" i="5"/>
  <c r="R202" i="5"/>
  <c r="P202" i="5"/>
  <c r="BI201" i="5"/>
  <c r="BH201" i="5"/>
  <c r="BG201" i="5"/>
  <c r="BE201" i="5"/>
  <c r="T201" i="5"/>
  <c r="R201" i="5"/>
  <c r="P201" i="5"/>
  <c r="BI199" i="5"/>
  <c r="BH199" i="5"/>
  <c r="BG199" i="5"/>
  <c r="BE199" i="5"/>
  <c r="T199" i="5"/>
  <c r="R199" i="5"/>
  <c r="P199" i="5"/>
  <c r="BI198" i="5"/>
  <c r="BH198" i="5"/>
  <c r="BG198" i="5"/>
  <c r="BE198" i="5"/>
  <c r="T198" i="5"/>
  <c r="R198" i="5"/>
  <c r="P198" i="5"/>
  <c r="BI197" i="5"/>
  <c r="BH197" i="5"/>
  <c r="BG197" i="5"/>
  <c r="BE197" i="5"/>
  <c r="T197" i="5"/>
  <c r="R197" i="5"/>
  <c r="P197" i="5"/>
  <c r="BI196" i="5"/>
  <c r="BH196" i="5"/>
  <c r="BG196" i="5"/>
  <c r="BE196" i="5"/>
  <c r="T196" i="5"/>
  <c r="R196" i="5"/>
  <c r="P196" i="5"/>
  <c r="BI195" i="5"/>
  <c r="BH195" i="5"/>
  <c r="BG195" i="5"/>
  <c r="BE195" i="5"/>
  <c r="T195" i="5"/>
  <c r="R195" i="5"/>
  <c r="P195" i="5"/>
  <c r="BI194" i="5"/>
  <c r="BH194" i="5"/>
  <c r="BG194" i="5"/>
  <c r="BE194" i="5"/>
  <c r="T194" i="5"/>
  <c r="R194" i="5"/>
  <c r="P194" i="5"/>
  <c r="BI193" i="5"/>
  <c r="BH193" i="5"/>
  <c r="BG193" i="5"/>
  <c r="BE193" i="5"/>
  <c r="T193" i="5"/>
  <c r="R193" i="5"/>
  <c r="P193" i="5"/>
  <c r="BI192" i="5"/>
  <c r="BH192" i="5"/>
  <c r="BG192" i="5"/>
  <c r="BE192" i="5"/>
  <c r="T192" i="5"/>
  <c r="R192" i="5"/>
  <c r="P192" i="5"/>
  <c r="BI191" i="5"/>
  <c r="BH191" i="5"/>
  <c r="BG191" i="5"/>
  <c r="BE191" i="5"/>
  <c r="T191" i="5"/>
  <c r="R191" i="5"/>
  <c r="P191" i="5"/>
  <c r="BI190" i="5"/>
  <c r="BH190" i="5"/>
  <c r="BG190" i="5"/>
  <c r="BE190" i="5"/>
  <c r="T190" i="5"/>
  <c r="R190" i="5"/>
  <c r="P190" i="5"/>
  <c r="BI189" i="5"/>
  <c r="BH189" i="5"/>
  <c r="BG189" i="5"/>
  <c r="BE189" i="5"/>
  <c r="T189" i="5"/>
  <c r="R189" i="5"/>
  <c r="P189" i="5"/>
  <c r="BI188" i="5"/>
  <c r="BH188" i="5"/>
  <c r="BG188" i="5"/>
  <c r="BE188" i="5"/>
  <c r="T188" i="5"/>
  <c r="R188" i="5"/>
  <c r="P188" i="5"/>
  <c r="BI187" i="5"/>
  <c r="BH187" i="5"/>
  <c r="BG187" i="5"/>
  <c r="BE187" i="5"/>
  <c r="T187" i="5"/>
  <c r="R187" i="5"/>
  <c r="P187" i="5"/>
  <c r="BI186" i="5"/>
  <c r="BH186" i="5"/>
  <c r="BG186" i="5"/>
  <c r="BE186" i="5"/>
  <c r="T186" i="5"/>
  <c r="R186" i="5"/>
  <c r="P186" i="5"/>
  <c r="BI185" i="5"/>
  <c r="BH185" i="5"/>
  <c r="BG185" i="5"/>
  <c r="BE185" i="5"/>
  <c r="T185" i="5"/>
  <c r="R185" i="5"/>
  <c r="P185" i="5"/>
  <c r="BI184" i="5"/>
  <c r="BH184" i="5"/>
  <c r="BG184" i="5"/>
  <c r="BE184" i="5"/>
  <c r="T184" i="5"/>
  <c r="R184" i="5"/>
  <c r="P184" i="5"/>
  <c r="BI183" i="5"/>
  <c r="BH183" i="5"/>
  <c r="BG183" i="5"/>
  <c r="BE183" i="5"/>
  <c r="T183" i="5"/>
  <c r="R183" i="5"/>
  <c r="P183" i="5"/>
  <c r="BI182" i="5"/>
  <c r="BH182" i="5"/>
  <c r="BG182" i="5"/>
  <c r="BE182" i="5"/>
  <c r="T182" i="5"/>
  <c r="R182" i="5"/>
  <c r="P182" i="5"/>
  <c r="BI181" i="5"/>
  <c r="BH181" i="5"/>
  <c r="BG181" i="5"/>
  <c r="BE181" i="5"/>
  <c r="T181" i="5"/>
  <c r="R181" i="5"/>
  <c r="P181" i="5"/>
  <c r="BI180" i="5"/>
  <c r="BH180" i="5"/>
  <c r="BG180" i="5"/>
  <c r="BE180" i="5"/>
  <c r="T180" i="5"/>
  <c r="R180" i="5"/>
  <c r="P180" i="5"/>
  <c r="BI179" i="5"/>
  <c r="BH179" i="5"/>
  <c r="BG179" i="5"/>
  <c r="BE179" i="5"/>
  <c r="T179" i="5"/>
  <c r="R179" i="5"/>
  <c r="P179" i="5"/>
  <c r="BI178" i="5"/>
  <c r="BH178" i="5"/>
  <c r="BG178" i="5"/>
  <c r="BE178" i="5"/>
  <c r="T178" i="5"/>
  <c r="R178" i="5"/>
  <c r="P178" i="5"/>
  <c r="BI177" i="5"/>
  <c r="BH177" i="5"/>
  <c r="BG177" i="5"/>
  <c r="BE177" i="5"/>
  <c r="T177" i="5"/>
  <c r="R177" i="5"/>
  <c r="P177" i="5"/>
  <c r="BI176" i="5"/>
  <c r="BH176" i="5"/>
  <c r="BG176" i="5"/>
  <c r="BE176" i="5"/>
  <c r="T176" i="5"/>
  <c r="R176" i="5"/>
  <c r="P176" i="5"/>
  <c r="BI175" i="5"/>
  <c r="BH175" i="5"/>
  <c r="BG175" i="5"/>
  <c r="BE175" i="5"/>
  <c r="T175" i="5"/>
  <c r="R175" i="5"/>
  <c r="P175" i="5"/>
  <c r="BI174" i="5"/>
  <c r="BH174" i="5"/>
  <c r="BG174" i="5"/>
  <c r="BE174" i="5"/>
  <c r="T174" i="5"/>
  <c r="R174" i="5"/>
  <c r="P174" i="5"/>
  <c r="BI173" i="5"/>
  <c r="BH173" i="5"/>
  <c r="BG173" i="5"/>
  <c r="BE173" i="5"/>
  <c r="T173" i="5"/>
  <c r="R173" i="5"/>
  <c r="P173" i="5"/>
  <c r="BI172" i="5"/>
  <c r="BH172" i="5"/>
  <c r="BG172" i="5"/>
  <c r="BE172" i="5"/>
  <c r="T172" i="5"/>
  <c r="R172" i="5"/>
  <c r="P172" i="5"/>
  <c r="BI171" i="5"/>
  <c r="BH171" i="5"/>
  <c r="BG171" i="5"/>
  <c r="BE171" i="5"/>
  <c r="T171" i="5"/>
  <c r="R171" i="5"/>
  <c r="P171" i="5"/>
  <c r="BI170" i="5"/>
  <c r="BH170" i="5"/>
  <c r="BG170" i="5"/>
  <c r="BE170" i="5"/>
  <c r="T170" i="5"/>
  <c r="R170" i="5"/>
  <c r="P170" i="5"/>
  <c r="BI169" i="5"/>
  <c r="BH169" i="5"/>
  <c r="BG169" i="5"/>
  <c r="BE169" i="5"/>
  <c r="T169" i="5"/>
  <c r="R169" i="5"/>
  <c r="P169" i="5"/>
  <c r="BI168" i="5"/>
  <c r="BH168" i="5"/>
  <c r="BG168" i="5"/>
  <c r="BE168" i="5"/>
  <c r="T168" i="5"/>
  <c r="R168" i="5"/>
  <c r="P168" i="5"/>
  <c r="BI167" i="5"/>
  <c r="BH167" i="5"/>
  <c r="BG167" i="5"/>
  <c r="BE167" i="5"/>
  <c r="T167" i="5"/>
  <c r="R167" i="5"/>
  <c r="P167" i="5"/>
  <c r="BI166" i="5"/>
  <c r="BH166" i="5"/>
  <c r="BG166" i="5"/>
  <c r="BE166" i="5"/>
  <c r="T166" i="5"/>
  <c r="R166" i="5"/>
  <c r="P166" i="5"/>
  <c r="BI165" i="5"/>
  <c r="BH165" i="5"/>
  <c r="BG165" i="5"/>
  <c r="BE165" i="5"/>
  <c r="T165" i="5"/>
  <c r="R165" i="5"/>
  <c r="P165" i="5"/>
  <c r="BI164" i="5"/>
  <c r="BH164" i="5"/>
  <c r="BG164" i="5"/>
  <c r="BE164" i="5"/>
  <c r="T164" i="5"/>
  <c r="R164" i="5"/>
  <c r="P164" i="5"/>
  <c r="BI163" i="5"/>
  <c r="BH163" i="5"/>
  <c r="BG163" i="5"/>
  <c r="BE163" i="5"/>
  <c r="T163" i="5"/>
  <c r="R163" i="5"/>
  <c r="P163" i="5"/>
  <c r="BI162" i="5"/>
  <c r="BH162" i="5"/>
  <c r="BG162" i="5"/>
  <c r="BE162" i="5"/>
  <c r="T162" i="5"/>
  <c r="R162" i="5"/>
  <c r="P162" i="5"/>
  <c r="BI161" i="5"/>
  <c r="BH161" i="5"/>
  <c r="BG161" i="5"/>
  <c r="BE161" i="5"/>
  <c r="T161" i="5"/>
  <c r="R161" i="5"/>
  <c r="P161" i="5"/>
  <c r="BI160" i="5"/>
  <c r="BH160" i="5"/>
  <c r="BG160" i="5"/>
  <c r="BE160" i="5"/>
  <c r="T160" i="5"/>
  <c r="R160" i="5"/>
  <c r="P160" i="5"/>
  <c r="BI159" i="5"/>
  <c r="BH159" i="5"/>
  <c r="BG159" i="5"/>
  <c r="BE159" i="5"/>
  <c r="T159" i="5"/>
  <c r="R159" i="5"/>
  <c r="P159" i="5"/>
  <c r="BI158" i="5"/>
  <c r="BH158" i="5"/>
  <c r="BG158" i="5"/>
  <c r="BE158" i="5"/>
  <c r="T158" i="5"/>
  <c r="R158" i="5"/>
  <c r="P158" i="5"/>
  <c r="BI157" i="5"/>
  <c r="BH157" i="5"/>
  <c r="BG157" i="5"/>
  <c r="BE157" i="5"/>
  <c r="T157" i="5"/>
  <c r="R157" i="5"/>
  <c r="P157" i="5"/>
  <c r="BI156" i="5"/>
  <c r="BH156" i="5"/>
  <c r="BG156" i="5"/>
  <c r="BE156" i="5"/>
  <c r="T156" i="5"/>
  <c r="R156" i="5"/>
  <c r="P156" i="5"/>
  <c r="BI155" i="5"/>
  <c r="BH155" i="5"/>
  <c r="BG155" i="5"/>
  <c r="BE155" i="5"/>
  <c r="T155" i="5"/>
  <c r="R155" i="5"/>
  <c r="P155" i="5"/>
  <c r="BI154" i="5"/>
  <c r="BH154" i="5"/>
  <c r="BG154" i="5"/>
  <c r="BE154" i="5"/>
  <c r="T154" i="5"/>
  <c r="R154" i="5"/>
  <c r="P154" i="5"/>
  <c r="BI153" i="5"/>
  <c r="BH153" i="5"/>
  <c r="BG153" i="5"/>
  <c r="BE153" i="5"/>
  <c r="T153" i="5"/>
  <c r="R153" i="5"/>
  <c r="P153" i="5"/>
  <c r="BI152" i="5"/>
  <c r="BH152" i="5"/>
  <c r="BG152" i="5"/>
  <c r="BE152" i="5"/>
  <c r="T152" i="5"/>
  <c r="R152" i="5"/>
  <c r="P152" i="5"/>
  <c r="BI151" i="5"/>
  <c r="BH151" i="5"/>
  <c r="BG151" i="5"/>
  <c r="BE151" i="5"/>
  <c r="T151" i="5"/>
  <c r="R151" i="5"/>
  <c r="P151" i="5"/>
  <c r="BI150" i="5"/>
  <c r="BH150" i="5"/>
  <c r="BG150" i="5"/>
  <c r="BE150" i="5"/>
  <c r="T150" i="5"/>
  <c r="R150" i="5"/>
  <c r="P150" i="5"/>
  <c r="BI149" i="5"/>
  <c r="BH149" i="5"/>
  <c r="BG149" i="5"/>
  <c r="BE149" i="5"/>
  <c r="T149" i="5"/>
  <c r="R149" i="5"/>
  <c r="P149" i="5"/>
  <c r="BI148" i="5"/>
  <c r="BH148" i="5"/>
  <c r="BG148" i="5"/>
  <c r="BE148" i="5"/>
  <c r="T148" i="5"/>
  <c r="R148" i="5"/>
  <c r="P148" i="5"/>
  <c r="BI147" i="5"/>
  <c r="BH147" i="5"/>
  <c r="BG147" i="5"/>
  <c r="BE147" i="5"/>
  <c r="T147" i="5"/>
  <c r="R147" i="5"/>
  <c r="P147" i="5"/>
  <c r="BI146" i="5"/>
  <c r="BH146" i="5"/>
  <c r="BG146" i="5"/>
  <c r="BE146" i="5"/>
  <c r="T146" i="5"/>
  <c r="R146" i="5"/>
  <c r="P146" i="5"/>
  <c r="BI145" i="5"/>
  <c r="BH145" i="5"/>
  <c r="BG145" i="5"/>
  <c r="BE145" i="5"/>
  <c r="T145" i="5"/>
  <c r="R145" i="5"/>
  <c r="P145" i="5"/>
  <c r="BI144" i="5"/>
  <c r="BH144" i="5"/>
  <c r="BG144" i="5"/>
  <c r="BE144" i="5"/>
  <c r="T144" i="5"/>
  <c r="R144" i="5"/>
  <c r="P144" i="5"/>
  <c r="BI143" i="5"/>
  <c r="BH143" i="5"/>
  <c r="BG143" i="5"/>
  <c r="BE143" i="5"/>
  <c r="T143" i="5"/>
  <c r="R143" i="5"/>
  <c r="P143" i="5"/>
  <c r="BI142" i="5"/>
  <c r="BH142" i="5"/>
  <c r="BG142" i="5"/>
  <c r="BE142" i="5"/>
  <c r="T142" i="5"/>
  <c r="R142" i="5"/>
  <c r="P142" i="5"/>
  <c r="BI141" i="5"/>
  <c r="BH141" i="5"/>
  <c r="BG141" i="5"/>
  <c r="BE141" i="5"/>
  <c r="T141" i="5"/>
  <c r="R141" i="5"/>
  <c r="P141" i="5"/>
  <c r="BI140" i="5"/>
  <c r="BH140" i="5"/>
  <c r="BG140" i="5"/>
  <c r="BE140" i="5"/>
  <c r="T140" i="5"/>
  <c r="R140" i="5"/>
  <c r="P140" i="5"/>
  <c r="BI138" i="5"/>
  <c r="BH138" i="5"/>
  <c r="BG138" i="5"/>
  <c r="BE138" i="5"/>
  <c r="T138" i="5"/>
  <c r="R138" i="5"/>
  <c r="P138" i="5"/>
  <c r="BI137" i="5"/>
  <c r="BH137" i="5"/>
  <c r="BG137" i="5"/>
  <c r="BE137" i="5"/>
  <c r="T137" i="5"/>
  <c r="R137" i="5"/>
  <c r="P137" i="5"/>
  <c r="BI135" i="5"/>
  <c r="BH135" i="5"/>
  <c r="BG135" i="5"/>
  <c r="BE135" i="5"/>
  <c r="T135" i="5"/>
  <c r="R135" i="5"/>
  <c r="P135" i="5"/>
  <c r="BI134" i="5"/>
  <c r="BH134" i="5"/>
  <c r="BG134" i="5"/>
  <c r="BE134" i="5"/>
  <c r="T134" i="5"/>
  <c r="R134" i="5"/>
  <c r="P134" i="5"/>
  <c r="BI133" i="5"/>
  <c r="BH133" i="5"/>
  <c r="BG133" i="5"/>
  <c r="BE133" i="5"/>
  <c r="T133" i="5"/>
  <c r="R133" i="5"/>
  <c r="P133" i="5"/>
  <c r="BI132" i="5"/>
  <c r="BH132" i="5"/>
  <c r="BG132" i="5"/>
  <c r="BE132" i="5"/>
  <c r="T132" i="5"/>
  <c r="R132" i="5"/>
  <c r="P132" i="5"/>
  <c r="J126" i="5"/>
  <c r="J125" i="5"/>
  <c r="F125" i="5"/>
  <c r="F123" i="5"/>
  <c r="E121" i="5"/>
  <c r="J94" i="5"/>
  <c r="J93" i="5"/>
  <c r="F93" i="5"/>
  <c r="F91" i="5"/>
  <c r="E89" i="5"/>
  <c r="J20" i="5"/>
  <c r="F126" i="5"/>
  <c r="J19" i="5"/>
  <c r="J14" i="5"/>
  <c r="J123" i="5"/>
  <c r="E85" i="5"/>
  <c r="L90" i="1"/>
  <c r="AM90" i="1"/>
  <c r="AM89" i="1"/>
  <c r="L89" i="1"/>
  <c r="AM87" i="1"/>
  <c r="L87" i="1"/>
  <c r="L84" i="1"/>
  <c r="J262" i="5"/>
  <c r="BK261" i="5"/>
  <c r="J257" i="5"/>
  <c r="BK256" i="5"/>
  <c r="J253" i="5"/>
  <c r="J251" i="5"/>
  <c r="BK246" i="5"/>
  <c r="J245" i="5"/>
  <c r="J243" i="5"/>
  <c r="J242" i="5"/>
  <c r="BK233" i="5"/>
  <c r="J232" i="5"/>
  <c r="BK231" i="5"/>
  <c r="J228" i="5"/>
  <c r="BK226" i="5"/>
  <c r="J225" i="5"/>
  <c r="BK224" i="5"/>
  <c r="BK222" i="5"/>
  <c r="BK220" i="5"/>
  <c r="BK219" i="5"/>
  <c r="BK217" i="5"/>
  <c r="J216" i="5"/>
  <c r="J215" i="5"/>
  <c r="J209" i="5"/>
  <c r="BK207" i="5"/>
  <c r="BK206" i="5"/>
  <c r="BK201" i="5"/>
  <c r="J199" i="5"/>
  <c r="BK198" i="5"/>
  <c r="J195" i="5"/>
  <c r="BK194" i="5"/>
  <c r="BK193" i="5"/>
  <c r="J192" i="5"/>
  <c r="J188" i="5"/>
  <c r="J187" i="5"/>
  <c r="BK185" i="5"/>
  <c r="J184" i="5"/>
  <c r="J182" i="5"/>
  <c r="J180" i="5"/>
  <c r="J179" i="5"/>
  <c r="J178" i="5"/>
  <c r="J177" i="5"/>
  <c r="J176" i="5"/>
  <c r="J175" i="5"/>
  <c r="J172" i="5"/>
  <c r="BK169" i="5"/>
  <c r="J168" i="5"/>
  <c r="BK167" i="5"/>
  <c r="J167" i="5"/>
  <c r="J165" i="5"/>
  <c r="BK164" i="5"/>
  <c r="BK162" i="5"/>
  <c r="BK161" i="5"/>
  <c r="BK160" i="5"/>
  <c r="J159" i="5"/>
  <c r="BK157" i="5"/>
  <c r="J154" i="5"/>
  <c r="J153" i="5"/>
  <c r="J151" i="5"/>
  <c r="BK145" i="5"/>
  <c r="BK143" i="5"/>
  <c r="J141" i="5"/>
  <c r="J135" i="5"/>
  <c r="J134" i="5"/>
  <c r="BK133" i="5"/>
  <c r="BK267" i="5"/>
  <c r="J267" i="5"/>
  <c r="BK266" i="5"/>
  <c r="J266" i="5"/>
  <c r="J265" i="5"/>
  <c r="J263" i="5"/>
  <c r="J261" i="5"/>
  <c r="BK260" i="5"/>
  <c r="J259" i="5"/>
  <c r="BK258" i="5"/>
  <c r="J249" i="5"/>
  <c r="J247" i="5"/>
  <c r="J246" i="5"/>
  <c r="BK242" i="5"/>
  <c r="BK241" i="5"/>
  <c r="BK240" i="5"/>
  <c r="J239" i="5"/>
  <c r="J238" i="5"/>
  <c r="BK237" i="5"/>
  <c r="BK236" i="5"/>
  <c r="J234" i="5"/>
  <c r="J233" i="5"/>
  <c r="BK232" i="5"/>
  <c r="J231" i="5"/>
  <c r="J229" i="5"/>
  <c r="J224" i="5"/>
  <c r="J223" i="5"/>
  <c r="J222" i="5"/>
  <c r="BK221" i="5"/>
  <c r="J220" i="5"/>
  <c r="J217" i="5"/>
  <c r="J214" i="5"/>
  <c r="J212" i="5"/>
  <c r="J210" i="5"/>
  <c r="BK209" i="5"/>
  <c r="BK208" i="5"/>
  <c r="J207" i="5"/>
  <c r="BK203" i="5"/>
  <c r="J202" i="5"/>
  <c r="BK191" i="5"/>
  <c r="J190" i="5"/>
  <c r="J189" i="5"/>
  <c r="BK188" i="5"/>
  <c r="BK186" i="5"/>
  <c r="J185" i="5"/>
  <c r="J181" i="5"/>
  <c r="BK180" i="5"/>
  <c r="BK178" i="5"/>
  <c r="BK177" i="5"/>
  <c r="BK175" i="5"/>
  <c r="J174" i="5"/>
  <c r="J173" i="5"/>
  <c r="BK170" i="5"/>
  <c r="BK168" i="5"/>
  <c r="J163" i="5"/>
  <c r="J162" i="5"/>
  <c r="BK158" i="5"/>
  <c r="J157" i="5"/>
  <c r="J156" i="5"/>
  <c r="J155" i="5"/>
  <c r="BK153" i="5"/>
  <c r="J150" i="5"/>
  <c r="BK149" i="5"/>
  <c r="BK148" i="5"/>
  <c r="J147" i="5"/>
  <c r="BK146" i="5"/>
  <c r="J145" i="5"/>
  <c r="J144" i="5"/>
  <c r="BK142" i="5"/>
  <c r="BK141" i="5"/>
  <c r="J140" i="5"/>
  <c r="J138" i="5"/>
  <c r="J137" i="5"/>
  <c r="BK135" i="5"/>
  <c r="J132" i="5"/>
  <c r="AS95" i="1"/>
  <c r="J264" i="5"/>
  <c r="BK263" i="5"/>
  <c r="BK259" i="5"/>
  <c r="BK257" i="5"/>
  <c r="J256" i="5"/>
  <c r="BK255" i="5"/>
  <c r="J252" i="5"/>
  <c r="BK251" i="5"/>
  <c r="BK249" i="5"/>
  <c r="J248" i="5"/>
  <c r="BK245" i="5"/>
  <c r="BK244" i="5"/>
  <c r="J241" i="5"/>
  <c r="J240" i="5"/>
  <c r="BK239" i="5"/>
  <c r="J237" i="5"/>
  <c r="J236" i="5"/>
  <c r="J235" i="5"/>
  <c r="BK227" i="5"/>
  <c r="BK225" i="5"/>
  <c r="J219" i="5"/>
  <c r="BK216" i="5"/>
  <c r="BK215" i="5"/>
  <c r="BK213" i="5"/>
  <c r="BK212" i="5"/>
  <c r="BK211" i="5"/>
  <c r="J208" i="5"/>
  <c r="J206" i="5"/>
  <c r="J205" i="5"/>
  <c r="BK204" i="5"/>
  <c r="J203" i="5"/>
  <c r="BK199" i="5"/>
  <c r="J197" i="5"/>
  <c r="BK196" i="5"/>
  <c r="J194" i="5"/>
  <c r="BK192" i="5"/>
  <c r="BK190" i="5"/>
  <c r="BK184" i="5"/>
  <c r="J183" i="5"/>
  <c r="BK182" i="5"/>
  <c r="BK179" i="5"/>
  <c r="BK176" i="5"/>
  <c r="BK174" i="5"/>
  <c r="BK172" i="5"/>
  <c r="J171" i="5"/>
  <c r="J170" i="5"/>
  <c r="J169" i="5"/>
  <c r="J166" i="5"/>
  <c r="J164" i="5"/>
  <c r="J158" i="5"/>
  <c r="BK156" i="5"/>
  <c r="BK155" i="5"/>
  <c r="J152" i="5"/>
  <c r="BK150" i="5"/>
  <c r="J149" i="5"/>
  <c r="BK147" i="5"/>
  <c r="J146" i="5"/>
  <c r="BK144" i="5"/>
  <c r="BK134" i="5"/>
  <c r="BK132" i="5"/>
  <c r="BK265" i="5"/>
  <c r="BK264" i="5"/>
  <c r="BK262" i="5"/>
  <c r="J260" i="5"/>
  <c r="J258" i="5"/>
  <c r="J255" i="5"/>
  <c r="BK253" i="5"/>
  <c r="BK252" i="5"/>
  <c r="BK248" i="5"/>
  <c r="BK247" i="5"/>
  <c r="J244" i="5"/>
  <c r="BK243" i="5"/>
  <c r="BK238" i="5"/>
  <c r="BK235" i="5"/>
  <c r="BK234" i="5"/>
  <c r="BK229" i="5"/>
  <c r="BK228" i="5"/>
  <c r="J227" i="5"/>
  <c r="J226" i="5"/>
  <c r="BK223" i="5"/>
  <c r="J221" i="5"/>
  <c r="BK214" i="5"/>
  <c r="J213" i="5"/>
  <c r="J211" i="5"/>
  <c r="BK210" i="5"/>
  <c r="BK205" i="5"/>
  <c r="J204" i="5"/>
  <c r="BK202" i="5"/>
  <c r="J201" i="5"/>
  <c r="J198" i="5"/>
  <c r="BK197" i="5"/>
  <c r="J196" i="5"/>
  <c r="BK195" i="5"/>
  <c r="J193" i="5"/>
  <c r="J191" i="5"/>
  <c r="BK189" i="5"/>
  <c r="BK187" i="5"/>
  <c r="J186" i="5"/>
  <c r="BK183" i="5"/>
  <c r="BK181" i="5"/>
  <c r="BK173" i="5"/>
  <c r="BK171" i="5"/>
  <c r="BK166" i="5"/>
  <c r="BK165" i="5"/>
  <c r="BK163" i="5"/>
  <c r="J161" i="5"/>
  <c r="J160" i="5"/>
  <c r="BK159" i="5"/>
  <c r="BK154" i="5"/>
  <c r="BK152" i="5"/>
  <c r="BK151" i="5"/>
  <c r="J148" i="5"/>
  <c r="J143" i="5"/>
  <c r="J142" i="5"/>
  <c r="BK140" i="5"/>
  <c r="BK138" i="5"/>
  <c r="BK137" i="5"/>
  <c r="J133" i="5"/>
  <c r="BK136" i="5" l="1"/>
  <c r="J136" i="5" s="1"/>
  <c r="J101" i="5" s="1"/>
  <c r="R139" i="5"/>
  <c r="T200" i="5"/>
  <c r="T218" i="5"/>
  <c r="P230" i="5"/>
  <c r="T250" i="5"/>
  <c r="P254" i="5"/>
  <c r="BK131" i="5"/>
  <c r="T131" i="5"/>
  <c r="R136" i="5"/>
  <c r="P139" i="5"/>
  <c r="P200" i="5"/>
  <c r="R218" i="5"/>
  <c r="T230" i="5"/>
  <c r="P250" i="5"/>
  <c r="R254" i="5"/>
  <c r="P131" i="5"/>
  <c r="P136" i="5"/>
  <c r="BK139" i="5"/>
  <c r="J139" i="5" s="1"/>
  <c r="J102" i="5" s="1"/>
  <c r="BK200" i="5"/>
  <c r="J200" i="5" s="1"/>
  <c r="J103" i="5" s="1"/>
  <c r="BK218" i="5"/>
  <c r="J218" i="5" s="1"/>
  <c r="J104" i="5" s="1"/>
  <c r="BK230" i="5"/>
  <c r="J230" i="5" s="1"/>
  <c r="J105" i="5" s="1"/>
  <c r="BK250" i="5"/>
  <c r="J250" i="5"/>
  <c r="J106" i="5" s="1"/>
  <c r="T254" i="5"/>
  <c r="R131" i="5"/>
  <c r="T136" i="5"/>
  <c r="T139" i="5"/>
  <c r="R200" i="5"/>
  <c r="P218" i="5"/>
  <c r="R230" i="5"/>
  <c r="R250" i="5"/>
  <c r="BK254" i="5"/>
  <c r="J254" i="5" s="1"/>
  <c r="J107" i="5" s="1"/>
  <c r="J91" i="5"/>
  <c r="E117" i="5"/>
  <c r="BF135" i="5"/>
  <c r="BF140" i="5"/>
  <c r="BF143" i="5"/>
  <c r="BF146" i="5"/>
  <c r="BF147" i="5"/>
  <c r="BF159" i="5"/>
  <c r="BF166" i="5"/>
  <c r="BF167" i="5"/>
  <c r="BF173" i="5"/>
  <c r="BF175" i="5"/>
  <c r="BF185" i="5"/>
  <c r="BF188" i="5"/>
  <c r="BF204" i="5"/>
  <c r="BF208" i="5"/>
  <c r="BF210" i="5"/>
  <c r="BF211" i="5"/>
  <c r="BF212" i="5"/>
  <c r="BF217" i="5"/>
  <c r="BF225" i="5"/>
  <c r="BF226" i="5"/>
  <c r="BF227" i="5"/>
  <c r="BF245" i="5"/>
  <c r="BF256" i="5"/>
  <c r="BF257" i="5"/>
  <c r="BF264" i="5"/>
  <c r="F94" i="5"/>
  <c r="BF133" i="5"/>
  <c r="BF137" i="5"/>
  <c r="BF138" i="5"/>
  <c r="BF141" i="5"/>
  <c r="BF148" i="5"/>
  <c r="BF150" i="5"/>
  <c r="BF151" i="5"/>
  <c r="BF152" i="5"/>
  <c r="BF161" i="5"/>
  <c r="BF170" i="5"/>
  <c r="BF182" i="5"/>
  <c r="BF189" i="5"/>
  <c r="BF190" i="5"/>
  <c r="BF193" i="5"/>
  <c r="BF194" i="5"/>
  <c r="BF195" i="5"/>
  <c r="BF199" i="5"/>
  <c r="BF202" i="5"/>
  <c r="BF205" i="5"/>
  <c r="BF207" i="5"/>
  <c r="BF220" i="5"/>
  <c r="BF222" i="5"/>
  <c r="BF223" i="5"/>
  <c r="BF224" i="5"/>
  <c r="BF231" i="5"/>
  <c r="BF233" i="5"/>
  <c r="BF234" i="5"/>
  <c r="BF235" i="5"/>
  <c r="BF236" i="5"/>
  <c r="BF237" i="5"/>
  <c r="BF239" i="5"/>
  <c r="BF240" i="5"/>
  <c r="BF247" i="5"/>
  <c r="BF253" i="5"/>
  <c r="BF261" i="5"/>
  <c r="BF132" i="5"/>
  <c r="BF134" i="5"/>
  <c r="BF154" i="5"/>
  <c r="BF156" i="5"/>
  <c r="BF160" i="5"/>
  <c r="BF162" i="5"/>
  <c r="BF163" i="5"/>
  <c r="BF164" i="5"/>
  <c r="BF169" i="5"/>
  <c r="BF174" i="5"/>
  <c r="BF179" i="5"/>
  <c r="BF180" i="5"/>
  <c r="BF184" i="5"/>
  <c r="BF187" i="5"/>
  <c r="BF192" i="5"/>
  <c r="BF197" i="5"/>
  <c r="BF201" i="5"/>
  <c r="BF206" i="5"/>
  <c r="BF213" i="5"/>
  <c r="BF221" i="5"/>
  <c r="BF229" i="5"/>
  <c r="BF238" i="5"/>
  <c r="BF243" i="5"/>
  <c r="BF246" i="5"/>
  <c r="BF248" i="5"/>
  <c r="BF252" i="5"/>
  <c r="BF255" i="5"/>
  <c r="BF258" i="5"/>
  <c r="BF260" i="5"/>
  <c r="BF262" i="5"/>
  <c r="BF265" i="5"/>
  <c r="BF266" i="5"/>
  <c r="BF267" i="5"/>
  <c r="BF142" i="5"/>
  <c r="BF144" i="5"/>
  <c r="BF145" i="5"/>
  <c r="BF149" i="5"/>
  <c r="BF153" i="5"/>
  <c r="BF155" i="5"/>
  <c r="BF157" i="5"/>
  <c r="BF158" i="5"/>
  <c r="BF165" i="5"/>
  <c r="BF168" i="5"/>
  <c r="BF171" i="5"/>
  <c r="BF172" i="5"/>
  <c r="BF176" i="5"/>
  <c r="BF177" i="5"/>
  <c r="BF178" i="5"/>
  <c r="BF181" i="5"/>
  <c r="BF183" i="5"/>
  <c r="BF186" i="5"/>
  <c r="BF191" i="5"/>
  <c r="BF196" i="5"/>
  <c r="BF198" i="5"/>
  <c r="BF203" i="5"/>
  <c r="BF209" i="5"/>
  <c r="BF214" i="5"/>
  <c r="BF215" i="5"/>
  <c r="BF216" i="5"/>
  <c r="BF219" i="5"/>
  <c r="BF228" i="5"/>
  <c r="BF232" i="5"/>
  <c r="BF241" i="5"/>
  <c r="BF242" i="5"/>
  <c r="BF244" i="5"/>
  <c r="BF249" i="5"/>
  <c r="BF251" i="5"/>
  <c r="BF259" i="5"/>
  <c r="BF263" i="5"/>
  <c r="F39" i="5"/>
  <c r="BD96" i="1" s="1"/>
  <c r="F37" i="5"/>
  <c r="BB96" i="1" s="1"/>
  <c r="F35" i="5"/>
  <c r="AZ96" i="1" s="1"/>
  <c r="J35" i="5"/>
  <c r="AV96" i="1" s="1"/>
  <c r="AS94" i="1"/>
  <c r="F38" i="5"/>
  <c r="BC96" i="1" s="1"/>
  <c r="R130" i="5" l="1"/>
  <c r="R129" i="5" s="1"/>
  <c r="P130" i="5"/>
  <c r="P129" i="5" s="1"/>
  <c r="AU96" i="1" s="1"/>
  <c r="BK130" i="5"/>
  <c r="BK129" i="5" s="1"/>
  <c r="J129" i="5" s="1"/>
  <c r="J32" i="5" s="1"/>
  <c r="AG96" i="1" s="1"/>
  <c r="T130" i="5"/>
  <c r="T129" i="5" s="1"/>
  <c r="J131" i="5"/>
  <c r="J100" i="5" s="1"/>
  <c r="BB95" i="1"/>
  <c r="BD95" i="1"/>
  <c r="AZ95" i="1"/>
  <c r="AV95" i="1" s="1"/>
  <c r="BC95" i="1"/>
  <c r="AY95" i="1" s="1"/>
  <c r="F36" i="5"/>
  <c r="BA96" i="1" s="1"/>
  <c r="J36" i="5"/>
  <c r="AW96" i="1" s="1"/>
  <c r="AT96" i="1" s="1"/>
  <c r="J41" i="5" l="1"/>
  <c r="J98" i="5"/>
  <c r="J130" i="5"/>
  <c r="J99" i="5" s="1"/>
  <c r="BB94" i="1"/>
  <c r="W31" i="1" s="1"/>
  <c r="BD94" i="1"/>
  <c r="W33" i="1" s="1"/>
  <c r="AN96" i="1"/>
  <c r="AU95" i="1"/>
  <c r="BC94" i="1"/>
  <c r="AY94" i="1" s="1"/>
  <c r="AX95" i="1"/>
  <c r="BA95" i="1"/>
  <c r="AW95" i="1" s="1"/>
  <c r="AT95" i="1" s="1"/>
  <c r="AZ94" i="1"/>
  <c r="W29" i="1" s="1"/>
  <c r="AU94" i="1" l="1"/>
  <c r="AV94" i="1"/>
  <c r="AK29" i="1" s="1"/>
  <c r="AX94" i="1"/>
  <c r="BA94" i="1"/>
  <c r="AW94" i="1" s="1"/>
  <c r="AK30" i="1" s="1"/>
  <c r="W32" i="1"/>
  <c r="AT94" i="1" l="1"/>
  <c r="AG95" i="1"/>
  <c r="W30" i="1"/>
  <c r="AG94" i="1" l="1"/>
  <c r="AK26" i="1" s="1"/>
  <c r="AK35" i="1" s="1"/>
  <c r="AN95" i="1"/>
  <c r="AN94" i="1" l="1"/>
</calcChain>
</file>

<file path=xl/sharedStrings.xml><?xml version="1.0" encoding="utf-8"?>
<sst xmlns="http://schemas.openxmlformats.org/spreadsheetml/2006/main" count="2178" uniqueCount="551">
  <si>
    <t>Export Komplet</t>
  </si>
  <si>
    <t/>
  </si>
  <si>
    <t>2.0</t>
  </si>
  <si>
    <t>False</t>
  </si>
  <si>
    <t>{b120a8bc-bf77-42c2-988b-cfdd202db491}</t>
  </si>
  <si>
    <t>&gt;&gt;  skryté stĺpce  &lt;&lt;</t>
  </si>
  <si>
    <t>0,01</t>
  </si>
  <si>
    <t>20</t>
  </si>
  <si>
    <t>REKAPITULÁCIA STAVBY</t>
  </si>
  <si>
    <t>v ---  nižšie sa nachádzajú doplnkové a pomocné údaje k zostavám  --- v</t>
  </si>
  <si>
    <t>Návod na vyplnenie</t>
  </si>
  <si>
    <t>0,001</t>
  </si>
  <si>
    <t>Kód:</t>
  </si>
  <si>
    <t>Meniť je možné iba bunky so žltým podfarbením!_x000D_
_x000D_
1) na prvom liste Rekapitulácie stavby vyplňte v zostave_x000D_
_x000D_
    a) Rekapitulácia stavby_x000D_
       - údaje o Zhotoviteľovi_x000D_
         (prenesú sa do ostatných zostáv aj v iných listoch)_x000D_
_x000D_
    b) Rekapitulácia objektov stavby_x000D_
       - potrebné Ostatné náklady_x000D_
_x000D_
2) na vybraných listoch vyplňte v zostave_x000D_
_x000D_
    a) Krycí list_x000D_
       - údaje o Zhotoviteľovi, pokiaľ sa líšia od údajov o Zhotoviteľovi na Rekapitulácii stavby_x000D_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</si>
  <si>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</si>
  <si>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>JKSO:</t>
  </si>
  <si>
    <t>KS:</t>
  </si>
  <si>
    <t>Miesto:</t>
  </si>
  <si>
    <t>Petržalka - Bratislava</t>
  </si>
  <si>
    <t>Dátum:</t>
  </si>
  <si>
    <t>17. 6. 2020</t>
  </si>
  <si>
    <t>Objednávateľ:</t>
  </si>
  <si>
    <t>IČO:</t>
  </si>
  <si>
    <t>Mestská časť Bratislava-Petržalka, Kutlíkova7,BA5</t>
  </si>
  <si>
    <t>IČ DPH:</t>
  </si>
  <si>
    <t>Zhotoviteľ:</t>
  </si>
  <si>
    <t>Vyplň údaj</t>
  </si>
  <si>
    <t>Projektant:</t>
  </si>
  <si>
    <t>STAPRING a.s.,Piaristická ul.2, 949 24 NITRA</t>
  </si>
  <si>
    <t>True</t>
  </si>
  <si>
    <t>Spracovateľ: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</si>
  <si>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</si>
  <si>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</si>
  <si>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</si>
  <si>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</si>
  <si>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</si>
  <si>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</si>
  <si>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</si>
  <si>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</si>
  <si>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</si>
  <si>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</si>
  <si>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</si>
  <si>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</si>
  <si>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</si>
  <si>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</si>
  <si>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</si>
  <si>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</si>
  <si>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</si>
  <si>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</si>
  <si>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</si>
  <si>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</si>
  <si>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</si>
  <si>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</si>
  <si>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</si>
  <si>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</si>
  <si>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</si>
  <si>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</si>
  <si>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</si>
  <si>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</si>
  <si>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</si>
  <si>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</si>
  <si>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</si>
  <si>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</si>
  <si>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</si>
  <si>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</si>
  <si>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</si>
  <si>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</si>
  <si>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</si>
  <si>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</si>
  <si>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</si>
  <si>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</si>
  <si>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</si>
  <si>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</si>
  <si>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###NOIMPORT###</t>
  </si>
  <si>
    <t>IMPORT</t>
  </si>
  <si>
    <t>{00000000-0000-0000-0000-000000000000}</t>
  </si>
  <si>
    <t>SO01.A</t>
  </si>
  <si>
    <t>SO01.A REKNŠT.ŠKOLSKEJ KUCHYNE S TECH.ZÁZEMÍM na 1NP PRIDR.SKLAD.PRIESTORMI v1PP pavilonA1</t>
  </si>
  <si>
    <t>STA</t>
  </si>
  <si>
    <t>1</t>
  </si>
  <si>
    <t>{c460dc14-aa81-47b7-8898-438c4a99f2bd}</t>
  </si>
  <si>
    <t>/</t>
  </si>
  <si>
    <t>Časť</t>
  </si>
  <si>
    <t>2</t>
  </si>
  <si>
    <t>SO01.A-4</t>
  </si>
  <si>
    <t>SO01.A-4  Vzduchotechnika</t>
  </si>
  <si>
    <t>{35bb598c-40bb-40f3-abe8-6743a2ec5c16}</t>
  </si>
  <si>
    <t>{a578256a-b3aa-469b-949b-b4e91968cf2f}</t>
  </si>
  <si>
    <t>{78893dcf-fad3-48b2-a041-a3577b8d3118}</t>
  </si>
  <si>
    <t>{dc92d3dc-7672-4303-b461-525900004d43}</t>
  </si>
  <si>
    <t>{1c84e99f-3d1a-4723-8860-b784cabe9d86}</t>
  </si>
  <si>
    <t>{198301ad-6d8d-4a17-9f13-1033e998cc50}</t>
  </si>
  <si>
    <t>m2</t>
  </si>
  <si>
    <t>KRYCÍ LIST ROZPOČTU</t>
  </si>
  <si>
    <t>30</t>
  </si>
  <si>
    <t>Objekt:</t>
  </si>
  <si>
    <t>SO01.A - SO01.A REKNŠT.ŠKOLSKEJ KUCHYNE S TECH.ZÁZEMÍM na 1NP PRIDR.SKLAD.PRIESTORMI v1PP pavilonA1</t>
  </si>
  <si>
    <t>Časť:</t>
  </si>
  <si>
    <t>REKAPITULÁCIA ROZPOČTU</t>
  </si>
  <si>
    <t>Kód dielu - Popis</t>
  </si>
  <si>
    <t>Cena celkom [EUR]</t>
  </si>
  <si>
    <t>Náklady z rozpočtu</t>
  </si>
  <si>
    <t>-1</t>
  </si>
  <si>
    <t>ROZPOČET</t>
  </si>
  <si>
    <t>PČ</t>
  </si>
  <si>
    <t>MJ</t>
  </si>
  <si>
    <t>Množstvo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</si>
  <si>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</si>
  <si>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</si>
  <si>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</si>
  <si>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</si>
  <si>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</si>
  <si>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</si>
  <si>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</si>
  <si>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ROZPOCET</t>
  </si>
  <si>
    <t>3</t>
  </si>
  <si>
    <t>K</t>
  </si>
  <si>
    <t>ks</t>
  </si>
  <si>
    <t>4</t>
  </si>
  <si>
    <t>6</t>
  </si>
  <si>
    <t>10</t>
  </si>
  <si>
    <t>5</t>
  </si>
  <si>
    <t>7</t>
  </si>
  <si>
    <t>8</t>
  </si>
  <si>
    <t>9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</si>
  <si>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</si>
  <si>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</si>
  <si>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</si>
  <si>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</si>
  <si>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</si>
  <si>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</si>
  <si>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</si>
  <si>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</si>
  <si>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</si>
  <si>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21</t>
  </si>
  <si>
    <t>22</t>
  </si>
  <si>
    <t>23</t>
  </si>
  <si>
    <t>M</t>
  </si>
  <si>
    <t>24</t>
  </si>
  <si>
    <t>25</t>
  </si>
  <si>
    <t>26</t>
  </si>
  <si>
    <t>27</t>
  </si>
  <si>
    <t>28</t>
  </si>
  <si>
    <t>29</t>
  </si>
  <si>
    <t>31</t>
  </si>
  <si>
    <t>50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</si>
  <si>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</si>
  <si>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</si>
  <si>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</si>
  <si>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</si>
  <si>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</si>
  <si>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</si>
  <si>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</si>
  <si>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</si>
  <si>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</si>
  <si>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</si>
  <si>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</si>
  <si>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</si>
  <si>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</si>
  <si>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</si>
  <si>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</si>
  <si>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</si>
  <si>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</si>
  <si>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97</t>
  </si>
  <si>
    <t>49</t>
  </si>
  <si>
    <t>51</t>
  </si>
  <si>
    <t>52</t>
  </si>
  <si>
    <t>99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</si>
  <si>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</si>
  <si>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</si>
  <si>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</si>
  <si>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</si>
  <si>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</si>
  <si>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</si>
  <si>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</si>
  <si>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</si>
  <si>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</si>
  <si>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</si>
  <si>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</si>
  <si>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</si>
  <si>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</si>
  <si>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</si>
  <si>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</si>
  <si>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</si>
  <si>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</si>
  <si>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</si>
  <si>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</si>
  <si>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</si>
  <si>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</si>
  <si>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</si>
  <si>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</si>
  <si>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</si>
  <si>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</si>
  <si>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</si>
  <si>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</si>
  <si>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</si>
  <si>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</si>
  <si>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</si>
  <si>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</si>
  <si>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</si>
  <si>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</si>
  <si>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</si>
  <si>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</si>
  <si>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</si>
  <si>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</si>
  <si>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</si>
  <si>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</si>
  <si>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</si>
  <si>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</si>
  <si>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</si>
  <si>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</si>
  <si>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</si>
  <si>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98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</si>
  <si>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</si>
  <si>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</si>
  <si>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</si>
  <si>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</si>
  <si>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</si>
  <si>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</si>
  <si>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</si>
  <si>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</si>
  <si>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</si>
  <si>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</si>
  <si>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</si>
  <si>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</si>
  <si>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</si>
  <si>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</si>
  <si>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</si>
  <si>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hod</t>
  </si>
  <si>
    <t>D1</t>
  </si>
  <si>
    <t>D2</t>
  </si>
  <si>
    <t>128</t>
  </si>
  <si>
    <t>116</t>
  </si>
  <si>
    <t>118</t>
  </si>
  <si>
    <t>120</t>
  </si>
  <si>
    <t>122</t>
  </si>
  <si>
    <t>124</t>
  </si>
  <si>
    <t>126</t>
  </si>
  <si>
    <t>130</t>
  </si>
  <si>
    <t>132</t>
  </si>
  <si>
    <t>134</t>
  </si>
  <si>
    <t>136</t>
  </si>
  <si>
    <t>138</t>
  </si>
  <si>
    <t>140</t>
  </si>
  <si>
    <t>142</t>
  </si>
  <si>
    <t>144</t>
  </si>
  <si>
    <t>146</t>
  </si>
  <si>
    <t>148</t>
  </si>
  <si>
    <t>150</t>
  </si>
  <si>
    <t>152</t>
  </si>
  <si>
    <t>154</t>
  </si>
  <si>
    <t>156</t>
  </si>
  <si>
    <t>158</t>
  </si>
  <si>
    <t>160</t>
  </si>
  <si>
    <t>162</t>
  </si>
  <si>
    <t>164</t>
  </si>
  <si>
    <t>166</t>
  </si>
  <si>
    <t>168</t>
  </si>
  <si>
    <t>170</t>
  </si>
  <si>
    <t>172</t>
  </si>
  <si>
    <t>174</t>
  </si>
  <si>
    <t>D4</t>
  </si>
  <si>
    <t>182</t>
  </si>
  <si>
    <t>184</t>
  </si>
  <si>
    <t>186</t>
  </si>
  <si>
    <t>188</t>
  </si>
  <si>
    <t>190</t>
  </si>
  <si>
    <t>192</t>
  </si>
  <si>
    <t>194</t>
  </si>
  <si>
    <t>196</t>
  </si>
  <si>
    <t>198</t>
  </si>
  <si>
    <t>200</t>
  </si>
  <si>
    <t>202</t>
  </si>
  <si>
    <t>204</t>
  </si>
  <si>
    <t>206</t>
  </si>
  <si>
    <t>208</t>
  </si>
  <si>
    <t>210</t>
  </si>
  <si>
    <t>212</t>
  </si>
  <si>
    <t>115</t>
  </si>
  <si>
    <t>214</t>
  </si>
  <si>
    <t>216</t>
  </si>
  <si>
    <t>117</t>
  </si>
  <si>
    <t>218</t>
  </si>
  <si>
    <t>220</t>
  </si>
  <si>
    <t>119</t>
  </si>
  <si>
    <t>222</t>
  </si>
  <si>
    <t>224</t>
  </si>
  <si>
    <t>121</t>
  </si>
  <si>
    <t>226</t>
  </si>
  <si>
    <t>123</t>
  </si>
  <si>
    <t>125</t>
  </si>
  <si>
    <t>127</t>
  </si>
  <si>
    <t>129</t>
  </si>
  <si>
    <t>SO01.A-4 - SO01.A-4  Vzduchotechnika</t>
  </si>
  <si>
    <t>Martin Javor</t>
  </si>
  <si>
    <t xml:space="preserve">769 - Montáže vzduchotechnických zariadení   </t>
  </si>
  <si>
    <t xml:space="preserve">    D - Digestory - materiál   </t>
  </si>
  <si>
    <t xml:space="preserve">    VZT - Vzduchotechnická jednotka - materiál   </t>
  </si>
  <si>
    <t xml:space="preserve">    O - Odvod vzduchu material   </t>
  </si>
  <si>
    <t xml:space="preserve">    V - Výfuk vzduchu materiál   </t>
  </si>
  <si>
    <t xml:space="preserve">    N - Nasávanie vzduchu materiál   </t>
  </si>
  <si>
    <t xml:space="preserve">    P - Prívod vzduchu -materiál   </t>
  </si>
  <si>
    <t xml:space="preserve">    H - Hygienické odvetranie   </t>
  </si>
  <si>
    <t xml:space="preserve">    M - Materiály, montáž, doprava   </t>
  </si>
  <si>
    <t>769</t>
  </si>
  <si>
    <t xml:space="preserve">Montáže vzduchotechnických zariadení   </t>
  </si>
  <si>
    <t xml:space="preserve">Digestory - materiál   </t>
  </si>
  <si>
    <t>Priestorový digestor, s labirintovými tukovými filtrami, s osvetlením, pripojovacie hrdlo 4x311mm, z dvoch častí. 3400x2600x450</t>
  </si>
  <si>
    <t>Nástenný digestor, s labirintovými tukovými filtrami, s osvetlením, pripojovacie hrdlo 1x196mm. 3300x1350x450</t>
  </si>
  <si>
    <t>D3</t>
  </si>
  <si>
    <t>Nástenný digestor, s labirintovými tukovými filtrami, s osvetlením, pripojovacie hrdlo 1x196mm. 2000x1300x450</t>
  </si>
  <si>
    <t>Nástenný digestor, s labirintovými tukovými filtrami, bez osvetlením, pripojovacie hrdlo 1x246mm. 1500x1100x450</t>
  </si>
  <si>
    <t>VZT</t>
  </si>
  <si>
    <t xml:space="preserve">Vzduchotechnická jednotka - materiál   </t>
  </si>
  <si>
    <t>1.1</t>
  </si>
  <si>
    <t>P1</t>
  </si>
  <si>
    <t>Štvorhranná požiarna klapka s maximálnou požiarnou odolnosťou 120 minút vyrobená ako jeden celok Požiarna klapka s ručnou pákou a aktivačným mechanizmom s pružinou, s tavnou tepelnou poistkou nastavenou na 72°C 750x400x325 alebo ekvivalent</t>
  </si>
  <si>
    <t>O</t>
  </si>
  <si>
    <t xml:space="preserve">Odvod vzduchu material   </t>
  </si>
  <si>
    <t>001</t>
  </si>
  <si>
    <t>Spiro potrubie - koleno 90° fí315</t>
  </si>
  <si>
    <t>002</t>
  </si>
  <si>
    <t>Flexihadica, Compactduct fí315/5000</t>
  </si>
  <si>
    <t>003</t>
  </si>
  <si>
    <t>Spiro potrubie - rovné fí315/3000</t>
  </si>
  <si>
    <t>004</t>
  </si>
  <si>
    <t>Regulačná klapka - ručná fí315</t>
  </si>
  <si>
    <t>005</t>
  </si>
  <si>
    <t>Kanálový nadstavec fí315</t>
  </si>
  <si>
    <t>006</t>
  </si>
  <si>
    <t>Štvorhranné potrubie, jeden koniec zaslepený 700x400/ l=700</t>
  </si>
  <si>
    <t>007</t>
  </si>
  <si>
    <t>Štvorhranné potrubie - rovné 700x400/ l=850</t>
  </si>
  <si>
    <t>008</t>
  </si>
  <si>
    <t>Štvorhranné potrubie - rovné 700x400/ l=1415</t>
  </si>
  <si>
    <t>009</t>
  </si>
  <si>
    <t>Štvorhranné potrubie - koleno 90° 700x400</t>
  </si>
  <si>
    <t>010</t>
  </si>
  <si>
    <t>Štvorhranné potrubie - rovné 700x400/ l=300</t>
  </si>
  <si>
    <t>011</t>
  </si>
  <si>
    <t>Štvorhranné potrubie - T-kus 750x500/700x400 l=1000</t>
  </si>
  <si>
    <t>012</t>
  </si>
  <si>
    <t>Spiro potrubie - koleno 90° fí200</t>
  </si>
  <si>
    <t>013</t>
  </si>
  <si>
    <t>Flexihadica, Compactduct fí200/5000</t>
  </si>
  <si>
    <t>014</t>
  </si>
  <si>
    <t>Spiro potrubie - rovné fí200/3000</t>
  </si>
  <si>
    <t>015</t>
  </si>
  <si>
    <t>Spiro potrubie - koleno 45° fí200</t>
  </si>
  <si>
    <t>016</t>
  </si>
  <si>
    <t>Regulačná klapka - ručná fí200</t>
  </si>
  <si>
    <t>017</t>
  </si>
  <si>
    <t>Kanálový nadstavec fí200</t>
  </si>
  <si>
    <t>018</t>
  </si>
  <si>
    <t>Spiro potrubie - koleno 90° fí250</t>
  </si>
  <si>
    <t>019</t>
  </si>
  <si>
    <t>Flexihadica, Compactduct fí250/5000</t>
  </si>
  <si>
    <t>020</t>
  </si>
  <si>
    <t>Spiro potrubie - rovné fí 250</t>
  </si>
  <si>
    <t>021</t>
  </si>
  <si>
    <t>Regulačná klapka - ručná fí 250</t>
  </si>
  <si>
    <t>022</t>
  </si>
  <si>
    <t>Kanálový nadstavec fí 250 Vzducho</t>
  </si>
  <si>
    <t>023</t>
  </si>
  <si>
    <t>Štvorhranné potrubie - rovné, jeden koniec zaslepený 400x300 /l=885</t>
  </si>
  <si>
    <t>024</t>
  </si>
  <si>
    <t>Štvorhranné potrubie - rovné 400x300 /l=1415</t>
  </si>
  <si>
    <t>025</t>
  </si>
  <si>
    <t>Štvorhranné potrubie - rovné 400x300 /l=1100</t>
  </si>
  <si>
    <t>026</t>
  </si>
  <si>
    <t>Štvorhranné potrubie - prechod 750x500/400x300 /l=500</t>
  </si>
  <si>
    <t>027</t>
  </si>
  <si>
    <t>Odvodný kovový ventil  fí125</t>
  </si>
  <si>
    <t>027a</t>
  </si>
  <si>
    <t>-1351196014</t>
  </si>
  <si>
    <t>028</t>
  </si>
  <si>
    <t>Spiro potrubie - koleno 90° fí 125</t>
  </si>
  <si>
    <t>029</t>
  </si>
  <si>
    <t>Spiro potrubie - rovné fí 125/3000</t>
  </si>
  <si>
    <t>030</t>
  </si>
  <si>
    <t>Spiro potrubie - prechod fí125/fí200</t>
  </si>
  <si>
    <t>031</t>
  </si>
  <si>
    <t>Spiro potrubie - rovné fí200</t>
  </si>
  <si>
    <t>032</t>
  </si>
  <si>
    <t>Spiro potrubie - satel fí200/fí125</t>
  </si>
  <si>
    <t>033</t>
  </si>
  <si>
    <t>034</t>
  </si>
  <si>
    <t>Spiro potrubie - satel fí315/fí200</t>
  </si>
  <si>
    <t>035</t>
  </si>
  <si>
    <t>036</t>
  </si>
  <si>
    <t>037</t>
  </si>
  <si>
    <t>Spiro potrubie - rovné fí250/3000</t>
  </si>
  <si>
    <t>038</t>
  </si>
  <si>
    <t>Regulačná klapka - ručná fí250</t>
  </si>
  <si>
    <t>039</t>
  </si>
  <si>
    <t>Spiro potrubie - prechod fí250/fí315</t>
  </si>
  <si>
    <t>040</t>
  </si>
  <si>
    <t>Spiro porubie - rovné fí315/3000</t>
  </si>
  <si>
    <t>041</t>
  </si>
  <si>
    <t>042</t>
  </si>
  <si>
    <t>Štvorhranné potrubie - rovné 750x500/ l=1415</t>
  </si>
  <si>
    <t>043</t>
  </si>
  <si>
    <t>Štvorhranné potrubie - rovné 750x500/ l=1125</t>
  </si>
  <si>
    <t>044</t>
  </si>
  <si>
    <t>Štvorhranné potrubie - prechod 750x500/400x750 /l=500</t>
  </si>
  <si>
    <t>045</t>
  </si>
  <si>
    <t>Štvorhranné potrubie - koleno 90° 750x400</t>
  </si>
  <si>
    <t>046</t>
  </si>
  <si>
    <t>Štvorhranné potrubie - rovné 750x400/ l=1415</t>
  </si>
  <si>
    <t>047</t>
  </si>
  <si>
    <t>Štvorhranné potrubie - rovné, s 1VP 750x400/ l=1415</t>
  </si>
  <si>
    <t>048</t>
  </si>
  <si>
    <t>Štvorhranné potrubie - koleno 90° 400x750</t>
  </si>
  <si>
    <t>049</t>
  </si>
  <si>
    <t>050</t>
  </si>
  <si>
    <t>Štvorhranné potrubie - rovné 750x400/ l=290</t>
  </si>
  <si>
    <t>051</t>
  </si>
  <si>
    <t>Štvorhranné potrubie - prechod 750x400/1050x400/ l=1000</t>
  </si>
  <si>
    <t>052</t>
  </si>
  <si>
    <t>Štvorhranné potrubie - tlmič hluku 1050x400/ l=1000</t>
  </si>
  <si>
    <t>053</t>
  </si>
  <si>
    <t>Štvorhranné potrubie - rovné 750x400/ l=475</t>
  </si>
  <si>
    <t>054</t>
  </si>
  <si>
    <t>Štvorhranné potrubie - rovné 750x400/ l=820</t>
  </si>
  <si>
    <t>055</t>
  </si>
  <si>
    <t>Štvorhranné potrubie - rovné 750x400/ l=190</t>
  </si>
  <si>
    <t>056</t>
  </si>
  <si>
    <t>Štvorhranné potrubie - koleno 30° R=50 mm 750x400</t>
  </si>
  <si>
    <t>057</t>
  </si>
  <si>
    <t>Štvorhranné potrubie - koleno 90° R=50 mm 750x400</t>
  </si>
  <si>
    <t>058</t>
  </si>
  <si>
    <t>Štvorhranné potrubie - prechod 750x400/1570x770 /l=350</t>
  </si>
  <si>
    <t>059</t>
  </si>
  <si>
    <t>TI- samolepiace kaučukové pásy s AL fóliou hr. 19</t>
  </si>
  <si>
    <t>V</t>
  </si>
  <si>
    <t xml:space="preserve">Výfuk vzduchu materiál   </t>
  </si>
  <si>
    <t>060</t>
  </si>
  <si>
    <t>061</t>
  </si>
  <si>
    <t>Štvorhranné potrubie - rovné 750x400/ l=710</t>
  </si>
  <si>
    <t>062</t>
  </si>
  <si>
    <t>063</t>
  </si>
  <si>
    <t>064</t>
  </si>
  <si>
    <t>Štvorhranné potrubie - rovné 750x400/ l=1190</t>
  </si>
  <si>
    <t>065</t>
  </si>
  <si>
    <t>066</t>
  </si>
  <si>
    <t>067</t>
  </si>
  <si>
    <t>068</t>
  </si>
  <si>
    <t>Štvorhranné potrubie - rovné 750x400/ l=890</t>
  </si>
  <si>
    <t>069</t>
  </si>
  <si>
    <t>070</t>
  </si>
  <si>
    <t>071</t>
  </si>
  <si>
    <t>072</t>
  </si>
  <si>
    <t>Štvorhranné potrubie - rovné 750x400/ l=530</t>
  </si>
  <si>
    <t>073</t>
  </si>
  <si>
    <t>Prestup cez strechu existujúcim potrubím</t>
  </si>
  <si>
    <t>074</t>
  </si>
  <si>
    <t>Štvorhranné potrubie - prechod 750x400/fí630 /500</t>
  </si>
  <si>
    <t>075</t>
  </si>
  <si>
    <t>Výfuková hlavica fí630</t>
  </si>
  <si>
    <t>076</t>
  </si>
  <si>
    <t>N</t>
  </si>
  <si>
    <t xml:space="preserve">Nasávanie vzduchu materiál   </t>
  </si>
  <si>
    <t>077</t>
  </si>
  <si>
    <t>Protidažďová žalúzia  1250x1250</t>
  </si>
  <si>
    <t>078</t>
  </si>
  <si>
    <t>Štvorhranné potrubie - prechod 1250x1250/750x400 /l=500</t>
  </si>
  <si>
    <t>079</t>
  </si>
  <si>
    <t>080</t>
  </si>
  <si>
    <t>081</t>
  </si>
  <si>
    <t>082</t>
  </si>
  <si>
    <t>Štvorhranné potrubie - rovné 750x400/ l=965</t>
  </si>
  <si>
    <t>176</t>
  </si>
  <si>
    <t>083</t>
  </si>
  <si>
    <t>Štvorhranné potrubie - rovné 750x400/ l=500</t>
  </si>
  <si>
    <t>178</t>
  </si>
  <si>
    <t>084</t>
  </si>
  <si>
    <t>180</t>
  </si>
  <si>
    <t>085</t>
  </si>
  <si>
    <t>086</t>
  </si>
  <si>
    <t>Štvorhranné potrubie - prechod 750x400/ 770x1570 /l=350</t>
  </si>
  <si>
    <t>087</t>
  </si>
  <si>
    <t>P</t>
  </si>
  <si>
    <t xml:space="preserve">Prívod vzduchu -materiál   </t>
  </si>
  <si>
    <t>088</t>
  </si>
  <si>
    <t>089</t>
  </si>
  <si>
    <t>Štvorhranné potrubie - rovné 750x400/ l=755</t>
  </si>
  <si>
    <t>090</t>
  </si>
  <si>
    <t>091</t>
  </si>
  <si>
    <t>092</t>
  </si>
  <si>
    <t>Štvorhranné potrubie - rovné 750x400/ l=400</t>
  </si>
  <si>
    <t>093</t>
  </si>
  <si>
    <t>Štvorhranné potrubie - koleno 30° 750x400</t>
  </si>
  <si>
    <t>094</t>
  </si>
  <si>
    <t>Štvorhranné potrubie - rovné 750x400/ l=450</t>
  </si>
  <si>
    <t>095</t>
  </si>
  <si>
    <t>096</t>
  </si>
  <si>
    <t>097</t>
  </si>
  <si>
    <t>098</t>
  </si>
  <si>
    <t>099</t>
  </si>
  <si>
    <t>Štvorhranné potrubie - rovné 750x400/ l=505</t>
  </si>
  <si>
    <t>Štvorhranné potrubie - rovné 750x400/ l=300</t>
  </si>
  <si>
    <t>Štvorhranné potrubie - rovné 750x400/ l=350</t>
  </si>
  <si>
    <t>H</t>
  </si>
  <si>
    <t xml:space="preserve">Hygienické odvetranie   </t>
  </si>
  <si>
    <t>Odvodný ventilátor na stenu s časovým dobehom, so spätnou klapkou, s pripojením fí 100 mm, vzduchový výkon max. 100 m3/h alebo ekvivalent</t>
  </si>
  <si>
    <t>Spiro potrubie - rovné fí100/3000</t>
  </si>
  <si>
    <t>228</t>
  </si>
  <si>
    <t>Výfuková mriežka so sitom fí 100</t>
  </si>
  <si>
    <t>230</t>
  </si>
  <si>
    <t xml:space="preserve">Materiály, montáž, doprava   </t>
  </si>
  <si>
    <t>Spojovací a montážny materiál</t>
  </si>
  <si>
    <t>232</t>
  </si>
  <si>
    <t>Pomocný elektroinštalačný materiál</t>
  </si>
  <si>
    <t>234</t>
  </si>
  <si>
    <t>Doprava</t>
  </si>
  <si>
    <t>236</t>
  </si>
  <si>
    <t>Montáž</t>
  </si>
  <si>
    <t>238</t>
  </si>
  <si>
    <t>Demontáž jestvujúcich zariadení a potrubí vr. presunov, likvidácie odpadu /separovaný zber zberné suroviny</t>
  </si>
  <si>
    <t>240</t>
  </si>
  <si>
    <t>Izolácia potrubia</t>
  </si>
  <si>
    <t>242</t>
  </si>
  <si>
    <t>HZS-016</t>
  </si>
  <si>
    <t>Dokumentácia skutočného vyhotovenia po montážnych prácach</t>
  </si>
  <si>
    <t>súb</t>
  </si>
  <si>
    <t>244</t>
  </si>
  <si>
    <t>HZS-018</t>
  </si>
  <si>
    <t>Osvedčenie konštrukčnej dokumentácie TI SR; vrátane vydania osvedčenia</t>
  </si>
  <si>
    <t>246</t>
  </si>
  <si>
    <t>HZS-019</t>
  </si>
  <si>
    <t>Technicko - právna dokumentácia, doklady, protokoly</t>
  </si>
  <si>
    <t>248</t>
  </si>
  <si>
    <t>HZS-040</t>
  </si>
  <si>
    <t>Odborná prehliadka a prevádzková kontrola zariadenia</t>
  </si>
  <si>
    <t>250</t>
  </si>
  <si>
    <t>HZS-043</t>
  </si>
  <si>
    <t>Tlaková a tesnostná skúška potrubia vzt systému</t>
  </si>
  <si>
    <t>252</t>
  </si>
  <si>
    <t>HZS-062</t>
  </si>
  <si>
    <t>Spustenie systému do prevádzky</t>
  </si>
  <si>
    <t>254</t>
  </si>
  <si>
    <t>HZS-063</t>
  </si>
  <si>
    <t>Zaškolenie obsluhy systému</t>
  </si>
  <si>
    <t>256</t>
  </si>
  <si>
    <t>Suťažné podklady</t>
  </si>
  <si>
    <t>Textilná výustka - polkruhová, prívod vzduchu 9700 m3/h 900x450 /l1=5850 l2= 1950
špecifikácia viď v prílohe</t>
  </si>
  <si>
    <t>VZT jednotka pre teplovzdušné vetranie kuchyne s doskovým výmenníkom a vvodným ohrievačom Prívod: 9700 m3/h Odvod: 10250 m3/h 3990x1644x1690 alebo ekvivalent.
Špecifikácia viď. príloha.
Dodávka v rozloženom stave, následná montáž na stavbe. Dôvod - prístupové trasy</t>
  </si>
  <si>
    <t>REKONŠTRUKCIA VZDUCHOTECHNIKY ŠKOLSKEJ KUCHYNE ZŠ HOLÍČSKA 50 BA-Petržalka</t>
  </si>
  <si>
    <t>J.cena 
[EUR bez DPH]</t>
  </si>
  <si>
    <t>Cena celkom 
[EUR bez DPH]</t>
  </si>
  <si>
    <t>Vertikálny odlučovač tuku s pletivovým filtrom a posuvnou klapkou 400x200mmSystemair	GT-L-V-M-400x200-R 	alebo ekvivalent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</si>
</sst>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%"/>
    <numFmt numFmtId="165" formatCode="dd\.mm\.yyyy"/>
    <numFmt numFmtId="166" formatCode="#,##0.00000"/>
    <numFmt numFmtId="167" formatCode="#,##0.000"/>
  </numFmts>
  <fonts count="38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8"/>
      <color theme="10"/>
      <name val="Wingdings 2"/>
    </font>
    <font>
      <b/>
      <sz val="10"/>
      <color rgb="FF00336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  <font>
      <sz val="10"/>
      <color rgb="FFFF0000"/>
      <name val="Arial CE"/>
      <family val="2"/>
      <charset val="238"/>
    </font>
    <font>
      <strike/>
      <sz val="9"/>
      <name val="Arial CE"/>
    </font>
    <font>
      <i/>
      <strike/>
      <sz val="9"/>
      <color rgb="FF0000FF"/>
      <name val="Arial CE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4" fillId="0" borderId="0" applyNumberFormat="0" applyFill="0" applyBorder="0" applyAlignment="0" applyProtection="0"/>
  </cellStyleXfs>
  <cellXfs count="262">
    <xf numFmtId="0" fontId="0" fillId="0" borderId="0" xfId="0"/>
    <xf numFmtId="0" fontId="0" fillId="0" borderId="0" xfId="0" applyProtection="1">
      <protection locked="0"/>
    </xf>
    <xf numFmtId="0" fontId="0" fillId="0" borderId="2" xfId="0" applyBorder="1" applyProtection="1">
      <protection locked="0"/>
    </xf>
    <xf numFmtId="0" fontId="0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0" fillId="0" borderId="0" xfId="0" applyFont="1" applyAlignment="1" applyProtection="1">
      <alignment vertical="center" wrapText="1"/>
      <protection locked="0"/>
    </xf>
    <xf numFmtId="0" fontId="0" fillId="0" borderId="12" xfId="0" applyFont="1" applyBorder="1" applyAlignment="1" applyProtection="1">
      <alignment vertical="center"/>
      <protection locked="0"/>
    </xf>
    <xf numFmtId="0" fontId="0" fillId="5" borderId="7" xfId="0" applyFont="1" applyFill="1" applyBorder="1" applyAlignment="1" applyProtection="1">
      <alignment vertical="center"/>
      <protection locked="0"/>
    </xf>
    <xf numFmtId="0" fontId="0" fillId="0" borderId="4" xfId="0" applyBorder="1" applyAlignment="1" applyProtection="1">
      <alignment vertical="center"/>
      <protection locked="0"/>
    </xf>
    <xf numFmtId="0" fontId="0" fillId="0" borderId="5" xfId="0" applyFont="1" applyBorder="1" applyAlignment="1" applyProtection="1">
      <alignment vertical="center"/>
      <protection locked="0"/>
    </xf>
    <xf numFmtId="0" fontId="0" fillId="0" borderId="4" xfId="0" applyFont="1" applyBorder="1" applyAlignment="1" applyProtection="1">
      <alignment vertical="center"/>
      <protection locked="0"/>
    </xf>
    <xf numFmtId="0" fontId="0" fillId="0" borderId="10" xfId="0" applyFont="1" applyBorder="1" applyAlignment="1" applyProtection="1">
      <alignment vertical="center"/>
      <protection locked="0"/>
    </xf>
    <xf numFmtId="0" fontId="0" fillId="0" borderId="2" xfId="0" applyFont="1" applyBorder="1" applyAlignment="1" applyProtection="1">
      <alignment vertical="center"/>
      <protection locked="0"/>
    </xf>
    <xf numFmtId="0" fontId="0" fillId="5" borderId="0" xfId="0" applyFont="1" applyFill="1" applyAlignment="1" applyProtection="1">
      <alignment vertical="center"/>
      <protection locked="0"/>
    </xf>
    <xf numFmtId="0" fontId="19" fillId="5" borderId="17" xfId="0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protection locked="0"/>
    </xf>
    <xf numFmtId="0" fontId="0" fillId="0" borderId="3" xfId="0" applyFont="1" applyBorder="1" applyAlignment="1" applyProtection="1">
      <alignment vertical="center"/>
      <protection locked="0"/>
    </xf>
    <xf numFmtId="4" fontId="19" fillId="3" borderId="22" xfId="0" applyNumberFormat="1" applyFont="1" applyFill="1" applyBorder="1" applyAlignment="1" applyProtection="1">
      <alignment vertical="center"/>
      <protection locked="0"/>
    </xf>
    <xf numFmtId="0" fontId="0" fillId="0" borderId="22" xfId="0" applyFont="1" applyBorder="1" applyAlignment="1" applyProtection="1">
      <alignment vertical="center"/>
      <protection locked="0"/>
    </xf>
    <xf numFmtId="0" fontId="20" fillId="3" borderId="14" xfId="0" applyFont="1" applyFill="1" applyBorder="1" applyAlignment="1" applyProtection="1">
      <alignment horizontal="left" vertical="center"/>
      <protection locked="0"/>
    </xf>
    <xf numFmtId="4" fontId="32" fillId="3" borderId="22" xfId="0" applyNumberFormat="1" applyFont="1" applyFill="1" applyBorder="1" applyAlignment="1" applyProtection="1">
      <alignment vertical="center"/>
      <protection locked="0"/>
    </xf>
    <xf numFmtId="0" fontId="33" fillId="0" borderId="22" xfId="0" applyFont="1" applyBorder="1" applyAlignment="1" applyProtection="1">
      <alignment vertical="center"/>
      <protection locked="0"/>
    </xf>
    <xf numFmtId="0" fontId="32" fillId="3" borderId="14" xfId="0" applyFont="1" applyFill="1" applyBorder="1" applyAlignment="1" applyProtection="1">
      <alignment horizontal="left" vertical="center"/>
      <protection locked="0"/>
    </xf>
    <xf numFmtId="0" fontId="20" fillId="3" borderId="19" xfId="0" applyFont="1" applyFill="1" applyBorder="1" applyAlignment="1" applyProtection="1">
      <alignment horizontal="left" vertical="center"/>
      <protection locked="0"/>
    </xf>
    <xf numFmtId="0" fontId="2" fillId="3" borderId="0" xfId="0" applyFont="1" applyFill="1" applyAlignment="1" applyProtection="1">
      <alignment horizontal="left" vertical="center"/>
      <protection locked="0"/>
    </xf>
    <xf numFmtId="0" fontId="0" fillId="0" borderId="0" xfId="0" applyFont="1" applyAlignment="1" applyProtection="1">
      <alignment horizontal="left" vertical="center"/>
      <protection locked="0"/>
    </xf>
    <xf numFmtId="0" fontId="0" fillId="0" borderId="1" xfId="0" applyBorder="1" applyProtection="1">
      <protection locked="0"/>
    </xf>
    <xf numFmtId="0" fontId="0" fillId="0" borderId="3" xfId="0" applyBorder="1" applyProtection="1">
      <protection locked="0"/>
    </xf>
    <xf numFmtId="0" fontId="11" fillId="0" borderId="0" xfId="0" applyFont="1" applyAlignment="1" applyProtection="1">
      <alignment horizontal="left" vertical="center"/>
      <protection locked="0"/>
    </xf>
    <xf numFmtId="0" fontId="28" fillId="0" borderId="0" xfId="0" applyFont="1" applyAlignment="1" applyProtection="1">
      <alignment horizontal="left"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165" fontId="2" fillId="0" borderId="0" xfId="0" applyNumberFormat="1" applyFont="1" applyAlignment="1" applyProtection="1">
      <alignment horizontal="left" vertical="center"/>
      <protection locked="0"/>
    </xf>
    <xf numFmtId="0" fontId="0" fillId="0" borderId="3" xfId="0" applyFont="1" applyBorder="1" applyAlignment="1" applyProtection="1">
      <alignment vertical="center" wrapText="1"/>
      <protection locked="0"/>
    </xf>
    <xf numFmtId="0" fontId="0" fillId="0" borderId="3" xfId="0" applyBorder="1" applyAlignment="1" applyProtection="1">
      <alignment vertical="center" wrapText="1"/>
      <protection locked="0"/>
    </xf>
    <xf numFmtId="0" fontId="0" fillId="0" borderId="0" xfId="0" applyAlignment="1" applyProtection="1">
      <alignment vertical="center" wrapText="1"/>
      <protection locked="0"/>
    </xf>
    <xf numFmtId="0" fontId="0" fillId="5" borderId="8" xfId="0" applyFont="1" applyFill="1" applyBorder="1" applyAlignment="1" applyProtection="1">
      <alignment vertical="center"/>
      <protection locked="0"/>
    </xf>
    <xf numFmtId="0" fontId="16" fillId="0" borderId="4" xfId="0" applyFont="1" applyBorder="1" applyAlignment="1" applyProtection="1">
      <alignment horizontal="left" vertical="center"/>
      <protection locked="0"/>
    </xf>
    <xf numFmtId="0" fontId="1" fillId="0" borderId="5" xfId="0" applyFont="1" applyBorder="1" applyAlignment="1" applyProtection="1">
      <alignment horizontal="left" vertical="center"/>
      <protection locked="0"/>
    </xf>
    <xf numFmtId="0" fontId="1" fillId="0" borderId="5" xfId="0" applyFont="1" applyBorder="1" applyAlignment="1" applyProtection="1">
      <alignment horizontal="center" vertical="center"/>
      <protection locked="0"/>
    </xf>
    <xf numFmtId="0" fontId="1" fillId="0" borderId="5" xfId="0" applyFont="1" applyBorder="1" applyAlignment="1" applyProtection="1">
      <alignment horizontal="right" vertical="center"/>
      <protection locked="0"/>
    </xf>
    <xf numFmtId="0" fontId="0" fillId="0" borderId="9" xfId="0" applyFont="1" applyBorder="1" applyAlignment="1" applyProtection="1">
      <alignment vertical="center"/>
      <protection locked="0"/>
    </xf>
    <xf numFmtId="0" fontId="0" fillId="0" borderId="1" xfId="0" applyFont="1" applyBorder="1" applyAlignment="1" applyProtection="1">
      <alignment vertical="center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19" fillId="5" borderId="0" xfId="0" applyFont="1" applyFill="1" applyAlignment="1" applyProtection="1">
      <alignment horizontal="left" vertical="center"/>
      <protection locked="0"/>
    </xf>
    <xf numFmtId="0" fontId="19" fillId="5" borderId="0" xfId="0" applyFont="1" applyFill="1" applyAlignment="1" applyProtection="1">
      <alignment horizontal="right"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6" fillId="0" borderId="3" xfId="0" applyFont="1" applyBorder="1" applyAlignment="1" applyProtection="1">
      <alignment vertical="center"/>
      <protection locked="0"/>
    </xf>
    <xf numFmtId="0" fontId="7" fillId="0" borderId="0" xfId="0" applyFont="1" applyAlignment="1" applyProtection="1">
      <alignment vertical="center"/>
      <protection locked="0"/>
    </xf>
    <xf numFmtId="0" fontId="7" fillId="0" borderId="3" xfId="0" applyFont="1" applyBorder="1" applyAlignment="1" applyProtection="1">
      <alignment vertical="center"/>
      <protection locked="0"/>
    </xf>
    <xf numFmtId="0" fontId="0" fillId="0" borderId="0" xfId="0" applyFont="1" applyAlignment="1" applyProtection="1">
      <alignment horizontal="center" vertical="center" wrapText="1"/>
      <protection locked="0"/>
    </xf>
    <xf numFmtId="0" fontId="0" fillId="0" borderId="3" xfId="0" applyFont="1" applyBorder="1" applyAlignment="1" applyProtection="1">
      <alignment horizontal="center" vertical="center" wrapText="1"/>
      <protection locked="0"/>
    </xf>
    <xf numFmtId="0" fontId="19" fillId="5" borderId="16" xfId="0" applyFont="1" applyFill="1" applyBorder="1" applyAlignment="1" applyProtection="1">
      <alignment horizontal="center" vertical="center" wrapText="1"/>
      <protection locked="0"/>
    </xf>
    <xf numFmtId="0" fontId="19" fillId="5" borderId="18" xfId="0" applyFont="1" applyFill="1" applyBorder="1" applyAlignment="1" applyProtection="1">
      <alignment horizontal="center" vertical="center" wrapText="1"/>
      <protection locked="0"/>
    </xf>
    <xf numFmtId="0" fontId="19" fillId="5" borderId="0" xfId="0" applyFont="1" applyFill="1" applyAlignment="1" applyProtection="1">
      <alignment horizontal="center" vertical="center" wrapText="1"/>
      <protection locked="0"/>
    </xf>
    <xf numFmtId="0" fontId="0" fillId="0" borderId="3" xfId="0" applyBorder="1" applyAlignment="1" applyProtection="1">
      <alignment horizontal="center" vertical="center" wrapText="1"/>
      <protection locked="0"/>
    </xf>
    <xf numFmtId="0" fontId="20" fillId="0" borderId="16" xfId="0" applyFont="1" applyBorder="1" applyAlignment="1" applyProtection="1">
      <alignment horizontal="center" vertical="center" wrapText="1"/>
      <protection locked="0"/>
    </xf>
    <xf numFmtId="0" fontId="20" fillId="0" borderId="17" xfId="0" applyFont="1" applyBorder="1" applyAlignment="1" applyProtection="1">
      <alignment horizontal="center" vertical="center" wrapText="1"/>
      <protection locked="0"/>
    </xf>
    <xf numFmtId="0" fontId="20" fillId="0" borderId="18" xfId="0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11" xfId="0" applyFont="1" applyBorder="1" applyAlignment="1" applyProtection="1">
      <alignment vertical="center"/>
      <protection locked="0"/>
    </xf>
    <xf numFmtId="0" fontId="0" fillId="0" borderId="12" xfId="0" applyBorder="1" applyAlignment="1" applyProtection="1">
      <alignment vertical="center"/>
      <protection locked="0"/>
    </xf>
    <xf numFmtId="166" fontId="30" fillId="0" borderId="12" xfId="0" applyNumberFormat="1" applyFont="1" applyBorder="1" applyAlignment="1" applyProtection="1">
      <protection locked="0"/>
    </xf>
    <xf numFmtId="166" fontId="30" fillId="0" borderId="13" xfId="0" applyNumberFormat="1" applyFont="1" applyBorder="1" applyAlignment="1" applyProtection="1">
      <protection locked="0"/>
    </xf>
    <xf numFmtId="4" fontId="31" fillId="0" borderId="0" xfId="0" applyNumberFormat="1" applyFont="1" applyAlignment="1" applyProtection="1">
      <alignment vertical="center"/>
      <protection locked="0"/>
    </xf>
    <xf numFmtId="0" fontId="8" fillId="0" borderId="3" xfId="0" applyFont="1" applyBorder="1" applyAlignment="1" applyProtection="1">
      <protection locked="0"/>
    </xf>
    <xf numFmtId="0" fontId="8" fillId="0" borderId="0" xfId="0" applyFont="1" applyAlignment="1" applyProtection="1">
      <alignment horizontal="left"/>
      <protection locked="0"/>
    </xf>
    <xf numFmtId="0" fontId="8" fillId="0" borderId="14" xfId="0" applyFont="1" applyBorder="1" applyAlignment="1" applyProtection="1">
      <protection locked="0"/>
    </xf>
    <xf numFmtId="0" fontId="8" fillId="0" borderId="0" xfId="0" applyFont="1" applyBorder="1" applyAlignment="1" applyProtection="1">
      <protection locked="0"/>
    </xf>
    <xf numFmtId="166" fontId="8" fillId="0" borderId="0" xfId="0" applyNumberFormat="1" applyFont="1" applyBorder="1" applyAlignment="1" applyProtection="1">
      <protection locked="0"/>
    </xf>
    <xf numFmtId="166" fontId="8" fillId="0" borderId="15" xfId="0" applyNumberFormat="1" applyFont="1" applyBorder="1" applyAlignment="1" applyProtection="1">
      <protection locked="0"/>
    </xf>
    <xf numFmtId="0" fontId="8" fillId="0" borderId="0" xfId="0" applyFont="1" applyAlignment="1" applyProtection="1">
      <alignment horizontal="center"/>
      <protection locked="0"/>
    </xf>
    <xf numFmtId="4" fontId="8" fillId="0" borderId="0" xfId="0" applyNumberFormat="1" applyFont="1" applyAlignment="1" applyProtection="1">
      <alignment vertical="center"/>
      <protection locked="0"/>
    </xf>
    <xf numFmtId="0" fontId="20" fillId="0" borderId="0" xfId="0" applyFont="1" applyBorder="1" applyAlignment="1" applyProtection="1">
      <alignment horizontal="center" vertical="center"/>
      <protection locked="0"/>
    </xf>
    <xf numFmtId="0" fontId="0" fillId="0" borderId="0" xfId="0" applyFont="1" applyBorder="1" applyAlignment="1" applyProtection="1">
      <alignment vertical="center"/>
      <protection locked="0"/>
    </xf>
    <xf numFmtId="166" fontId="20" fillId="0" borderId="0" xfId="0" applyNumberFormat="1" applyFont="1" applyBorder="1" applyAlignment="1" applyProtection="1">
      <alignment vertical="center"/>
      <protection locked="0"/>
    </xf>
    <xf numFmtId="166" fontId="20" fillId="0" borderId="15" xfId="0" applyNumberFormat="1" applyFont="1" applyBorder="1" applyAlignment="1" applyProtection="1">
      <alignment vertical="center"/>
      <protection locked="0"/>
    </xf>
    <xf numFmtId="0" fontId="19" fillId="0" borderId="0" xfId="0" applyFont="1" applyAlignment="1" applyProtection="1">
      <alignment horizontal="left" vertical="center"/>
      <protection locked="0"/>
    </xf>
    <xf numFmtId="4" fontId="0" fillId="0" borderId="0" xfId="0" applyNumberFormat="1" applyFont="1" applyAlignment="1" applyProtection="1">
      <alignment vertical="center"/>
      <protection locked="0"/>
    </xf>
    <xf numFmtId="0" fontId="33" fillId="0" borderId="3" xfId="0" applyFont="1" applyBorder="1" applyAlignment="1" applyProtection="1">
      <alignment vertical="center"/>
      <protection locked="0"/>
    </xf>
    <xf numFmtId="0" fontId="32" fillId="0" borderId="0" xfId="0" applyFont="1" applyBorder="1" applyAlignment="1" applyProtection="1">
      <alignment horizontal="center" vertical="center"/>
      <protection locked="0"/>
    </xf>
    <xf numFmtId="0" fontId="14" fillId="0" borderId="0" xfId="0" applyFont="1" applyAlignment="1" applyProtection="1">
      <alignment horizontal="left" vertical="center"/>
    </xf>
    <xf numFmtId="0" fontId="0" fillId="0" borderId="0" xfId="0" applyFont="1" applyAlignment="1" applyProtection="1">
      <alignment vertical="center"/>
    </xf>
    <xf numFmtId="4" fontId="21" fillId="0" borderId="0" xfId="0" applyNumberFormat="1" applyFont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18" fillId="0" borderId="0" xfId="0" applyFont="1" applyAlignment="1" applyProtection="1">
      <alignment horizontal="left" vertical="center"/>
    </xf>
    <xf numFmtId="0" fontId="1" fillId="0" borderId="0" xfId="0" applyFont="1" applyAlignment="1" applyProtection="1">
      <alignment horizontal="left" vertical="center"/>
    </xf>
    <xf numFmtId="4" fontId="1" fillId="0" borderId="0" xfId="0" applyNumberFormat="1" applyFont="1" applyAlignment="1" applyProtection="1">
      <alignment vertical="center"/>
    </xf>
    <xf numFmtId="164" fontId="1" fillId="0" borderId="0" xfId="0" applyNumberFormat="1" applyFont="1" applyAlignment="1" applyProtection="1">
      <alignment horizontal="right" vertical="center"/>
    </xf>
    <xf numFmtId="0" fontId="4" fillId="5" borderId="6" xfId="0" applyFont="1" applyFill="1" applyBorder="1" applyAlignment="1" applyProtection="1">
      <alignment horizontal="left" vertical="center"/>
    </xf>
    <xf numFmtId="0" fontId="0" fillId="5" borderId="7" xfId="0" applyFont="1" applyFill="1" applyBorder="1" applyAlignment="1" applyProtection="1">
      <alignment vertical="center"/>
    </xf>
    <xf numFmtId="0" fontId="4" fillId="5" borderId="7" xfId="0" applyFont="1" applyFill="1" applyBorder="1" applyAlignment="1" applyProtection="1">
      <alignment horizontal="right" vertical="center"/>
    </xf>
    <xf numFmtId="0" fontId="4" fillId="5" borderId="7" xfId="0" applyFont="1" applyFill="1" applyBorder="1" applyAlignment="1" applyProtection="1">
      <alignment horizontal="center" vertical="center"/>
    </xf>
    <xf numFmtId="4" fontId="4" fillId="5" borderId="7" xfId="0" applyNumberFormat="1" applyFont="1" applyFill="1" applyBorder="1" applyAlignment="1" applyProtection="1">
      <alignment vertical="center"/>
    </xf>
    <xf numFmtId="0" fontId="29" fillId="0" borderId="0" xfId="0" applyFont="1" applyAlignment="1" applyProtection="1">
      <alignment horizontal="left"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4" fontId="6" fillId="0" borderId="20" xfId="0" applyNumberFormat="1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4" fontId="7" fillId="0" borderId="20" xfId="0" applyNumberFormat="1" applyFont="1" applyBorder="1" applyAlignment="1" applyProtection="1">
      <alignment vertical="center"/>
    </xf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7" fillId="0" borderId="0" xfId="0" applyFont="1" applyAlignment="1" applyProtection="1">
      <alignment horizontal="left"/>
    </xf>
    <xf numFmtId="0" fontId="19" fillId="0" borderId="22" xfId="0" applyFont="1" applyBorder="1" applyAlignment="1" applyProtection="1">
      <alignment horizontal="center" vertical="center"/>
    </xf>
    <xf numFmtId="49" fontId="19" fillId="0" borderId="22" xfId="0" applyNumberFormat="1" applyFont="1" applyBorder="1" applyAlignment="1" applyProtection="1">
      <alignment horizontal="left" vertical="center" wrapText="1"/>
    </xf>
    <xf numFmtId="0" fontId="19" fillId="0" borderId="22" xfId="0" applyFont="1" applyBorder="1" applyAlignment="1" applyProtection="1">
      <alignment horizontal="left" vertical="center" wrapText="1"/>
    </xf>
    <xf numFmtId="0" fontId="19" fillId="0" borderId="22" xfId="0" applyFont="1" applyBorder="1" applyAlignment="1" applyProtection="1">
      <alignment horizontal="center" vertical="center" wrapText="1"/>
    </xf>
    <xf numFmtId="167" fontId="19" fillId="0" borderId="22" xfId="0" applyNumberFormat="1" applyFont="1" applyBorder="1" applyAlignment="1" applyProtection="1">
      <alignment vertical="center"/>
    </xf>
    <xf numFmtId="0" fontId="32" fillId="0" borderId="22" xfId="0" applyFont="1" applyBorder="1" applyAlignment="1" applyProtection="1">
      <alignment horizontal="center" vertical="center"/>
    </xf>
    <xf numFmtId="49" fontId="32" fillId="0" borderId="22" xfId="0" applyNumberFormat="1" applyFont="1" applyBorder="1" applyAlignment="1" applyProtection="1">
      <alignment horizontal="left" vertical="center" wrapText="1"/>
    </xf>
    <xf numFmtId="0" fontId="32" fillId="0" borderId="22" xfId="0" applyFont="1" applyBorder="1" applyAlignment="1" applyProtection="1">
      <alignment horizontal="left" vertical="center" wrapText="1"/>
    </xf>
    <xf numFmtId="0" fontId="32" fillId="0" borderId="22" xfId="0" applyFont="1" applyBorder="1" applyAlignment="1" applyProtection="1">
      <alignment horizontal="center" vertical="center" wrapText="1"/>
    </xf>
    <xf numFmtId="167" fontId="32" fillId="0" borderId="22" xfId="0" applyNumberFormat="1" applyFont="1" applyBorder="1" applyAlignment="1" applyProtection="1">
      <alignment vertical="center"/>
    </xf>
    <xf numFmtId="0" fontId="36" fillId="0" borderId="22" xfId="0" applyFont="1" applyBorder="1" applyAlignment="1" applyProtection="1">
      <alignment horizontal="center" vertical="center"/>
    </xf>
    <xf numFmtId="49" fontId="36" fillId="0" borderId="22" xfId="0" applyNumberFormat="1" applyFont="1" applyBorder="1" applyAlignment="1" applyProtection="1">
      <alignment horizontal="left" vertical="center" wrapText="1"/>
    </xf>
    <xf numFmtId="0" fontId="36" fillId="0" borderId="22" xfId="0" applyFont="1" applyBorder="1" applyAlignment="1" applyProtection="1">
      <alignment horizontal="left" vertical="center" wrapText="1"/>
    </xf>
    <xf numFmtId="0" fontId="36" fillId="0" borderId="22" xfId="0" applyFont="1" applyBorder="1" applyAlignment="1" applyProtection="1">
      <alignment horizontal="center" vertical="center" wrapText="1"/>
    </xf>
    <xf numFmtId="167" fontId="36" fillId="0" borderId="22" xfId="0" applyNumberFormat="1" applyFont="1" applyBorder="1" applyAlignment="1" applyProtection="1">
      <alignment vertical="center"/>
    </xf>
    <xf numFmtId="4" fontId="21" fillId="0" borderId="0" xfId="0" applyNumberFormat="1" applyFont="1" applyAlignment="1" applyProtection="1"/>
    <xf numFmtId="4" fontId="6" fillId="0" borderId="0" xfId="0" applyNumberFormat="1" applyFont="1" applyAlignment="1" applyProtection="1"/>
    <xf numFmtId="4" fontId="7" fillId="0" borderId="0" xfId="0" applyNumberFormat="1" applyFont="1" applyAlignment="1" applyProtection="1"/>
    <xf numFmtId="4" fontId="19" fillId="0" borderId="22" xfId="0" applyNumberFormat="1" applyFont="1" applyBorder="1" applyAlignment="1" applyProtection="1">
      <alignment vertical="center"/>
    </xf>
    <xf numFmtId="4" fontId="32" fillId="0" borderId="22" xfId="0" applyNumberFormat="1" applyFont="1" applyBorder="1" applyAlignment="1" applyProtection="1">
      <alignment vertical="center"/>
    </xf>
    <xf numFmtId="4" fontId="36" fillId="0" borderId="22" xfId="0" applyNumberFormat="1" applyFont="1" applyBorder="1" applyAlignment="1" applyProtection="1">
      <alignment vertical="center"/>
    </xf>
    <xf numFmtId="4" fontId="36" fillId="3" borderId="22" xfId="0" applyNumberFormat="1" applyFont="1" applyFill="1" applyBorder="1" applyAlignment="1" applyProtection="1">
      <alignment vertical="center"/>
    </xf>
    <xf numFmtId="0" fontId="20" fillId="0" borderId="20" xfId="0" applyFont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vertical="center"/>
      <protection locked="0"/>
    </xf>
    <xf numFmtId="166" fontId="20" fillId="0" borderId="20" xfId="0" applyNumberFormat="1" applyFont="1" applyBorder="1" applyAlignment="1" applyProtection="1">
      <alignment vertical="center"/>
      <protection locked="0"/>
    </xf>
    <xf numFmtId="166" fontId="20" fillId="0" borderId="21" xfId="0" applyNumberFormat="1" applyFont="1" applyBorder="1" applyAlignment="1" applyProtection="1">
      <alignment vertical="center"/>
      <protection locked="0"/>
    </xf>
    <xf numFmtId="0" fontId="37" fillId="0" borderId="22" xfId="0" applyFont="1" applyBorder="1" applyAlignment="1" applyProtection="1">
      <alignment horizontal="center" vertical="center"/>
    </xf>
    <xf numFmtId="49" fontId="37" fillId="0" borderId="22" xfId="0" applyNumberFormat="1" applyFont="1" applyBorder="1" applyAlignment="1" applyProtection="1">
      <alignment horizontal="left" vertical="center" wrapText="1"/>
    </xf>
    <xf numFmtId="0" fontId="37" fillId="0" borderId="22" xfId="0" applyFont="1" applyBorder="1" applyAlignment="1" applyProtection="1">
      <alignment horizontal="left" vertical="center" wrapText="1"/>
    </xf>
    <xf numFmtId="0" fontId="37" fillId="0" borderId="22" xfId="0" applyFont="1" applyBorder="1" applyAlignment="1" applyProtection="1">
      <alignment horizontal="center" vertical="center" wrapText="1"/>
    </xf>
    <xf numFmtId="167" fontId="37" fillId="0" borderId="22" xfId="0" applyNumberFormat="1" applyFont="1" applyBorder="1" applyAlignment="1" applyProtection="1">
      <alignment vertical="center"/>
    </xf>
    <xf numFmtId="0" fontId="21" fillId="0" borderId="0" xfId="0" applyFont="1" applyAlignment="1" applyProtection="1">
      <alignment horizontal="left" vertical="center"/>
    </xf>
    <xf numFmtId="4" fontId="37" fillId="0" borderId="22" xfId="0" applyNumberFormat="1" applyFont="1" applyBorder="1" applyAlignment="1" applyProtection="1">
      <alignment vertical="center"/>
    </xf>
    <xf numFmtId="0" fontId="14" fillId="0" borderId="5" xfId="0" applyFont="1" applyBorder="1" applyAlignment="1" applyProtection="1">
      <alignment horizontal="left" vertical="center"/>
    </xf>
    <xf numFmtId="0" fontId="4" fillId="4" borderId="6" xfId="0" applyFont="1" applyFill="1" applyBorder="1" applyAlignment="1" applyProtection="1">
      <alignment horizontal="left" vertical="center"/>
    </xf>
    <xf numFmtId="0" fontId="4" fillId="4" borderId="7" xfId="0" applyFont="1" applyFill="1" applyBorder="1" applyAlignment="1" applyProtection="1">
      <alignment horizontal="center" vertical="center"/>
    </xf>
    <xf numFmtId="0" fontId="21" fillId="0" borderId="0" xfId="0" applyFont="1" applyAlignment="1" applyProtection="1">
      <alignment vertical="center"/>
    </xf>
    <xf numFmtId="0" fontId="23" fillId="0" borderId="0" xfId="0" applyFont="1" applyAlignment="1" applyProtection="1">
      <alignment vertical="center"/>
    </xf>
    <xf numFmtId="0" fontId="7" fillId="0" borderId="0" xfId="0" applyFont="1" applyAlignment="1" applyProtection="1">
      <alignment vertical="center"/>
    </xf>
    <xf numFmtId="4" fontId="21" fillId="0" borderId="0" xfId="0" applyNumberFormat="1" applyFont="1" applyAlignment="1" applyProtection="1">
      <alignment vertical="center"/>
    </xf>
    <xf numFmtId="0" fontId="24" fillId="0" borderId="0" xfId="0" applyFont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0" fillId="4" borderId="7" xfId="0" applyFont="1" applyFill="1" applyBorder="1" applyAlignment="1" applyProtection="1">
      <alignment vertical="center"/>
    </xf>
    <xf numFmtId="0" fontId="0" fillId="0" borderId="5" xfId="0" applyFont="1" applyBorder="1" applyAlignment="1" applyProtection="1">
      <alignment vertical="center"/>
    </xf>
    <xf numFmtId="0" fontId="1" fillId="0" borderId="0" xfId="0" applyFont="1" applyAlignment="1" applyProtection="1">
      <alignment horizontal="right" vertical="center"/>
    </xf>
    <xf numFmtId="0" fontId="0" fillId="0" borderId="0" xfId="0" applyFont="1" applyAlignment="1" applyProtection="1">
      <alignment vertical="center"/>
      <protection locked="0"/>
    </xf>
    <xf numFmtId="0" fontId="0" fillId="0" borderId="0" xfId="0" applyProtection="1"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2" fillId="3" borderId="0" xfId="0" applyFont="1" applyFill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3" fillId="0" borderId="0" xfId="0" applyFont="1" applyAlignment="1" applyProtection="1">
      <alignment horizontal="left" vertical="center" wrapText="1"/>
    </xf>
    <xf numFmtId="0" fontId="27" fillId="0" borderId="0" xfId="0" applyFont="1" applyAlignment="1" applyProtection="1">
      <alignment horizontal="left" vertical="center" wrapText="1"/>
    </xf>
    <xf numFmtId="4" fontId="7" fillId="0" borderId="0" xfId="0" applyNumberFormat="1" applyFont="1" applyAlignment="1" applyProtection="1">
      <alignment vertical="center"/>
    </xf>
    <xf numFmtId="0" fontId="7" fillId="0" borderId="0" xfId="0" applyFont="1" applyAlignment="1" applyProtection="1">
      <alignment vertical="center"/>
    </xf>
    <xf numFmtId="4" fontId="24" fillId="0" borderId="0" xfId="0" applyNumberFormat="1" applyFont="1" applyAlignment="1" applyProtection="1">
      <alignment vertical="center"/>
    </xf>
    <xf numFmtId="0" fontId="24" fillId="0" borderId="0" xfId="0" applyFont="1" applyAlignment="1" applyProtection="1">
      <alignment vertical="center"/>
    </xf>
    <xf numFmtId="4" fontId="21" fillId="0" borderId="0" xfId="0" applyNumberFormat="1" applyFont="1" applyAlignment="1" applyProtection="1">
      <alignment horizontal="right" vertical="center"/>
    </xf>
    <xf numFmtId="4" fontId="14" fillId="0" borderId="5" xfId="0" applyNumberFormat="1" applyFont="1" applyBorder="1" applyAlignment="1" applyProtection="1">
      <alignment vertical="center"/>
    </xf>
    <xf numFmtId="0" fontId="0" fillId="0" borderId="5" xfId="0" applyFont="1" applyBorder="1" applyAlignment="1" applyProtection="1">
      <alignment vertical="center"/>
    </xf>
    <xf numFmtId="0" fontId="1" fillId="0" borderId="0" xfId="0" applyFont="1" applyAlignment="1" applyProtection="1">
      <alignment horizontal="right" vertical="center"/>
    </xf>
    <xf numFmtId="4" fontId="15" fillId="0" borderId="0" xfId="0" applyNumberFormat="1" applyFont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4" fillId="4" borderId="7" xfId="0" applyNumberFormat="1" applyFont="1" applyFill="1" applyBorder="1" applyAlignment="1" applyProtection="1">
      <alignment vertical="center"/>
    </xf>
    <xf numFmtId="0" fontId="0" fillId="4" borderId="7" xfId="0" applyFont="1" applyFill="1" applyBorder="1" applyAlignment="1" applyProtection="1">
      <alignment vertical="center"/>
    </xf>
    <xf numFmtId="0" fontId="0" fillId="4" borderId="8" xfId="0" applyFont="1" applyFill="1" applyBorder="1" applyAlignment="1" applyProtection="1">
      <alignment vertical="center"/>
    </xf>
    <xf numFmtId="0" fontId="4" fillId="4" borderId="7" xfId="0" applyFont="1" applyFill="1" applyBorder="1" applyAlignment="1" applyProtection="1">
      <alignment horizontal="left" vertical="center"/>
    </xf>
    <xf numFmtId="4" fontId="24" fillId="0" borderId="0" xfId="0" applyNumberFormat="1" applyFont="1" applyAlignment="1" applyProtection="1">
      <alignment horizontal="right" vertical="center"/>
    </xf>
    <xf numFmtId="4" fontId="21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  <protection locked="0"/>
    </xf>
    <xf numFmtId="0" fontId="0" fillId="0" borderId="0" xfId="0" applyFont="1" applyAlignment="1" applyProtection="1">
      <alignment vertical="center"/>
      <protection locked="0"/>
    </xf>
    <xf numFmtId="0" fontId="10" fillId="2" borderId="0" xfId="0" applyFont="1" applyFill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4" fontId="37" fillId="3" borderId="22" xfId="0" applyNumberFormat="1" applyFont="1" applyFill="1" applyBorder="1" applyAlignment="1" applyProtection="1">
      <alignment vertical="center"/>
      <protection locked="0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0" fontId="9" fillId="0" borderId="0" xfId="0" applyFont="1" applyAlignment="1" applyProtection="1">
      <alignment horizontal="left" vertical="center"/>
      <protection locked="0"/>
    </xf>
    <xf numFmtId="0" fontId="10" fillId="0" borderId="0" xfId="0" applyFont="1" applyAlignment="1" applyProtection="1">
      <alignment horizontal="left" vertical="center"/>
      <protection locked="0"/>
    </xf>
    <xf numFmtId="0" fontId="12" fillId="0" borderId="0" xfId="0" applyFont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top"/>
      <protection locked="0"/>
    </xf>
    <xf numFmtId="0" fontId="35" fillId="0" borderId="0" xfId="0" applyFont="1" applyAlignment="1" applyProtection="1">
      <alignment horizontal="left" vertical="center"/>
      <protection locked="0"/>
    </xf>
    <xf numFmtId="0" fontId="13" fillId="0" borderId="0" xfId="0" applyFont="1" applyAlignment="1" applyProtection="1">
      <alignment horizontal="left" vertical="top" wrapText="1"/>
      <protection locked="0"/>
    </xf>
    <xf numFmtId="0" fontId="3" fillId="0" borderId="0" xfId="0" applyFont="1" applyAlignment="1" applyProtection="1">
      <alignment horizontal="left" vertical="top"/>
      <protection locked="0"/>
    </xf>
    <xf numFmtId="0" fontId="3" fillId="0" borderId="0" xfId="0" applyFont="1" applyAlignment="1" applyProtection="1">
      <alignment horizontal="left" vertical="top" wrapText="1"/>
      <protection locked="0"/>
    </xf>
    <xf numFmtId="0" fontId="13" fillId="0" borderId="0" xfId="0" applyFont="1" applyAlignment="1" applyProtection="1">
      <alignment horizontal="left" vertical="center"/>
      <protection locked="0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  <protection locked="0"/>
    </xf>
    <xf numFmtId="0" fontId="0" fillId="0" borderId="4" xfId="0" applyBorder="1" applyProtection="1">
      <protection locked="0"/>
    </xf>
    <xf numFmtId="0" fontId="1" fillId="0" borderId="0" xfId="0" applyFont="1" applyAlignment="1" applyProtection="1">
      <alignment vertical="center"/>
      <protection locked="0"/>
    </xf>
    <xf numFmtId="0" fontId="1" fillId="0" borderId="3" xfId="0" applyFont="1" applyBorder="1" applyAlignment="1" applyProtection="1">
      <alignment vertical="center"/>
      <protection locked="0"/>
    </xf>
    <xf numFmtId="0" fontId="15" fillId="0" borderId="0" xfId="0" applyFont="1" applyAlignment="1" applyProtection="1">
      <alignment horizontal="left" vertical="center"/>
      <protection locked="0"/>
    </xf>
    <xf numFmtId="0" fontId="0" fillId="4" borderId="0" xfId="0" applyFont="1" applyFill="1" applyAlignment="1" applyProtection="1">
      <alignment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2" fillId="0" borderId="3" xfId="0" applyFont="1" applyBorder="1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3" fillId="0" borderId="3" xfId="0" applyFont="1" applyBorder="1" applyAlignment="1" applyProtection="1">
      <alignment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14" fillId="0" borderId="0" xfId="0" applyFont="1" applyAlignment="1" applyProtection="1">
      <alignment vertical="center"/>
      <protection locked="0"/>
    </xf>
    <xf numFmtId="165" fontId="2" fillId="0" borderId="0" xfId="0" applyNumberFormat="1" applyFont="1" applyAlignment="1" applyProtection="1">
      <alignment horizontal="left" vertical="center"/>
      <protection locked="0"/>
    </xf>
    <xf numFmtId="0" fontId="2" fillId="0" borderId="0" xfId="0" applyFont="1" applyAlignment="1" applyProtection="1">
      <alignment vertical="center" wrapText="1"/>
      <protection locked="0"/>
    </xf>
    <xf numFmtId="0" fontId="2" fillId="0" borderId="0" xfId="0" applyFont="1" applyAlignment="1" applyProtection="1">
      <alignment vertical="center"/>
      <protection locked="0"/>
    </xf>
    <xf numFmtId="0" fontId="17" fillId="0" borderId="11" xfId="0" applyFont="1" applyBorder="1" applyAlignment="1" applyProtection="1">
      <alignment horizontal="center" vertical="center"/>
      <protection locked="0"/>
    </xf>
    <xf numFmtId="0" fontId="17" fillId="0" borderId="12" xfId="0" applyFont="1" applyBorder="1" applyAlignment="1" applyProtection="1">
      <alignment horizontal="left" vertical="center"/>
      <protection locked="0"/>
    </xf>
    <xf numFmtId="0" fontId="0" fillId="0" borderId="13" xfId="0" applyBorder="1" applyAlignment="1" applyProtection="1">
      <alignment vertical="center"/>
      <protection locked="0"/>
    </xf>
    <xf numFmtId="0" fontId="18" fillId="0" borderId="14" xfId="0" applyFont="1" applyBorder="1" applyAlignment="1" applyProtection="1">
      <alignment horizontal="left" vertical="center"/>
      <protection locked="0"/>
    </xf>
    <xf numFmtId="0" fontId="18" fillId="0" borderId="0" xfId="0" applyFont="1" applyBorder="1" applyAlignment="1" applyProtection="1">
      <alignment horizontal="left" vertical="center"/>
      <protection locked="0"/>
    </xf>
    <xf numFmtId="0" fontId="0" fillId="0" borderId="15" xfId="0" applyFont="1" applyBorder="1" applyAlignment="1" applyProtection="1">
      <alignment vertical="center"/>
      <protection locked="0"/>
    </xf>
    <xf numFmtId="0" fontId="19" fillId="5" borderId="6" xfId="0" applyFont="1" applyFill="1" applyBorder="1" applyAlignment="1" applyProtection="1">
      <alignment horizontal="center" vertical="center"/>
      <protection locked="0"/>
    </xf>
    <xf numFmtId="0" fontId="19" fillId="5" borderId="7" xfId="0" applyFont="1" applyFill="1" applyBorder="1" applyAlignment="1" applyProtection="1">
      <alignment horizontal="left" vertical="center"/>
      <protection locked="0"/>
    </xf>
    <xf numFmtId="0" fontId="19" fillId="5" borderId="7" xfId="0" applyFont="1" applyFill="1" applyBorder="1" applyAlignment="1" applyProtection="1">
      <alignment horizontal="center" vertical="center"/>
      <protection locked="0"/>
    </xf>
    <xf numFmtId="0" fontId="19" fillId="5" borderId="7" xfId="0" applyFont="1" applyFill="1" applyBorder="1" applyAlignment="1" applyProtection="1">
      <alignment horizontal="right" vertical="center"/>
      <protection locked="0"/>
    </xf>
    <xf numFmtId="0" fontId="19" fillId="5" borderId="8" xfId="0" applyFont="1" applyFill="1" applyBorder="1" applyAlignment="1" applyProtection="1">
      <alignment horizontal="left" vertical="center"/>
      <protection locked="0"/>
    </xf>
    <xf numFmtId="0" fontId="19" fillId="5" borderId="0" xfId="0" applyFont="1" applyFill="1" applyAlignment="1" applyProtection="1">
      <alignment horizontal="center" vertical="center"/>
      <protection locked="0"/>
    </xf>
    <xf numFmtId="0" fontId="0" fillId="0" borderId="13" xfId="0" applyFont="1" applyBorder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4" fillId="0" borderId="3" xfId="0" applyFont="1" applyBorder="1" applyAlignment="1" applyProtection="1">
      <alignment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4" fontId="17" fillId="0" borderId="14" xfId="0" applyNumberFormat="1" applyFont="1" applyBorder="1" applyAlignment="1" applyProtection="1">
      <alignment vertical="center"/>
      <protection locked="0"/>
    </xf>
    <xf numFmtId="4" fontId="17" fillId="0" borderId="0" xfId="0" applyNumberFormat="1" applyFont="1" applyBorder="1" applyAlignment="1" applyProtection="1">
      <alignment vertical="center"/>
      <protection locked="0"/>
    </xf>
    <xf numFmtId="166" fontId="17" fillId="0" borderId="0" xfId="0" applyNumberFormat="1" applyFont="1" applyBorder="1" applyAlignment="1" applyProtection="1">
      <alignment vertical="center"/>
      <protection locked="0"/>
    </xf>
    <xf numFmtId="4" fontId="17" fillId="0" borderId="15" xfId="0" applyNumberFormat="1" applyFont="1" applyBorder="1" applyAlignment="1" applyProtection="1">
      <alignment vertical="center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22" fillId="0" borderId="0" xfId="0" applyFont="1" applyAlignment="1" applyProtection="1">
      <alignment horizontal="left"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5" fillId="0" borderId="3" xfId="0" applyFont="1" applyBorder="1" applyAlignment="1" applyProtection="1">
      <alignment vertical="center"/>
      <protection locked="0"/>
    </xf>
    <xf numFmtId="0" fontId="23" fillId="0" borderId="0" xfId="0" applyFont="1" applyAlignment="1" applyProtection="1">
      <alignment vertical="center"/>
      <protection locked="0"/>
    </xf>
    <xf numFmtId="0" fontId="23" fillId="0" borderId="0" xfId="0" applyFont="1" applyAlignment="1" applyProtection="1">
      <alignment horizontal="left" vertical="center" wrapText="1"/>
      <protection locked="0"/>
    </xf>
    <xf numFmtId="0" fontId="24" fillId="0" borderId="0" xfId="0" applyFont="1" applyAlignment="1" applyProtection="1">
      <alignment vertical="center"/>
      <protection locked="0"/>
    </xf>
    <xf numFmtId="4" fontId="24" fillId="0" borderId="0" xfId="0" applyNumberFormat="1" applyFont="1" applyAlignment="1" applyProtection="1">
      <alignment horizontal="right" vertical="center"/>
      <protection locked="0"/>
    </xf>
    <xf numFmtId="0" fontId="24" fillId="0" borderId="0" xfId="0" applyFont="1" applyAlignment="1" applyProtection="1">
      <alignment vertical="center"/>
      <protection locked="0"/>
    </xf>
    <xf numFmtId="4" fontId="24" fillId="0" borderId="0" xfId="0" applyNumberFormat="1" applyFont="1" applyAlignment="1" applyProtection="1">
      <alignment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4" fontId="25" fillId="0" borderId="14" xfId="0" applyNumberFormat="1" applyFont="1" applyBorder="1" applyAlignment="1" applyProtection="1">
      <alignment vertical="center"/>
      <protection locked="0"/>
    </xf>
    <xf numFmtId="4" fontId="25" fillId="0" borderId="0" xfId="0" applyNumberFormat="1" applyFont="1" applyBorder="1" applyAlignment="1" applyProtection="1">
      <alignment vertical="center"/>
      <protection locked="0"/>
    </xf>
    <xf numFmtId="166" fontId="25" fillId="0" borderId="0" xfId="0" applyNumberFormat="1" applyFont="1" applyBorder="1" applyAlignment="1" applyProtection="1">
      <alignment vertical="center"/>
      <protection locked="0"/>
    </xf>
    <xf numFmtId="4" fontId="25" fillId="0" borderId="15" xfId="0" applyNumberFormat="1" applyFont="1" applyBorder="1" applyAlignment="1" applyProtection="1">
      <alignment vertical="center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26" fillId="0" borderId="0" xfId="1" applyFont="1" applyAlignment="1" applyProtection="1">
      <alignment horizontal="center" vertical="center"/>
      <protection locked="0"/>
    </xf>
    <xf numFmtId="0" fontId="27" fillId="0" borderId="0" xfId="0" applyFont="1" applyAlignment="1" applyProtection="1">
      <alignment horizontal="left" vertical="center" wrapText="1"/>
      <protection locked="0"/>
    </xf>
    <xf numFmtId="4" fontId="7" fillId="0" borderId="0" xfId="0" applyNumberFormat="1" applyFont="1" applyAlignment="1" applyProtection="1">
      <alignment vertical="center"/>
      <protection locked="0"/>
    </xf>
    <xf numFmtId="0" fontId="7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4" fontId="1" fillId="0" borderId="14" xfId="0" applyNumberFormat="1" applyFont="1" applyBorder="1" applyAlignment="1" applyProtection="1">
      <alignment vertical="center"/>
      <protection locked="0"/>
    </xf>
    <xf numFmtId="4" fontId="1" fillId="0" borderId="0" xfId="0" applyNumberFormat="1" applyFont="1" applyBorder="1" applyAlignment="1" applyProtection="1">
      <alignment vertical="center"/>
      <protection locked="0"/>
    </xf>
    <xf numFmtId="166" fontId="1" fillId="0" borderId="0" xfId="0" applyNumberFormat="1" applyFont="1" applyBorder="1" applyAlignment="1" applyProtection="1">
      <alignment vertical="center"/>
      <protection locked="0"/>
    </xf>
    <xf numFmtId="4" fontId="1" fillId="0" borderId="15" xfId="0" applyNumberFormat="1" applyFont="1" applyBorder="1" applyAlignment="1" applyProtection="1">
      <alignment vertical="center"/>
      <protection locked="0"/>
    </xf>
    <xf numFmtId="4" fontId="1" fillId="0" borderId="19" xfId="0" applyNumberFormat="1" applyFont="1" applyBorder="1" applyAlignment="1" applyProtection="1">
      <alignment vertical="center"/>
      <protection locked="0"/>
    </xf>
    <xf numFmtId="4" fontId="1" fillId="0" borderId="20" xfId="0" applyNumberFormat="1" applyFont="1" applyBorder="1" applyAlignment="1" applyProtection="1">
      <alignment vertical="center"/>
      <protection locked="0"/>
    </xf>
    <xf numFmtId="166" fontId="1" fillId="0" borderId="20" xfId="0" applyNumberFormat="1" applyFont="1" applyBorder="1" applyAlignment="1" applyProtection="1">
      <alignment vertical="center"/>
      <protection locked="0"/>
    </xf>
    <xf numFmtId="4" fontId="1" fillId="0" borderId="21" xfId="0" applyNumberFormat="1" applyFont="1" applyBorder="1" applyAlignment="1" applyProtection="1">
      <alignment vertical="center"/>
      <protection locked="0"/>
    </xf>
  </cellXfs>
  <cellStyles count="2">
    <cellStyle name="Hypertextové prepojenie" xfId="1" builtinId="8"/>
    <cellStyle name="Normálna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M103"/>
  <sheetViews>
    <sheetView showGridLines="0" tabSelected="1" workbookViewId="0">
      <selection activeCell="E23" sqref="E23:AN23"/>
    </sheetView>
  </sheetViews>
  <sheetFormatPr defaultRowHeight="11.25"/>
  <cols>
    <col min="1" max="1" width="8.33203125" style="154" customWidth="1"/>
    <col min="2" max="2" width="1.6640625" style="154" customWidth="1"/>
    <col min="3" max="3" width="4.1640625" style="154" customWidth="1"/>
    <col min="4" max="33" width="2.6640625" style="154" customWidth="1"/>
    <col min="34" max="34" width="3.33203125" style="154" customWidth="1"/>
    <col min="35" max="35" width="31.6640625" style="154" customWidth="1"/>
    <col min="36" max="37" width="2.5" style="154" customWidth="1"/>
    <col min="38" max="38" width="8.33203125" style="154" customWidth="1"/>
    <col min="39" max="39" width="3.33203125" style="154" customWidth="1"/>
    <col min="40" max="40" width="13.33203125" style="154" customWidth="1"/>
    <col min="41" max="41" width="7.5" style="154" customWidth="1"/>
    <col min="42" max="42" width="4.1640625" style="154" customWidth="1"/>
    <col min="43" max="43" width="15.6640625" style="154" hidden="1" customWidth="1"/>
    <col min="44" max="44" width="13.6640625" style="154" customWidth="1"/>
    <col min="45" max="47" width="25.83203125" style="154" hidden="1" customWidth="1"/>
    <col min="48" max="49" width="21.6640625" style="154" hidden="1" customWidth="1"/>
    <col min="50" max="51" width="25" style="154" hidden="1" customWidth="1"/>
    <col min="52" max="52" width="21.6640625" style="154" hidden="1" customWidth="1"/>
    <col min="53" max="53" width="19.1640625" style="154" hidden="1" customWidth="1"/>
    <col min="54" max="54" width="25" style="154" hidden="1" customWidth="1"/>
    <col min="55" max="55" width="21.6640625" style="154" hidden="1" customWidth="1"/>
    <col min="56" max="56" width="19.1640625" style="154" hidden="1" customWidth="1"/>
    <col min="57" max="57" width="66.5" style="154" customWidth="1"/>
    <col min="58" max="70" width="9.33203125" style="154"/>
    <col min="71" max="91" width="9.33203125" style="154" hidden="1"/>
    <col min="92" max="16384" width="9.33203125" style="154"/>
  </cols>
  <sheetData>
    <row r="1" spans="1:74">
      <c r="A1" s="187" t="s">
        <v>0</v>
      </c>
      <c r="AZ1" s="187" t="s">
        <v>1</v>
      </c>
      <c r="BA1" s="187" t="s">
        <v>2</v>
      </c>
      <c r="BB1" s="187" t="s">
        <v>1</v>
      </c>
      <c r="BT1" s="187" t="s">
        <v>3</v>
      </c>
      <c r="BU1" s="187" t="s">
        <v>3</v>
      </c>
      <c r="BV1" s="187" t="s">
        <v>4</v>
      </c>
    </row>
    <row r="2" spans="1:74" ht="36.950000000000003" customHeight="1">
      <c r="AR2" s="179" t="s">
        <v>5</v>
      </c>
      <c r="AS2" s="180"/>
      <c r="AT2" s="180"/>
      <c r="AU2" s="180"/>
      <c r="AV2" s="180"/>
      <c r="AW2" s="180"/>
      <c r="AX2" s="180"/>
      <c r="AY2" s="180"/>
      <c r="AZ2" s="180"/>
      <c r="BA2" s="180"/>
      <c r="BB2" s="180"/>
      <c r="BC2" s="180"/>
      <c r="BD2" s="180"/>
      <c r="BE2" s="180"/>
      <c r="BS2" s="25" t="s">
        <v>6</v>
      </c>
      <c r="BT2" s="25" t="s">
        <v>7</v>
      </c>
    </row>
    <row r="3" spans="1:74" ht="6.95" customHeight="1">
      <c r="B3" s="26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7"/>
      <c r="BS3" s="25" t="s">
        <v>6</v>
      </c>
      <c r="BT3" s="25" t="s">
        <v>7</v>
      </c>
    </row>
    <row r="4" spans="1:74" ht="24.95" customHeight="1">
      <c r="B4" s="27"/>
      <c r="D4" s="28" t="s">
        <v>8</v>
      </c>
      <c r="AR4" s="27"/>
      <c r="AS4" s="188" t="s">
        <v>9</v>
      </c>
      <c r="BE4" s="189" t="s">
        <v>10</v>
      </c>
      <c r="BS4" s="25" t="s">
        <v>11</v>
      </c>
    </row>
    <row r="5" spans="1:74" ht="12" customHeight="1">
      <c r="B5" s="27"/>
      <c r="D5" s="190" t="s">
        <v>12</v>
      </c>
      <c r="K5" s="191" t="s">
        <v>544</v>
      </c>
      <c r="L5" s="180"/>
      <c r="M5" s="180"/>
      <c r="N5" s="180"/>
      <c r="O5" s="180"/>
      <c r="P5" s="180"/>
      <c r="Q5" s="180"/>
      <c r="R5" s="180"/>
      <c r="S5" s="180"/>
      <c r="T5" s="180"/>
      <c r="U5" s="180"/>
      <c r="V5" s="180"/>
      <c r="W5" s="180"/>
      <c r="X5" s="180"/>
      <c r="Y5" s="180"/>
      <c r="Z5" s="180"/>
      <c r="AA5" s="180"/>
      <c r="AB5" s="180"/>
      <c r="AC5" s="180"/>
      <c r="AD5" s="180"/>
      <c r="AE5" s="180"/>
      <c r="AF5" s="180"/>
      <c r="AG5" s="180"/>
      <c r="AH5" s="180"/>
      <c r="AI5" s="180"/>
      <c r="AJ5" s="180"/>
      <c r="AK5" s="180"/>
      <c r="AL5" s="180"/>
      <c r="AM5" s="180"/>
      <c r="AN5" s="180"/>
      <c r="AO5" s="180"/>
      <c r="AR5" s="27"/>
      <c r="BE5" s="192" t="s">
        <v>13</v>
      </c>
      <c r="BS5" s="25" t="s">
        <v>6</v>
      </c>
    </row>
    <row r="6" spans="1:74" ht="36.950000000000003" customHeight="1">
      <c r="B6" s="27"/>
      <c r="D6" s="193" t="s">
        <v>14</v>
      </c>
      <c r="K6" s="194" t="s">
        <v>547</v>
      </c>
      <c r="L6" s="180"/>
      <c r="M6" s="180"/>
      <c r="N6" s="180"/>
      <c r="O6" s="180"/>
      <c r="P6" s="180"/>
      <c r="Q6" s="180"/>
      <c r="R6" s="180"/>
      <c r="S6" s="180"/>
      <c r="T6" s="180"/>
      <c r="U6" s="180"/>
      <c r="V6" s="180"/>
      <c r="W6" s="180"/>
      <c r="X6" s="180"/>
      <c r="Y6" s="180"/>
      <c r="Z6" s="180"/>
      <c r="AA6" s="180"/>
      <c r="AB6" s="180"/>
      <c r="AC6" s="180"/>
      <c r="AD6" s="180"/>
      <c r="AE6" s="180"/>
      <c r="AF6" s="180"/>
      <c r="AG6" s="180"/>
      <c r="AH6" s="180"/>
      <c r="AI6" s="180"/>
      <c r="AJ6" s="180"/>
      <c r="AK6" s="180"/>
      <c r="AL6" s="180"/>
      <c r="AM6" s="180"/>
      <c r="AN6" s="180"/>
      <c r="AO6" s="180"/>
      <c r="AR6" s="27"/>
      <c r="BE6" s="195"/>
      <c r="BS6" s="25" t="s">
        <v>6</v>
      </c>
    </row>
    <row r="7" spans="1:74" ht="12" customHeight="1">
      <c r="B7" s="27"/>
      <c r="D7" s="155" t="s">
        <v>15</v>
      </c>
      <c r="K7" s="157" t="s">
        <v>1</v>
      </c>
      <c r="AK7" s="155" t="s">
        <v>16</v>
      </c>
      <c r="AN7" s="157" t="s">
        <v>1</v>
      </c>
      <c r="AR7" s="27"/>
      <c r="BE7" s="195"/>
      <c r="BS7" s="25" t="s">
        <v>6</v>
      </c>
    </row>
    <row r="8" spans="1:74" ht="12" customHeight="1">
      <c r="B8" s="27"/>
      <c r="D8" s="155" t="s">
        <v>17</v>
      </c>
      <c r="K8" s="157" t="s">
        <v>18</v>
      </c>
      <c r="AK8" s="155" t="s">
        <v>19</v>
      </c>
      <c r="AN8" s="156" t="s">
        <v>20</v>
      </c>
      <c r="AR8" s="27"/>
      <c r="BE8" s="195"/>
      <c r="BS8" s="25" t="s">
        <v>6</v>
      </c>
    </row>
    <row r="9" spans="1:74" ht="14.45" customHeight="1">
      <c r="B9" s="27"/>
      <c r="AR9" s="27"/>
      <c r="BE9" s="195"/>
      <c r="BS9" s="25" t="s">
        <v>6</v>
      </c>
    </row>
    <row r="10" spans="1:74" ht="12" customHeight="1">
      <c r="B10" s="27"/>
      <c r="D10" s="155" t="s">
        <v>21</v>
      </c>
      <c r="AK10" s="155" t="s">
        <v>22</v>
      </c>
      <c r="AN10" s="157" t="s">
        <v>1</v>
      </c>
      <c r="AR10" s="27"/>
      <c r="BE10" s="195"/>
      <c r="BS10" s="25" t="s">
        <v>6</v>
      </c>
    </row>
    <row r="11" spans="1:74" ht="18.399999999999999" customHeight="1">
      <c r="B11" s="27"/>
      <c r="E11" s="157" t="s">
        <v>23</v>
      </c>
      <c r="AK11" s="155" t="s">
        <v>24</v>
      </c>
      <c r="AN11" s="157" t="s">
        <v>1</v>
      </c>
      <c r="AR11" s="27"/>
      <c r="BE11" s="195"/>
      <c r="BS11" s="25" t="s">
        <v>6</v>
      </c>
    </row>
    <row r="12" spans="1:74" ht="6.95" customHeight="1">
      <c r="B12" s="27"/>
      <c r="AR12" s="27"/>
      <c r="BE12" s="195"/>
      <c r="BS12" s="25" t="s">
        <v>6</v>
      </c>
    </row>
    <row r="13" spans="1:74" ht="12" customHeight="1">
      <c r="B13" s="27"/>
      <c r="D13" s="155" t="s">
        <v>25</v>
      </c>
      <c r="AK13" s="155" t="s">
        <v>22</v>
      </c>
      <c r="AN13" s="196" t="s">
        <v>26</v>
      </c>
      <c r="AR13" s="27"/>
      <c r="BE13" s="195"/>
      <c r="BS13" s="25" t="s">
        <v>6</v>
      </c>
    </row>
    <row r="14" spans="1:74" ht="12.75">
      <c r="B14" s="27"/>
      <c r="E14" s="186" t="s">
        <v>26</v>
      </c>
      <c r="F14" s="197"/>
      <c r="G14" s="197"/>
      <c r="H14" s="197"/>
      <c r="I14" s="197"/>
      <c r="J14" s="197"/>
      <c r="K14" s="197"/>
      <c r="L14" s="197"/>
      <c r="M14" s="197"/>
      <c r="N14" s="197"/>
      <c r="O14" s="197"/>
      <c r="P14" s="197"/>
      <c r="Q14" s="197"/>
      <c r="R14" s="197"/>
      <c r="S14" s="197"/>
      <c r="T14" s="197"/>
      <c r="U14" s="197"/>
      <c r="V14" s="197"/>
      <c r="W14" s="197"/>
      <c r="X14" s="197"/>
      <c r="Y14" s="197"/>
      <c r="Z14" s="197"/>
      <c r="AA14" s="197"/>
      <c r="AB14" s="197"/>
      <c r="AC14" s="197"/>
      <c r="AD14" s="197"/>
      <c r="AE14" s="197"/>
      <c r="AF14" s="197"/>
      <c r="AG14" s="197"/>
      <c r="AH14" s="197"/>
      <c r="AI14" s="197"/>
      <c r="AJ14" s="197"/>
      <c r="AK14" s="155" t="s">
        <v>24</v>
      </c>
      <c r="AN14" s="196" t="s">
        <v>26</v>
      </c>
      <c r="AR14" s="27"/>
      <c r="BE14" s="195"/>
      <c r="BS14" s="25" t="s">
        <v>6</v>
      </c>
    </row>
    <row r="15" spans="1:74" ht="6.95" customHeight="1">
      <c r="B15" s="27"/>
      <c r="AR15" s="27"/>
      <c r="BE15" s="195"/>
      <c r="BS15" s="25" t="s">
        <v>3</v>
      </c>
    </row>
    <row r="16" spans="1:74" ht="12" customHeight="1">
      <c r="B16" s="27"/>
      <c r="D16" s="155" t="s">
        <v>27</v>
      </c>
      <c r="AK16" s="155" t="s">
        <v>22</v>
      </c>
      <c r="AN16" s="157" t="s">
        <v>1</v>
      </c>
      <c r="AR16" s="27"/>
      <c r="BE16" s="195"/>
      <c r="BS16" s="25" t="s">
        <v>3</v>
      </c>
    </row>
    <row r="17" spans="1:71" ht="18.399999999999999" customHeight="1">
      <c r="B17" s="27"/>
      <c r="E17" s="157" t="s">
        <v>28</v>
      </c>
      <c r="AK17" s="155" t="s">
        <v>24</v>
      </c>
      <c r="AN17" s="157" t="s">
        <v>1</v>
      </c>
      <c r="AR17" s="27"/>
      <c r="BE17" s="195"/>
      <c r="BS17" s="25" t="s">
        <v>29</v>
      </c>
    </row>
    <row r="18" spans="1:71" ht="6.95" customHeight="1">
      <c r="B18" s="27"/>
      <c r="AR18" s="27"/>
      <c r="BE18" s="195"/>
      <c r="BS18" s="25" t="s">
        <v>6</v>
      </c>
    </row>
    <row r="19" spans="1:71" ht="12" customHeight="1">
      <c r="B19" s="27"/>
      <c r="D19" s="155" t="s">
        <v>30</v>
      </c>
      <c r="AK19" s="155" t="s">
        <v>22</v>
      </c>
      <c r="AN19" s="157" t="s">
        <v>1</v>
      </c>
      <c r="AR19" s="27"/>
      <c r="BE19" s="195"/>
      <c r="BS19" s="25" t="s">
        <v>6</v>
      </c>
    </row>
    <row r="20" spans="1:71" ht="18.399999999999999" customHeight="1">
      <c r="B20" s="27"/>
      <c r="E20" s="157"/>
      <c r="AK20" s="155" t="s">
        <v>24</v>
      </c>
      <c r="AN20" s="157" t="s">
        <v>1</v>
      </c>
      <c r="AR20" s="27"/>
      <c r="BE20" s="195"/>
      <c r="BS20" s="25" t="s">
        <v>29</v>
      </c>
    </row>
    <row r="21" spans="1:71" ht="6.95" customHeight="1">
      <c r="B21" s="27"/>
      <c r="AR21" s="27"/>
      <c r="BE21" s="195"/>
    </row>
    <row r="22" spans="1:71" ht="12" customHeight="1">
      <c r="B22" s="27"/>
      <c r="D22" s="155" t="s">
        <v>31</v>
      </c>
      <c r="AR22" s="27"/>
      <c r="BE22" s="195"/>
    </row>
    <row r="23" spans="1:71" ht="16.5" customHeight="1">
      <c r="B23" s="27"/>
      <c r="E23" s="184" t="s">
        <v>1</v>
      </c>
      <c r="F23" s="184"/>
      <c r="G23" s="184"/>
      <c r="H23" s="184"/>
      <c r="I23" s="184"/>
      <c r="J23" s="184"/>
      <c r="K23" s="184"/>
      <c r="L23" s="184"/>
      <c r="M23" s="184"/>
      <c r="N23" s="184"/>
      <c r="O23" s="184"/>
      <c r="P23" s="184"/>
      <c r="Q23" s="184"/>
      <c r="R23" s="184"/>
      <c r="S23" s="184"/>
      <c r="T23" s="184"/>
      <c r="U23" s="184"/>
      <c r="V23" s="184"/>
      <c r="W23" s="184"/>
      <c r="X23" s="184"/>
      <c r="Y23" s="184"/>
      <c r="Z23" s="184"/>
      <c r="AA23" s="184"/>
      <c r="AB23" s="184"/>
      <c r="AC23" s="184"/>
      <c r="AD23" s="184"/>
      <c r="AE23" s="184"/>
      <c r="AF23" s="184"/>
      <c r="AG23" s="184"/>
      <c r="AH23" s="184"/>
      <c r="AI23" s="184"/>
      <c r="AJ23" s="184"/>
      <c r="AK23" s="184"/>
      <c r="AL23" s="184"/>
      <c r="AM23" s="184"/>
      <c r="AN23" s="184"/>
      <c r="AR23" s="27"/>
      <c r="BE23" s="195"/>
    </row>
    <row r="24" spans="1:71" ht="6.95" customHeight="1">
      <c r="B24" s="27"/>
      <c r="AR24" s="27"/>
      <c r="BE24" s="195"/>
    </row>
    <row r="25" spans="1:71" ht="6.95" customHeight="1">
      <c r="B25" s="27"/>
      <c r="D25" s="198"/>
      <c r="E25" s="198"/>
      <c r="F25" s="198"/>
      <c r="G25" s="198"/>
      <c r="H25" s="198"/>
      <c r="I25" s="198"/>
      <c r="J25" s="198"/>
      <c r="K25" s="198"/>
      <c r="L25" s="198"/>
      <c r="M25" s="198"/>
      <c r="N25" s="198"/>
      <c r="O25" s="198"/>
      <c r="P25" s="198"/>
      <c r="Q25" s="198"/>
      <c r="R25" s="198"/>
      <c r="S25" s="198"/>
      <c r="T25" s="198"/>
      <c r="U25" s="198"/>
      <c r="V25" s="198"/>
      <c r="W25" s="198"/>
      <c r="X25" s="198"/>
      <c r="Y25" s="198"/>
      <c r="Z25" s="198"/>
      <c r="AA25" s="198"/>
      <c r="AB25" s="198"/>
      <c r="AC25" s="198"/>
      <c r="AD25" s="198"/>
      <c r="AE25" s="198"/>
      <c r="AF25" s="198"/>
      <c r="AG25" s="198"/>
      <c r="AH25" s="198"/>
      <c r="AI25" s="198"/>
      <c r="AJ25" s="198"/>
      <c r="AK25" s="198"/>
      <c r="AL25" s="198"/>
      <c r="AM25" s="198"/>
      <c r="AN25" s="198"/>
      <c r="AO25" s="198"/>
      <c r="AR25" s="27"/>
      <c r="BE25" s="195"/>
    </row>
    <row r="26" spans="1:71" s="31" customFormat="1" ht="25.9" customHeight="1">
      <c r="A26" s="153"/>
      <c r="B26" s="16"/>
      <c r="C26" s="153"/>
      <c r="D26" s="141" t="s">
        <v>32</v>
      </c>
      <c r="E26" s="151"/>
      <c r="F26" s="151"/>
      <c r="G26" s="151"/>
      <c r="H26" s="151"/>
      <c r="I26" s="151"/>
      <c r="J26" s="151"/>
      <c r="K26" s="151"/>
      <c r="L26" s="151"/>
      <c r="M26" s="151"/>
      <c r="N26" s="151"/>
      <c r="O26" s="151"/>
      <c r="P26" s="151"/>
      <c r="Q26" s="151"/>
      <c r="R26" s="151"/>
      <c r="S26" s="151"/>
      <c r="T26" s="151"/>
      <c r="U26" s="151"/>
      <c r="V26" s="151"/>
      <c r="W26" s="151"/>
      <c r="X26" s="151"/>
      <c r="Y26" s="151"/>
      <c r="Z26" s="151"/>
      <c r="AA26" s="151"/>
      <c r="AB26" s="151"/>
      <c r="AC26" s="151"/>
      <c r="AD26" s="151"/>
      <c r="AE26" s="151"/>
      <c r="AF26" s="151"/>
      <c r="AG26" s="151"/>
      <c r="AH26" s="151"/>
      <c r="AI26" s="151"/>
      <c r="AJ26" s="151"/>
      <c r="AK26" s="165">
        <f>ROUND(AG94,2)</f>
        <v>0</v>
      </c>
      <c r="AL26" s="166"/>
      <c r="AM26" s="166"/>
      <c r="AN26" s="166"/>
      <c r="AO26" s="166"/>
      <c r="AP26" s="153"/>
      <c r="AQ26" s="153"/>
      <c r="AR26" s="16"/>
      <c r="BE26" s="195"/>
    </row>
    <row r="27" spans="1:71" s="31" customFormat="1" ht="6.95" customHeight="1">
      <c r="A27" s="153"/>
      <c r="B27" s="16"/>
      <c r="C27" s="153"/>
      <c r="D27" s="83"/>
      <c r="E27" s="83"/>
      <c r="F27" s="83"/>
      <c r="G27" s="83"/>
      <c r="H27" s="83"/>
      <c r="I27" s="83"/>
      <c r="J27" s="83"/>
      <c r="K27" s="83"/>
      <c r="L27" s="83"/>
      <c r="M27" s="83"/>
      <c r="N27" s="83"/>
      <c r="O27" s="83"/>
      <c r="P27" s="83"/>
      <c r="Q27" s="83"/>
      <c r="R27" s="83"/>
      <c r="S27" s="83"/>
      <c r="T27" s="83"/>
      <c r="U27" s="83"/>
      <c r="V27" s="83"/>
      <c r="W27" s="83"/>
      <c r="X27" s="83"/>
      <c r="Y27" s="83"/>
      <c r="Z27" s="83"/>
      <c r="AA27" s="83"/>
      <c r="AB27" s="83"/>
      <c r="AC27" s="83"/>
      <c r="AD27" s="83"/>
      <c r="AE27" s="83"/>
      <c r="AF27" s="83"/>
      <c r="AG27" s="83"/>
      <c r="AH27" s="83"/>
      <c r="AI27" s="83"/>
      <c r="AJ27" s="83"/>
      <c r="AK27" s="83"/>
      <c r="AL27" s="83"/>
      <c r="AM27" s="83"/>
      <c r="AN27" s="83"/>
      <c r="AO27" s="83"/>
      <c r="AP27" s="153"/>
      <c r="AQ27" s="153"/>
      <c r="AR27" s="16"/>
      <c r="BE27" s="195"/>
    </row>
    <row r="28" spans="1:71" s="31" customFormat="1" ht="12.75">
      <c r="A28" s="153"/>
      <c r="B28" s="16"/>
      <c r="C28" s="153"/>
      <c r="D28" s="83"/>
      <c r="E28" s="83"/>
      <c r="F28" s="83"/>
      <c r="G28" s="83"/>
      <c r="H28" s="83"/>
      <c r="I28" s="83"/>
      <c r="J28" s="83"/>
      <c r="K28" s="83"/>
      <c r="L28" s="167" t="s">
        <v>33</v>
      </c>
      <c r="M28" s="167"/>
      <c r="N28" s="167"/>
      <c r="O28" s="167"/>
      <c r="P28" s="167"/>
      <c r="Q28" s="83"/>
      <c r="R28" s="83"/>
      <c r="S28" s="83"/>
      <c r="T28" s="83"/>
      <c r="U28" s="83"/>
      <c r="V28" s="83"/>
      <c r="W28" s="167" t="s">
        <v>34</v>
      </c>
      <c r="X28" s="167"/>
      <c r="Y28" s="167"/>
      <c r="Z28" s="167"/>
      <c r="AA28" s="167"/>
      <c r="AB28" s="167"/>
      <c r="AC28" s="167"/>
      <c r="AD28" s="167"/>
      <c r="AE28" s="167"/>
      <c r="AF28" s="83"/>
      <c r="AG28" s="83"/>
      <c r="AH28" s="83"/>
      <c r="AI28" s="83"/>
      <c r="AJ28" s="83"/>
      <c r="AK28" s="167" t="s">
        <v>35</v>
      </c>
      <c r="AL28" s="167"/>
      <c r="AM28" s="167"/>
      <c r="AN28" s="167"/>
      <c r="AO28" s="167"/>
      <c r="AP28" s="153"/>
      <c r="AQ28" s="153"/>
      <c r="AR28" s="16"/>
      <c r="BE28" s="195"/>
    </row>
    <row r="29" spans="1:71" s="199" customFormat="1" ht="14.45" customHeight="1">
      <c r="B29" s="200"/>
      <c r="D29" s="87" t="s">
        <v>36</v>
      </c>
      <c r="E29" s="149"/>
      <c r="F29" s="87" t="s">
        <v>37</v>
      </c>
      <c r="G29" s="149"/>
      <c r="H29" s="149"/>
      <c r="I29" s="149"/>
      <c r="J29" s="149"/>
      <c r="K29" s="149"/>
      <c r="L29" s="170">
        <v>0.2</v>
      </c>
      <c r="M29" s="169"/>
      <c r="N29" s="169"/>
      <c r="O29" s="169"/>
      <c r="P29" s="169"/>
      <c r="Q29" s="149"/>
      <c r="R29" s="149"/>
      <c r="S29" s="149"/>
      <c r="T29" s="149"/>
      <c r="U29" s="149"/>
      <c r="V29" s="149"/>
      <c r="W29" s="168">
        <f>ROUND(AZ94, 2)</f>
        <v>0</v>
      </c>
      <c r="X29" s="169"/>
      <c r="Y29" s="169"/>
      <c r="Z29" s="169"/>
      <c r="AA29" s="169"/>
      <c r="AB29" s="169"/>
      <c r="AC29" s="169"/>
      <c r="AD29" s="169"/>
      <c r="AE29" s="169"/>
      <c r="AF29" s="149"/>
      <c r="AG29" s="149"/>
      <c r="AH29" s="149"/>
      <c r="AI29" s="149"/>
      <c r="AJ29" s="149"/>
      <c r="AK29" s="168">
        <f>ROUND(AV94, 2)</f>
        <v>0</v>
      </c>
      <c r="AL29" s="169"/>
      <c r="AM29" s="169"/>
      <c r="AN29" s="169"/>
      <c r="AO29" s="169"/>
      <c r="AR29" s="200"/>
      <c r="BE29" s="201"/>
    </row>
    <row r="30" spans="1:71" s="199" customFormat="1" ht="14.45" customHeight="1">
      <c r="B30" s="200"/>
      <c r="D30" s="149"/>
      <c r="E30" s="149"/>
      <c r="F30" s="87" t="s">
        <v>38</v>
      </c>
      <c r="G30" s="149"/>
      <c r="H30" s="149"/>
      <c r="I30" s="149"/>
      <c r="J30" s="149"/>
      <c r="K30" s="149"/>
      <c r="L30" s="170">
        <v>0.2</v>
      </c>
      <c r="M30" s="169"/>
      <c r="N30" s="169"/>
      <c r="O30" s="169"/>
      <c r="P30" s="169"/>
      <c r="Q30" s="149"/>
      <c r="R30" s="149"/>
      <c r="S30" s="149"/>
      <c r="T30" s="149"/>
      <c r="U30" s="149"/>
      <c r="V30" s="149"/>
      <c r="W30" s="168">
        <f>ROUND(BA94, 2)</f>
        <v>0</v>
      </c>
      <c r="X30" s="169"/>
      <c r="Y30" s="169"/>
      <c r="Z30" s="169"/>
      <c r="AA30" s="169"/>
      <c r="AB30" s="169"/>
      <c r="AC30" s="169"/>
      <c r="AD30" s="169"/>
      <c r="AE30" s="169"/>
      <c r="AF30" s="149"/>
      <c r="AG30" s="149"/>
      <c r="AH30" s="149"/>
      <c r="AI30" s="149"/>
      <c r="AJ30" s="149"/>
      <c r="AK30" s="168">
        <f>ROUND(AW94, 2)</f>
        <v>0</v>
      </c>
      <c r="AL30" s="169"/>
      <c r="AM30" s="169"/>
      <c r="AN30" s="169"/>
      <c r="AO30" s="169"/>
      <c r="AR30" s="200"/>
      <c r="BE30" s="201"/>
    </row>
    <row r="31" spans="1:71" s="199" customFormat="1" ht="14.45" hidden="1" customHeight="1">
      <c r="B31" s="200"/>
      <c r="D31" s="149"/>
      <c r="E31" s="149"/>
      <c r="F31" s="87" t="s">
        <v>39</v>
      </c>
      <c r="G31" s="149"/>
      <c r="H31" s="149"/>
      <c r="I31" s="149"/>
      <c r="J31" s="149"/>
      <c r="K31" s="149"/>
      <c r="L31" s="170">
        <v>0.2</v>
      </c>
      <c r="M31" s="169"/>
      <c r="N31" s="169"/>
      <c r="O31" s="169"/>
      <c r="P31" s="169"/>
      <c r="Q31" s="149"/>
      <c r="R31" s="149"/>
      <c r="S31" s="149"/>
      <c r="T31" s="149"/>
      <c r="U31" s="149"/>
      <c r="V31" s="149"/>
      <c r="W31" s="168">
        <f>ROUND(BB94, 2)</f>
        <v>0</v>
      </c>
      <c r="X31" s="169"/>
      <c r="Y31" s="169"/>
      <c r="Z31" s="169"/>
      <c r="AA31" s="169"/>
      <c r="AB31" s="169"/>
      <c r="AC31" s="169"/>
      <c r="AD31" s="169"/>
      <c r="AE31" s="169"/>
      <c r="AF31" s="149"/>
      <c r="AG31" s="149"/>
      <c r="AH31" s="149"/>
      <c r="AI31" s="149"/>
      <c r="AJ31" s="149"/>
      <c r="AK31" s="168">
        <v>0</v>
      </c>
      <c r="AL31" s="169"/>
      <c r="AM31" s="169"/>
      <c r="AN31" s="169"/>
      <c r="AO31" s="169"/>
      <c r="AR31" s="200"/>
      <c r="BE31" s="201"/>
    </row>
    <row r="32" spans="1:71" s="199" customFormat="1" ht="14.45" hidden="1" customHeight="1">
      <c r="B32" s="200"/>
      <c r="D32" s="149"/>
      <c r="E32" s="149"/>
      <c r="F32" s="87" t="s">
        <v>40</v>
      </c>
      <c r="G32" s="149"/>
      <c r="H32" s="149"/>
      <c r="I32" s="149"/>
      <c r="J32" s="149"/>
      <c r="K32" s="149"/>
      <c r="L32" s="170">
        <v>0.2</v>
      </c>
      <c r="M32" s="169"/>
      <c r="N32" s="169"/>
      <c r="O32" s="169"/>
      <c r="P32" s="169"/>
      <c r="Q32" s="149"/>
      <c r="R32" s="149"/>
      <c r="S32" s="149"/>
      <c r="T32" s="149"/>
      <c r="U32" s="149"/>
      <c r="V32" s="149"/>
      <c r="W32" s="168">
        <f>ROUND(BC94, 2)</f>
        <v>0</v>
      </c>
      <c r="X32" s="169"/>
      <c r="Y32" s="169"/>
      <c r="Z32" s="169"/>
      <c r="AA32" s="169"/>
      <c r="AB32" s="169"/>
      <c r="AC32" s="169"/>
      <c r="AD32" s="169"/>
      <c r="AE32" s="169"/>
      <c r="AF32" s="149"/>
      <c r="AG32" s="149"/>
      <c r="AH32" s="149"/>
      <c r="AI32" s="149"/>
      <c r="AJ32" s="149"/>
      <c r="AK32" s="168">
        <v>0</v>
      </c>
      <c r="AL32" s="169"/>
      <c r="AM32" s="169"/>
      <c r="AN32" s="169"/>
      <c r="AO32" s="169"/>
      <c r="AR32" s="200"/>
      <c r="BE32" s="201"/>
    </row>
    <row r="33" spans="1:57" s="199" customFormat="1" ht="14.45" hidden="1" customHeight="1">
      <c r="B33" s="200"/>
      <c r="D33" s="149"/>
      <c r="E33" s="149"/>
      <c r="F33" s="87" t="s">
        <v>41</v>
      </c>
      <c r="G33" s="149"/>
      <c r="H33" s="149"/>
      <c r="I33" s="149"/>
      <c r="J33" s="149"/>
      <c r="K33" s="149"/>
      <c r="L33" s="170">
        <v>0</v>
      </c>
      <c r="M33" s="169"/>
      <c r="N33" s="169"/>
      <c r="O33" s="169"/>
      <c r="P33" s="169"/>
      <c r="Q33" s="149"/>
      <c r="R33" s="149"/>
      <c r="S33" s="149"/>
      <c r="T33" s="149"/>
      <c r="U33" s="149"/>
      <c r="V33" s="149"/>
      <c r="W33" s="168">
        <f>ROUND(BD94, 2)</f>
        <v>0</v>
      </c>
      <c r="X33" s="169"/>
      <c r="Y33" s="169"/>
      <c r="Z33" s="169"/>
      <c r="AA33" s="169"/>
      <c r="AB33" s="169"/>
      <c r="AC33" s="169"/>
      <c r="AD33" s="169"/>
      <c r="AE33" s="169"/>
      <c r="AF33" s="149"/>
      <c r="AG33" s="149"/>
      <c r="AH33" s="149"/>
      <c r="AI33" s="149"/>
      <c r="AJ33" s="149"/>
      <c r="AK33" s="168">
        <v>0</v>
      </c>
      <c r="AL33" s="169"/>
      <c r="AM33" s="169"/>
      <c r="AN33" s="169"/>
      <c r="AO33" s="169"/>
      <c r="AR33" s="200"/>
      <c r="BE33" s="201"/>
    </row>
    <row r="34" spans="1:57" s="31" customFormat="1" ht="6.95" customHeight="1">
      <c r="A34" s="153"/>
      <c r="B34" s="16"/>
      <c r="C34" s="153"/>
      <c r="D34" s="83"/>
      <c r="E34" s="83"/>
      <c r="F34" s="83"/>
      <c r="G34" s="83"/>
      <c r="H34" s="83"/>
      <c r="I34" s="83"/>
      <c r="J34" s="83"/>
      <c r="K34" s="83"/>
      <c r="L34" s="83"/>
      <c r="M34" s="83"/>
      <c r="N34" s="83"/>
      <c r="O34" s="83"/>
      <c r="P34" s="83"/>
      <c r="Q34" s="83"/>
      <c r="R34" s="83"/>
      <c r="S34" s="83"/>
      <c r="T34" s="83"/>
      <c r="U34" s="83"/>
      <c r="V34" s="83"/>
      <c r="W34" s="83"/>
      <c r="X34" s="83"/>
      <c r="Y34" s="83"/>
      <c r="Z34" s="83"/>
      <c r="AA34" s="83"/>
      <c r="AB34" s="83"/>
      <c r="AC34" s="83"/>
      <c r="AD34" s="83"/>
      <c r="AE34" s="83"/>
      <c r="AF34" s="83"/>
      <c r="AG34" s="83"/>
      <c r="AH34" s="83"/>
      <c r="AI34" s="83"/>
      <c r="AJ34" s="83"/>
      <c r="AK34" s="83"/>
      <c r="AL34" s="83"/>
      <c r="AM34" s="83"/>
      <c r="AN34" s="83"/>
      <c r="AO34" s="83"/>
      <c r="AP34" s="153"/>
      <c r="AQ34" s="153"/>
      <c r="AR34" s="16"/>
      <c r="BE34" s="195"/>
    </row>
    <row r="35" spans="1:57" s="31" customFormat="1" ht="25.9" customHeight="1">
      <c r="A35" s="153"/>
      <c r="B35" s="16"/>
      <c r="C35" s="202"/>
      <c r="D35" s="142" t="s">
        <v>42</v>
      </c>
      <c r="E35" s="150"/>
      <c r="F35" s="150"/>
      <c r="G35" s="150"/>
      <c r="H35" s="150"/>
      <c r="I35" s="150"/>
      <c r="J35" s="150"/>
      <c r="K35" s="150"/>
      <c r="L35" s="150"/>
      <c r="M35" s="150"/>
      <c r="N35" s="150"/>
      <c r="O35" s="150"/>
      <c r="P35" s="150"/>
      <c r="Q35" s="150"/>
      <c r="R35" s="150"/>
      <c r="S35" s="150"/>
      <c r="T35" s="143" t="s">
        <v>43</v>
      </c>
      <c r="U35" s="150"/>
      <c r="V35" s="150"/>
      <c r="W35" s="150"/>
      <c r="X35" s="174" t="s">
        <v>44</v>
      </c>
      <c r="Y35" s="172"/>
      <c r="Z35" s="172"/>
      <c r="AA35" s="172"/>
      <c r="AB35" s="172"/>
      <c r="AC35" s="150"/>
      <c r="AD35" s="150"/>
      <c r="AE35" s="150"/>
      <c r="AF35" s="150"/>
      <c r="AG35" s="150"/>
      <c r="AH35" s="150"/>
      <c r="AI35" s="150"/>
      <c r="AJ35" s="150"/>
      <c r="AK35" s="171">
        <f>SUM(AK26:AK33)</f>
        <v>0</v>
      </c>
      <c r="AL35" s="172"/>
      <c r="AM35" s="172"/>
      <c r="AN35" s="172"/>
      <c r="AO35" s="173"/>
      <c r="AP35" s="202"/>
      <c r="AQ35" s="202"/>
      <c r="AR35" s="16"/>
      <c r="BE35" s="153"/>
    </row>
    <row r="36" spans="1:57" s="31" customFormat="1" ht="6.95" customHeight="1">
      <c r="A36" s="153"/>
      <c r="B36" s="16"/>
      <c r="C36" s="153"/>
      <c r="D36" s="153"/>
      <c r="E36" s="153"/>
      <c r="F36" s="153"/>
      <c r="G36" s="153"/>
      <c r="H36" s="153"/>
      <c r="I36" s="153"/>
      <c r="J36" s="153"/>
      <c r="K36" s="153"/>
      <c r="L36" s="153"/>
      <c r="M36" s="153"/>
      <c r="N36" s="153"/>
      <c r="O36" s="153"/>
      <c r="P36" s="153"/>
      <c r="Q36" s="153"/>
      <c r="R36" s="153"/>
      <c r="S36" s="153"/>
      <c r="T36" s="153"/>
      <c r="U36" s="153"/>
      <c r="V36" s="153"/>
      <c r="W36" s="153"/>
      <c r="X36" s="153"/>
      <c r="Y36" s="153"/>
      <c r="Z36" s="153"/>
      <c r="AA36" s="153"/>
      <c r="AB36" s="153"/>
      <c r="AC36" s="153"/>
      <c r="AD36" s="153"/>
      <c r="AE36" s="153"/>
      <c r="AF36" s="153"/>
      <c r="AG36" s="153"/>
      <c r="AH36" s="153"/>
      <c r="AI36" s="153"/>
      <c r="AJ36" s="153"/>
      <c r="AK36" s="153"/>
      <c r="AL36" s="153"/>
      <c r="AM36" s="153"/>
      <c r="AN36" s="153"/>
      <c r="AO36" s="153"/>
      <c r="AP36" s="153"/>
      <c r="AQ36" s="153"/>
      <c r="AR36" s="16"/>
      <c r="BE36" s="153"/>
    </row>
    <row r="37" spans="1:57" s="31" customFormat="1" ht="14.45" customHeight="1">
      <c r="A37" s="153"/>
      <c r="B37" s="16"/>
      <c r="C37" s="153"/>
      <c r="D37" s="153"/>
      <c r="E37" s="153"/>
      <c r="F37" s="153"/>
      <c r="G37" s="153"/>
      <c r="H37" s="153"/>
      <c r="I37" s="153"/>
      <c r="J37" s="153"/>
      <c r="K37" s="153"/>
      <c r="L37" s="153"/>
      <c r="M37" s="153"/>
      <c r="N37" s="153"/>
      <c r="O37" s="153"/>
      <c r="P37" s="153"/>
      <c r="Q37" s="153"/>
      <c r="R37" s="153"/>
      <c r="S37" s="153"/>
      <c r="T37" s="153"/>
      <c r="U37" s="153"/>
      <c r="V37" s="153"/>
      <c r="W37" s="153"/>
      <c r="X37" s="153"/>
      <c r="Y37" s="153"/>
      <c r="Z37" s="153"/>
      <c r="AA37" s="153"/>
      <c r="AB37" s="153"/>
      <c r="AC37" s="153"/>
      <c r="AD37" s="153"/>
      <c r="AE37" s="153"/>
      <c r="AF37" s="153"/>
      <c r="AG37" s="153"/>
      <c r="AH37" s="153"/>
      <c r="AI37" s="153"/>
      <c r="AJ37" s="153"/>
      <c r="AK37" s="153"/>
      <c r="AL37" s="153"/>
      <c r="AM37" s="153"/>
      <c r="AN37" s="153"/>
      <c r="AO37" s="153"/>
      <c r="AP37" s="153"/>
      <c r="AQ37" s="153"/>
      <c r="AR37" s="16"/>
      <c r="BE37" s="153"/>
    </row>
    <row r="38" spans="1:57" ht="14.45" customHeight="1">
      <c r="B38" s="27"/>
      <c r="AR38" s="27"/>
    </row>
    <row r="39" spans="1:57" ht="14.45" customHeight="1">
      <c r="B39" s="27"/>
      <c r="AR39" s="27"/>
    </row>
    <row r="40" spans="1:57" ht="14.45" customHeight="1">
      <c r="B40" s="27"/>
      <c r="AR40" s="27"/>
    </row>
    <row r="41" spans="1:57" ht="14.45" customHeight="1">
      <c r="B41" s="27"/>
      <c r="AR41" s="27"/>
    </row>
    <row r="42" spans="1:57" ht="14.45" customHeight="1">
      <c r="B42" s="27"/>
      <c r="AR42" s="27"/>
    </row>
    <row r="43" spans="1:57" ht="14.45" customHeight="1">
      <c r="B43" s="27"/>
      <c r="AR43" s="27"/>
    </row>
    <row r="44" spans="1:57" ht="14.45" customHeight="1">
      <c r="B44" s="27"/>
      <c r="AR44" s="27"/>
    </row>
    <row r="45" spans="1:57" ht="14.45" customHeight="1">
      <c r="B45" s="27"/>
      <c r="AR45" s="27"/>
    </row>
    <row r="46" spans="1:57" ht="14.45" customHeight="1">
      <c r="B46" s="27"/>
      <c r="AR46" s="27"/>
    </row>
    <row r="47" spans="1:57" ht="14.45" customHeight="1">
      <c r="B47" s="27"/>
      <c r="AR47" s="27"/>
    </row>
    <row r="48" spans="1:57" ht="14.45" customHeight="1">
      <c r="B48" s="27"/>
      <c r="AR48" s="27"/>
    </row>
    <row r="49" spans="1:57" s="31" customFormat="1" ht="14.45" customHeight="1">
      <c r="B49" s="30"/>
      <c r="D49" s="38" t="s">
        <v>45</v>
      </c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38" t="s">
        <v>46</v>
      </c>
      <c r="AI49" s="8"/>
      <c r="AJ49" s="8"/>
      <c r="AK49" s="8"/>
      <c r="AL49" s="8"/>
      <c r="AM49" s="8"/>
      <c r="AN49" s="8"/>
      <c r="AO49" s="8"/>
      <c r="AR49" s="30"/>
    </row>
    <row r="50" spans="1:57">
      <c r="B50" s="27"/>
      <c r="AR50" s="27"/>
    </row>
    <row r="51" spans="1:57">
      <c r="B51" s="27"/>
      <c r="AR51" s="27"/>
    </row>
    <row r="52" spans="1:57">
      <c r="B52" s="27"/>
      <c r="AR52" s="27"/>
    </row>
    <row r="53" spans="1:57">
      <c r="B53" s="27"/>
      <c r="AR53" s="27"/>
    </row>
    <row r="54" spans="1:57">
      <c r="B54" s="27"/>
      <c r="AR54" s="27"/>
    </row>
    <row r="55" spans="1:57">
      <c r="B55" s="27"/>
      <c r="AR55" s="27"/>
    </row>
    <row r="56" spans="1:57">
      <c r="B56" s="27"/>
      <c r="AR56" s="27"/>
    </row>
    <row r="57" spans="1:57">
      <c r="B57" s="27"/>
      <c r="AR57" s="27"/>
    </row>
    <row r="58" spans="1:57">
      <c r="B58" s="27"/>
      <c r="AR58" s="27"/>
    </row>
    <row r="59" spans="1:57">
      <c r="B59" s="27"/>
      <c r="AR59" s="27"/>
    </row>
    <row r="60" spans="1:57" s="31" customFormat="1" ht="12.75">
      <c r="A60" s="153"/>
      <c r="B60" s="16"/>
      <c r="C60" s="153"/>
      <c r="D60" s="39" t="s">
        <v>47</v>
      </c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39" t="s">
        <v>48</v>
      </c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39" t="s">
        <v>47</v>
      </c>
      <c r="AI60" s="9"/>
      <c r="AJ60" s="9"/>
      <c r="AK60" s="9"/>
      <c r="AL60" s="9"/>
      <c r="AM60" s="39" t="s">
        <v>48</v>
      </c>
      <c r="AN60" s="9"/>
      <c r="AO60" s="9"/>
      <c r="AP60" s="153"/>
      <c r="AQ60" s="153"/>
      <c r="AR60" s="16"/>
      <c r="BE60" s="153"/>
    </row>
    <row r="61" spans="1:57">
      <c r="B61" s="27"/>
      <c r="AR61" s="27"/>
    </row>
    <row r="62" spans="1:57">
      <c r="B62" s="27"/>
      <c r="AR62" s="27"/>
    </row>
    <row r="63" spans="1:57">
      <c r="B63" s="27"/>
      <c r="AR63" s="27"/>
    </row>
    <row r="64" spans="1:57" s="31" customFormat="1" ht="12.75">
      <c r="A64" s="153"/>
      <c r="B64" s="16"/>
      <c r="C64" s="153"/>
      <c r="D64" s="38" t="s">
        <v>49</v>
      </c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38" t="s">
        <v>50</v>
      </c>
      <c r="AI64" s="10"/>
      <c r="AJ64" s="10"/>
      <c r="AK64" s="10"/>
      <c r="AL64" s="10"/>
      <c r="AM64" s="10"/>
      <c r="AN64" s="10"/>
      <c r="AO64" s="10"/>
      <c r="AP64" s="153"/>
      <c r="AQ64" s="153"/>
      <c r="AR64" s="16"/>
      <c r="BE64" s="153"/>
    </row>
    <row r="65" spans="1:57">
      <c r="B65" s="27"/>
      <c r="AR65" s="27"/>
    </row>
    <row r="66" spans="1:57">
      <c r="B66" s="27"/>
      <c r="AR66" s="27"/>
    </row>
    <row r="67" spans="1:57">
      <c r="B67" s="27"/>
      <c r="AR67" s="27"/>
    </row>
    <row r="68" spans="1:57">
      <c r="B68" s="27"/>
      <c r="AR68" s="27"/>
    </row>
    <row r="69" spans="1:57">
      <c r="B69" s="27"/>
      <c r="AR69" s="27"/>
    </row>
    <row r="70" spans="1:57">
      <c r="B70" s="27"/>
      <c r="AR70" s="27"/>
    </row>
    <row r="71" spans="1:57">
      <c r="B71" s="27"/>
      <c r="AR71" s="27"/>
    </row>
    <row r="72" spans="1:57">
      <c r="B72" s="27"/>
      <c r="AR72" s="27"/>
    </row>
    <row r="73" spans="1:57">
      <c r="B73" s="27"/>
      <c r="AR73" s="27"/>
    </row>
    <row r="74" spans="1:57">
      <c r="B74" s="27"/>
      <c r="AR74" s="27"/>
    </row>
    <row r="75" spans="1:57" s="31" customFormat="1" ht="12.75">
      <c r="A75" s="153"/>
      <c r="B75" s="16"/>
      <c r="C75" s="153"/>
      <c r="D75" s="39" t="s">
        <v>47</v>
      </c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39" t="s">
        <v>48</v>
      </c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39" t="s">
        <v>47</v>
      </c>
      <c r="AI75" s="9"/>
      <c r="AJ75" s="9"/>
      <c r="AK75" s="9"/>
      <c r="AL75" s="9"/>
      <c r="AM75" s="39" t="s">
        <v>48</v>
      </c>
      <c r="AN75" s="9"/>
      <c r="AO75" s="9"/>
      <c r="AP75" s="153"/>
      <c r="AQ75" s="153"/>
      <c r="AR75" s="16"/>
      <c r="BE75" s="153"/>
    </row>
    <row r="76" spans="1:57" s="31" customFormat="1">
      <c r="A76" s="153"/>
      <c r="B76" s="16"/>
      <c r="C76" s="153"/>
      <c r="D76" s="153"/>
      <c r="E76" s="153"/>
      <c r="F76" s="153"/>
      <c r="G76" s="153"/>
      <c r="H76" s="153"/>
      <c r="I76" s="153"/>
      <c r="J76" s="153"/>
      <c r="K76" s="153"/>
      <c r="L76" s="153"/>
      <c r="M76" s="153"/>
      <c r="N76" s="153"/>
      <c r="O76" s="153"/>
      <c r="P76" s="153"/>
      <c r="Q76" s="153"/>
      <c r="R76" s="153"/>
      <c r="S76" s="153"/>
      <c r="T76" s="153"/>
      <c r="U76" s="153"/>
      <c r="V76" s="153"/>
      <c r="W76" s="153"/>
      <c r="X76" s="153"/>
      <c r="Y76" s="153"/>
      <c r="Z76" s="153"/>
      <c r="AA76" s="153"/>
      <c r="AB76" s="153"/>
      <c r="AC76" s="153"/>
      <c r="AD76" s="153"/>
      <c r="AE76" s="153"/>
      <c r="AF76" s="153"/>
      <c r="AG76" s="153"/>
      <c r="AH76" s="153"/>
      <c r="AI76" s="153"/>
      <c r="AJ76" s="153"/>
      <c r="AK76" s="153"/>
      <c r="AL76" s="153"/>
      <c r="AM76" s="153"/>
      <c r="AN76" s="153"/>
      <c r="AO76" s="153"/>
      <c r="AP76" s="153"/>
      <c r="AQ76" s="153"/>
      <c r="AR76" s="16"/>
      <c r="BE76" s="153"/>
    </row>
    <row r="77" spans="1:57" s="31" customFormat="1" ht="6.95" customHeight="1">
      <c r="A77" s="153"/>
      <c r="B77" s="42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  <c r="AB77" s="11"/>
      <c r="AC77" s="11"/>
      <c r="AD77" s="11"/>
      <c r="AE77" s="11"/>
      <c r="AF77" s="11"/>
      <c r="AG77" s="11"/>
      <c r="AH77" s="11"/>
      <c r="AI77" s="11"/>
      <c r="AJ77" s="11"/>
      <c r="AK77" s="11"/>
      <c r="AL77" s="11"/>
      <c r="AM77" s="11"/>
      <c r="AN77" s="11"/>
      <c r="AO77" s="11"/>
      <c r="AP77" s="11"/>
      <c r="AQ77" s="11"/>
      <c r="AR77" s="16"/>
      <c r="BE77" s="153"/>
    </row>
    <row r="81" spans="1:91" s="31" customFormat="1" ht="6.95" customHeight="1">
      <c r="A81" s="153"/>
      <c r="B81" s="43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2"/>
      <c r="AB81" s="12"/>
      <c r="AC81" s="12"/>
      <c r="AD81" s="12"/>
      <c r="AE81" s="12"/>
      <c r="AF81" s="12"/>
      <c r="AG81" s="12"/>
      <c r="AH81" s="12"/>
      <c r="AI81" s="12"/>
      <c r="AJ81" s="12"/>
      <c r="AK81" s="12"/>
      <c r="AL81" s="12"/>
      <c r="AM81" s="12"/>
      <c r="AN81" s="12"/>
      <c r="AO81" s="12"/>
      <c r="AP81" s="12"/>
      <c r="AQ81" s="12"/>
      <c r="AR81" s="16"/>
      <c r="BE81" s="153"/>
    </row>
    <row r="82" spans="1:91" s="31" customFormat="1" ht="24.95" customHeight="1">
      <c r="A82" s="153"/>
      <c r="B82" s="16"/>
      <c r="C82" s="28" t="s">
        <v>51</v>
      </c>
      <c r="D82" s="153"/>
      <c r="E82" s="153"/>
      <c r="F82" s="153"/>
      <c r="G82" s="153"/>
      <c r="H82" s="153"/>
      <c r="I82" s="153"/>
      <c r="J82" s="153"/>
      <c r="K82" s="153"/>
      <c r="L82" s="153"/>
      <c r="M82" s="153"/>
      <c r="N82" s="153"/>
      <c r="O82" s="153"/>
      <c r="P82" s="153"/>
      <c r="Q82" s="153"/>
      <c r="R82" s="153"/>
      <c r="S82" s="153"/>
      <c r="T82" s="153"/>
      <c r="U82" s="153"/>
      <c r="V82" s="153"/>
      <c r="W82" s="153"/>
      <c r="X82" s="153"/>
      <c r="Y82" s="153"/>
      <c r="Z82" s="153"/>
      <c r="AA82" s="153"/>
      <c r="AB82" s="153"/>
      <c r="AC82" s="153"/>
      <c r="AD82" s="153"/>
      <c r="AE82" s="153"/>
      <c r="AF82" s="153"/>
      <c r="AG82" s="153"/>
      <c r="AH82" s="153"/>
      <c r="AI82" s="153"/>
      <c r="AJ82" s="153"/>
      <c r="AK82" s="153"/>
      <c r="AL82" s="153"/>
      <c r="AM82" s="153"/>
      <c r="AN82" s="153"/>
      <c r="AO82" s="153"/>
      <c r="AP82" s="153"/>
      <c r="AQ82" s="153"/>
      <c r="AR82" s="16"/>
      <c r="BE82" s="153"/>
    </row>
    <row r="83" spans="1:91" s="31" customFormat="1" ht="6.95" customHeight="1">
      <c r="A83" s="153"/>
      <c r="B83" s="16"/>
      <c r="C83" s="153"/>
      <c r="D83" s="153"/>
      <c r="E83" s="153"/>
      <c r="F83" s="153"/>
      <c r="G83" s="153"/>
      <c r="H83" s="153"/>
      <c r="I83" s="153"/>
      <c r="J83" s="153"/>
      <c r="K83" s="153"/>
      <c r="L83" s="153"/>
      <c r="M83" s="153"/>
      <c r="N83" s="153"/>
      <c r="O83" s="153"/>
      <c r="P83" s="153"/>
      <c r="Q83" s="153"/>
      <c r="R83" s="153"/>
      <c r="S83" s="153"/>
      <c r="T83" s="153"/>
      <c r="U83" s="153"/>
      <c r="V83" s="153"/>
      <c r="W83" s="153"/>
      <c r="X83" s="153"/>
      <c r="Y83" s="153"/>
      <c r="Z83" s="153"/>
      <c r="AA83" s="153"/>
      <c r="AB83" s="153"/>
      <c r="AC83" s="153"/>
      <c r="AD83" s="153"/>
      <c r="AE83" s="153"/>
      <c r="AF83" s="153"/>
      <c r="AG83" s="153"/>
      <c r="AH83" s="153"/>
      <c r="AI83" s="153"/>
      <c r="AJ83" s="153"/>
      <c r="AK83" s="153"/>
      <c r="AL83" s="153"/>
      <c r="AM83" s="153"/>
      <c r="AN83" s="153"/>
      <c r="AO83" s="153"/>
      <c r="AP83" s="153"/>
      <c r="AQ83" s="153"/>
      <c r="AR83" s="16"/>
      <c r="BE83" s="153"/>
    </row>
    <row r="84" spans="1:91" s="203" customFormat="1" ht="12" customHeight="1">
      <c r="B84" s="204"/>
      <c r="C84" s="155" t="s">
        <v>12</v>
      </c>
      <c r="L84" s="203" t="str">
        <f>K5</f>
        <v>Suťažné podklady</v>
      </c>
      <c r="AR84" s="204"/>
    </row>
    <row r="85" spans="1:91" s="205" customFormat="1" ht="36.950000000000003" customHeight="1">
      <c r="B85" s="206"/>
      <c r="C85" s="207" t="s">
        <v>14</v>
      </c>
      <c r="L85" s="177" t="str">
        <f>K6</f>
        <v>REKONŠTRUKCIA VZDUCHOTECHNIKY ŠKOLSKEJ KUCHYNE ZŠ HOLÍČSKA 50 BA-Petržalka</v>
      </c>
      <c r="M85" s="208"/>
      <c r="N85" s="208"/>
      <c r="O85" s="208"/>
      <c r="P85" s="208"/>
      <c r="Q85" s="208"/>
      <c r="R85" s="208"/>
      <c r="S85" s="208"/>
      <c r="T85" s="208"/>
      <c r="U85" s="208"/>
      <c r="V85" s="208"/>
      <c r="W85" s="208"/>
      <c r="X85" s="208"/>
      <c r="Y85" s="208"/>
      <c r="Z85" s="208"/>
      <c r="AA85" s="208"/>
      <c r="AB85" s="208"/>
      <c r="AC85" s="208"/>
      <c r="AD85" s="208"/>
      <c r="AE85" s="208"/>
      <c r="AF85" s="208"/>
      <c r="AG85" s="208"/>
      <c r="AH85" s="208"/>
      <c r="AI85" s="208"/>
      <c r="AJ85" s="208"/>
      <c r="AK85" s="208"/>
      <c r="AL85" s="208"/>
      <c r="AM85" s="208"/>
      <c r="AN85" s="208"/>
      <c r="AO85" s="208"/>
      <c r="AR85" s="206"/>
    </row>
    <row r="86" spans="1:91" s="31" customFormat="1" ht="6.95" customHeight="1">
      <c r="A86" s="153"/>
      <c r="B86" s="16"/>
      <c r="C86" s="153"/>
      <c r="D86" s="153"/>
      <c r="E86" s="153"/>
      <c r="F86" s="153"/>
      <c r="G86" s="153"/>
      <c r="H86" s="153"/>
      <c r="I86" s="153"/>
      <c r="J86" s="153"/>
      <c r="K86" s="153"/>
      <c r="L86" s="153"/>
      <c r="M86" s="153"/>
      <c r="N86" s="153"/>
      <c r="O86" s="153"/>
      <c r="P86" s="153"/>
      <c r="Q86" s="153"/>
      <c r="R86" s="153"/>
      <c r="S86" s="153"/>
      <c r="T86" s="153"/>
      <c r="U86" s="153"/>
      <c r="V86" s="153"/>
      <c r="W86" s="153"/>
      <c r="X86" s="153"/>
      <c r="Y86" s="153"/>
      <c r="Z86" s="153"/>
      <c r="AA86" s="153"/>
      <c r="AB86" s="153"/>
      <c r="AC86" s="153"/>
      <c r="AD86" s="153"/>
      <c r="AE86" s="153"/>
      <c r="AF86" s="153"/>
      <c r="AG86" s="153"/>
      <c r="AH86" s="153"/>
      <c r="AI86" s="153"/>
      <c r="AJ86" s="153"/>
      <c r="AK86" s="153"/>
      <c r="AL86" s="153"/>
      <c r="AM86" s="153"/>
      <c r="AN86" s="153"/>
      <c r="AO86" s="153"/>
      <c r="AP86" s="153"/>
      <c r="AQ86" s="153"/>
      <c r="AR86" s="16"/>
      <c r="BE86" s="153"/>
    </row>
    <row r="87" spans="1:91" s="31" customFormat="1" ht="12" customHeight="1">
      <c r="A87" s="153"/>
      <c r="B87" s="16"/>
      <c r="C87" s="155" t="s">
        <v>17</v>
      </c>
      <c r="D87" s="153"/>
      <c r="E87" s="153"/>
      <c r="F87" s="153"/>
      <c r="G87" s="153"/>
      <c r="H87" s="153"/>
      <c r="I87" s="153"/>
      <c r="J87" s="153"/>
      <c r="K87" s="153"/>
      <c r="L87" s="209" t="str">
        <f>IF(K8="","",K8)</f>
        <v>Petržalka - Bratislava</v>
      </c>
      <c r="M87" s="153"/>
      <c r="N87" s="153"/>
      <c r="O87" s="153"/>
      <c r="P87" s="153"/>
      <c r="Q87" s="153"/>
      <c r="R87" s="153"/>
      <c r="S87" s="153"/>
      <c r="T87" s="153"/>
      <c r="U87" s="153"/>
      <c r="V87" s="153"/>
      <c r="W87" s="153"/>
      <c r="X87" s="153"/>
      <c r="Y87" s="153"/>
      <c r="Z87" s="153"/>
      <c r="AA87" s="153"/>
      <c r="AB87" s="153"/>
      <c r="AC87" s="153"/>
      <c r="AD87" s="153"/>
      <c r="AE87" s="153"/>
      <c r="AF87" s="153"/>
      <c r="AG87" s="153"/>
      <c r="AH87" s="153"/>
      <c r="AI87" s="155" t="s">
        <v>19</v>
      </c>
      <c r="AJ87" s="153"/>
      <c r="AK87" s="153"/>
      <c r="AL87" s="153"/>
      <c r="AM87" s="210" t="str">
        <f>IF(AN8= "","",AN8)</f>
        <v>17. 6. 2020</v>
      </c>
      <c r="AN87" s="210"/>
      <c r="AO87" s="153"/>
      <c r="AP87" s="153"/>
      <c r="AQ87" s="153"/>
      <c r="AR87" s="16"/>
      <c r="BE87" s="153"/>
    </row>
    <row r="88" spans="1:91" s="31" customFormat="1" ht="6.95" customHeight="1">
      <c r="A88" s="153"/>
      <c r="B88" s="16"/>
      <c r="C88" s="153"/>
      <c r="D88" s="153"/>
      <c r="E88" s="153"/>
      <c r="F88" s="153"/>
      <c r="G88" s="153"/>
      <c r="H88" s="153"/>
      <c r="I88" s="153"/>
      <c r="J88" s="153"/>
      <c r="K88" s="153"/>
      <c r="L88" s="153"/>
      <c r="M88" s="153"/>
      <c r="N88" s="153"/>
      <c r="O88" s="153"/>
      <c r="P88" s="153"/>
      <c r="Q88" s="153"/>
      <c r="R88" s="153"/>
      <c r="S88" s="153"/>
      <c r="T88" s="153"/>
      <c r="U88" s="153"/>
      <c r="V88" s="153"/>
      <c r="W88" s="153"/>
      <c r="X88" s="153"/>
      <c r="Y88" s="153"/>
      <c r="Z88" s="153"/>
      <c r="AA88" s="153"/>
      <c r="AB88" s="153"/>
      <c r="AC88" s="153"/>
      <c r="AD88" s="153"/>
      <c r="AE88" s="153"/>
      <c r="AF88" s="153"/>
      <c r="AG88" s="153"/>
      <c r="AH88" s="153"/>
      <c r="AI88" s="153"/>
      <c r="AJ88" s="153"/>
      <c r="AK88" s="153"/>
      <c r="AL88" s="153"/>
      <c r="AM88" s="153"/>
      <c r="AN88" s="153"/>
      <c r="AO88" s="153"/>
      <c r="AP88" s="153"/>
      <c r="AQ88" s="153"/>
      <c r="AR88" s="16"/>
      <c r="BE88" s="153"/>
    </row>
    <row r="89" spans="1:91" s="31" customFormat="1" ht="25.7" customHeight="1">
      <c r="A89" s="153"/>
      <c r="B89" s="16"/>
      <c r="C89" s="155" t="s">
        <v>21</v>
      </c>
      <c r="D89" s="153"/>
      <c r="E89" s="153"/>
      <c r="F89" s="153"/>
      <c r="G89" s="153"/>
      <c r="H89" s="153"/>
      <c r="I89" s="153"/>
      <c r="J89" s="153"/>
      <c r="K89" s="153"/>
      <c r="L89" s="203" t="str">
        <f>IF(E11= "","",E11)</f>
        <v>Mestská časť Bratislava-Petržalka, Kutlíkova7,BA5</v>
      </c>
      <c r="M89" s="153"/>
      <c r="N89" s="153"/>
      <c r="O89" s="153"/>
      <c r="P89" s="153"/>
      <c r="Q89" s="153"/>
      <c r="R89" s="153"/>
      <c r="S89" s="153"/>
      <c r="T89" s="153"/>
      <c r="U89" s="153"/>
      <c r="V89" s="153"/>
      <c r="W89" s="153"/>
      <c r="X89" s="153"/>
      <c r="Y89" s="153"/>
      <c r="Z89" s="153"/>
      <c r="AA89" s="153"/>
      <c r="AB89" s="153"/>
      <c r="AC89" s="153"/>
      <c r="AD89" s="153"/>
      <c r="AE89" s="153"/>
      <c r="AF89" s="153"/>
      <c r="AG89" s="153"/>
      <c r="AH89" s="153"/>
      <c r="AI89" s="155" t="s">
        <v>27</v>
      </c>
      <c r="AJ89" s="153"/>
      <c r="AK89" s="153"/>
      <c r="AL89" s="153"/>
      <c r="AM89" s="211" t="str">
        <f>IF(E17="","",E17)</f>
        <v>STAPRING a.s.,Piaristická ul.2, 949 24 NITRA</v>
      </c>
      <c r="AN89" s="212"/>
      <c r="AO89" s="212"/>
      <c r="AP89" s="212"/>
      <c r="AQ89" s="153"/>
      <c r="AR89" s="16"/>
      <c r="AS89" s="213" t="s">
        <v>52</v>
      </c>
      <c r="AT89" s="214"/>
      <c r="AU89" s="62"/>
      <c r="AV89" s="62"/>
      <c r="AW89" s="62"/>
      <c r="AX89" s="62"/>
      <c r="AY89" s="62"/>
      <c r="AZ89" s="62"/>
      <c r="BA89" s="62"/>
      <c r="BB89" s="62"/>
      <c r="BC89" s="62"/>
      <c r="BD89" s="215"/>
      <c r="BE89" s="153"/>
    </row>
    <row r="90" spans="1:91" s="31" customFormat="1" ht="15.2" customHeight="1">
      <c r="A90" s="153"/>
      <c r="B90" s="16"/>
      <c r="C90" s="155" t="s">
        <v>25</v>
      </c>
      <c r="D90" s="153"/>
      <c r="E90" s="153"/>
      <c r="F90" s="153"/>
      <c r="G90" s="153"/>
      <c r="H90" s="153"/>
      <c r="I90" s="153"/>
      <c r="J90" s="153"/>
      <c r="K90" s="153"/>
      <c r="L90" s="203" t="str">
        <f>IF(E14= "Vyplň údaj","",E14)</f>
        <v/>
      </c>
      <c r="M90" s="153"/>
      <c r="N90" s="153"/>
      <c r="O90" s="153"/>
      <c r="P90" s="153"/>
      <c r="Q90" s="153"/>
      <c r="R90" s="153"/>
      <c r="S90" s="153"/>
      <c r="T90" s="153"/>
      <c r="U90" s="153"/>
      <c r="V90" s="153"/>
      <c r="W90" s="153"/>
      <c r="X90" s="153"/>
      <c r="Y90" s="153"/>
      <c r="Z90" s="153"/>
      <c r="AA90" s="153"/>
      <c r="AB90" s="153"/>
      <c r="AC90" s="153"/>
      <c r="AD90" s="153"/>
      <c r="AE90" s="153"/>
      <c r="AF90" s="153"/>
      <c r="AG90" s="153"/>
      <c r="AH90" s="153"/>
      <c r="AI90" s="155" t="s">
        <v>30</v>
      </c>
      <c r="AJ90" s="153"/>
      <c r="AK90" s="153"/>
      <c r="AL90" s="153"/>
      <c r="AM90" s="211" t="str">
        <f>IF(E20="","",E20)</f>
        <v/>
      </c>
      <c r="AN90" s="212"/>
      <c r="AO90" s="212"/>
      <c r="AP90" s="212"/>
      <c r="AQ90" s="153"/>
      <c r="AR90" s="16"/>
      <c r="AS90" s="216"/>
      <c r="AT90" s="217"/>
      <c r="AU90" s="75"/>
      <c r="AV90" s="75"/>
      <c r="AW90" s="75"/>
      <c r="AX90" s="75"/>
      <c r="AY90" s="75"/>
      <c r="AZ90" s="75"/>
      <c r="BA90" s="75"/>
      <c r="BB90" s="75"/>
      <c r="BC90" s="75"/>
      <c r="BD90" s="218"/>
      <c r="BE90" s="153"/>
    </row>
    <row r="91" spans="1:91" s="31" customFormat="1" ht="10.9" customHeight="1">
      <c r="A91" s="153"/>
      <c r="B91" s="16"/>
      <c r="C91" s="153"/>
      <c r="D91" s="153"/>
      <c r="E91" s="153"/>
      <c r="F91" s="153"/>
      <c r="G91" s="153"/>
      <c r="H91" s="153"/>
      <c r="I91" s="153"/>
      <c r="J91" s="153"/>
      <c r="K91" s="153"/>
      <c r="L91" s="153"/>
      <c r="M91" s="153"/>
      <c r="N91" s="153"/>
      <c r="O91" s="153"/>
      <c r="P91" s="153"/>
      <c r="Q91" s="153"/>
      <c r="R91" s="153"/>
      <c r="S91" s="153"/>
      <c r="T91" s="153"/>
      <c r="U91" s="153"/>
      <c r="V91" s="153"/>
      <c r="W91" s="153"/>
      <c r="X91" s="153"/>
      <c r="Y91" s="153"/>
      <c r="Z91" s="153"/>
      <c r="AA91" s="153"/>
      <c r="AB91" s="153"/>
      <c r="AC91" s="153"/>
      <c r="AD91" s="153"/>
      <c r="AE91" s="153"/>
      <c r="AF91" s="153"/>
      <c r="AG91" s="153"/>
      <c r="AH91" s="153"/>
      <c r="AI91" s="153"/>
      <c r="AJ91" s="153"/>
      <c r="AK91" s="153"/>
      <c r="AL91" s="153"/>
      <c r="AM91" s="153"/>
      <c r="AN91" s="153"/>
      <c r="AO91" s="153"/>
      <c r="AP91" s="153"/>
      <c r="AQ91" s="153"/>
      <c r="AR91" s="16"/>
      <c r="AS91" s="216"/>
      <c r="AT91" s="217"/>
      <c r="AU91" s="75"/>
      <c r="AV91" s="75"/>
      <c r="AW91" s="75"/>
      <c r="AX91" s="75"/>
      <c r="AY91" s="75"/>
      <c r="AZ91" s="75"/>
      <c r="BA91" s="75"/>
      <c r="BB91" s="75"/>
      <c r="BC91" s="75"/>
      <c r="BD91" s="218"/>
      <c r="BE91" s="153"/>
    </row>
    <row r="92" spans="1:91" s="31" customFormat="1" ht="29.25" customHeight="1">
      <c r="A92" s="153"/>
      <c r="B92" s="16"/>
      <c r="C92" s="219" t="s">
        <v>53</v>
      </c>
      <c r="D92" s="220"/>
      <c r="E92" s="220"/>
      <c r="F92" s="220"/>
      <c r="G92" s="220"/>
      <c r="H92" s="7"/>
      <c r="I92" s="221" t="s">
        <v>54</v>
      </c>
      <c r="J92" s="220"/>
      <c r="K92" s="220"/>
      <c r="L92" s="220"/>
      <c r="M92" s="220"/>
      <c r="N92" s="220"/>
      <c r="O92" s="220"/>
      <c r="P92" s="220"/>
      <c r="Q92" s="220"/>
      <c r="R92" s="220"/>
      <c r="S92" s="220"/>
      <c r="T92" s="220"/>
      <c r="U92" s="220"/>
      <c r="V92" s="220"/>
      <c r="W92" s="220"/>
      <c r="X92" s="220"/>
      <c r="Y92" s="220"/>
      <c r="Z92" s="220"/>
      <c r="AA92" s="220"/>
      <c r="AB92" s="220"/>
      <c r="AC92" s="220"/>
      <c r="AD92" s="220"/>
      <c r="AE92" s="220"/>
      <c r="AF92" s="220"/>
      <c r="AG92" s="222" t="s">
        <v>55</v>
      </c>
      <c r="AH92" s="220"/>
      <c r="AI92" s="220"/>
      <c r="AJ92" s="220"/>
      <c r="AK92" s="220"/>
      <c r="AL92" s="220"/>
      <c r="AM92" s="220"/>
      <c r="AN92" s="221" t="s">
        <v>56</v>
      </c>
      <c r="AO92" s="220"/>
      <c r="AP92" s="223"/>
      <c r="AQ92" s="224" t="s">
        <v>57</v>
      </c>
      <c r="AR92" s="16"/>
      <c r="AS92" s="57" t="s">
        <v>58</v>
      </c>
      <c r="AT92" s="58" t="s">
        <v>59</v>
      </c>
      <c r="AU92" s="58" t="s">
        <v>60</v>
      </c>
      <c r="AV92" s="58" t="s">
        <v>61</v>
      </c>
      <c r="AW92" s="58" t="s">
        <v>62</v>
      </c>
      <c r="AX92" s="58" t="s">
        <v>63</v>
      </c>
      <c r="AY92" s="58" t="s">
        <v>64</v>
      </c>
      <c r="AZ92" s="58" t="s">
        <v>65</v>
      </c>
      <c r="BA92" s="58" t="s">
        <v>66</v>
      </c>
      <c r="BB92" s="58" t="s">
        <v>67</v>
      </c>
      <c r="BC92" s="58" t="s">
        <v>68</v>
      </c>
      <c r="BD92" s="59" t="s">
        <v>69</v>
      </c>
      <c r="BE92" s="153"/>
    </row>
    <row r="93" spans="1:91" s="31" customFormat="1" ht="10.9" customHeight="1">
      <c r="A93" s="153"/>
      <c r="B93" s="16"/>
      <c r="C93" s="153"/>
      <c r="D93" s="153"/>
      <c r="E93" s="153"/>
      <c r="F93" s="153"/>
      <c r="G93" s="153"/>
      <c r="H93" s="153"/>
      <c r="I93" s="153"/>
      <c r="J93" s="153"/>
      <c r="K93" s="153"/>
      <c r="L93" s="153"/>
      <c r="M93" s="153"/>
      <c r="N93" s="153"/>
      <c r="O93" s="153"/>
      <c r="P93" s="153"/>
      <c r="Q93" s="153"/>
      <c r="R93" s="153"/>
      <c r="S93" s="153"/>
      <c r="T93" s="153"/>
      <c r="U93" s="153"/>
      <c r="V93" s="153"/>
      <c r="W93" s="153"/>
      <c r="X93" s="153"/>
      <c r="Y93" s="153"/>
      <c r="Z93" s="153"/>
      <c r="AA93" s="153"/>
      <c r="AB93" s="153"/>
      <c r="AC93" s="153"/>
      <c r="AD93" s="153"/>
      <c r="AE93" s="153"/>
      <c r="AF93" s="153"/>
      <c r="AG93" s="153"/>
      <c r="AH93" s="153"/>
      <c r="AI93" s="153"/>
      <c r="AJ93" s="153"/>
      <c r="AK93" s="153"/>
      <c r="AL93" s="153"/>
      <c r="AM93" s="153"/>
      <c r="AN93" s="153"/>
      <c r="AO93" s="153"/>
      <c r="AP93" s="153"/>
      <c r="AQ93" s="153"/>
      <c r="AR93" s="16"/>
      <c r="AS93" s="61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225"/>
      <c r="BE93" s="153"/>
    </row>
    <row r="94" spans="1:91" s="226" customFormat="1" ht="32.450000000000003" customHeight="1">
      <c r="B94" s="227"/>
      <c r="C94" s="139" t="s">
        <v>70</v>
      </c>
      <c r="D94" s="144"/>
      <c r="E94" s="144"/>
      <c r="F94" s="144"/>
      <c r="G94" s="144"/>
      <c r="H94" s="144"/>
      <c r="I94" s="144"/>
      <c r="J94" s="144"/>
      <c r="K94" s="144"/>
      <c r="L94" s="144"/>
      <c r="M94" s="144"/>
      <c r="N94" s="144"/>
      <c r="O94" s="144"/>
      <c r="P94" s="144"/>
      <c r="Q94" s="144"/>
      <c r="R94" s="144"/>
      <c r="S94" s="144"/>
      <c r="T94" s="144"/>
      <c r="U94" s="144"/>
      <c r="V94" s="144"/>
      <c r="W94" s="144"/>
      <c r="X94" s="144"/>
      <c r="Y94" s="144"/>
      <c r="Z94" s="144"/>
      <c r="AA94" s="144"/>
      <c r="AB94" s="144"/>
      <c r="AC94" s="144"/>
      <c r="AD94" s="144"/>
      <c r="AE94" s="144"/>
      <c r="AF94" s="144"/>
      <c r="AG94" s="164">
        <f>ROUND(AG95+AG97,2)</f>
        <v>0</v>
      </c>
      <c r="AH94" s="164"/>
      <c r="AI94" s="164"/>
      <c r="AJ94" s="164"/>
      <c r="AK94" s="164"/>
      <c r="AL94" s="164"/>
      <c r="AM94" s="164"/>
      <c r="AN94" s="176">
        <f t="shared" ref="AN94:AN96" si="0">SUM(AG94,AT94)</f>
        <v>0</v>
      </c>
      <c r="AO94" s="176"/>
      <c r="AP94" s="176"/>
      <c r="AQ94" s="228" t="s">
        <v>1</v>
      </c>
      <c r="AR94" s="227"/>
      <c r="AS94" s="229">
        <f>ROUND(AS95+AS97,2)</f>
        <v>0</v>
      </c>
      <c r="AT94" s="230">
        <f t="shared" ref="AT94:AT96" si="1">ROUND(SUM(AV94:AW94),2)</f>
        <v>0</v>
      </c>
      <c r="AU94" s="231">
        <f>ROUND(AU95+AU97,5)</f>
        <v>0</v>
      </c>
      <c r="AV94" s="230">
        <f>ROUND(AZ94*L29,2)</f>
        <v>0</v>
      </c>
      <c r="AW94" s="230">
        <f>ROUND(BA94*L30,2)</f>
        <v>0</v>
      </c>
      <c r="AX94" s="230">
        <f>ROUND(BB94*L29,2)</f>
        <v>0</v>
      </c>
      <c r="AY94" s="230">
        <f>ROUND(BC94*L30,2)</f>
        <v>0</v>
      </c>
      <c r="AZ94" s="230">
        <f>ROUND(AZ95+AZ97,2)</f>
        <v>0</v>
      </c>
      <c r="BA94" s="230">
        <f>ROUND(BA95+BA97,2)</f>
        <v>0</v>
      </c>
      <c r="BB94" s="230">
        <f>ROUND(BB95+BB97,2)</f>
        <v>0</v>
      </c>
      <c r="BC94" s="230">
        <f>ROUND(BC95+BC97,2)</f>
        <v>0</v>
      </c>
      <c r="BD94" s="232">
        <f>ROUND(BD95+BD97,2)</f>
        <v>0</v>
      </c>
      <c r="BS94" s="233" t="s">
        <v>71</v>
      </c>
      <c r="BT94" s="233" t="s">
        <v>72</v>
      </c>
      <c r="BU94" s="234" t="s">
        <v>73</v>
      </c>
      <c r="BV94" s="233" t="s">
        <v>74</v>
      </c>
      <c r="BW94" s="233" t="s">
        <v>4</v>
      </c>
      <c r="BX94" s="233" t="s">
        <v>75</v>
      </c>
      <c r="CL94" s="233" t="s">
        <v>1</v>
      </c>
    </row>
    <row r="95" spans="1:91" s="235" customFormat="1" ht="50.25" customHeight="1">
      <c r="B95" s="236"/>
      <c r="C95" s="145"/>
      <c r="D95" s="158" t="s">
        <v>76</v>
      </c>
      <c r="E95" s="158"/>
      <c r="F95" s="158"/>
      <c r="G95" s="158"/>
      <c r="H95" s="158"/>
      <c r="I95" s="148"/>
      <c r="J95" s="158" t="s">
        <v>77</v>
      </c>
      <c r="K95" s="158"/>
      <c r="L95" s="158"/>
      <c r="M95" s="158"/>
      <c r="N95" s="158"/>
      <c r="O95" s="158"/>
      <c r="P95" s="158"/>
      <c r="Q95" s="158"/>
      <c r="R95" s="158"/>
      <c r="S95" s="158"/>
      <c r="T95" s="158"/>
      <c r="U95" s="158"/>
      <c r="V95" s="158"/>
      <c r="W95" s="158"/>
      <c r="X95" s="158"/>
      <c r="Y95" s="158"/>
      <c r="Z95" s="158"/>
      <c r="AA95" s="158"/>
      <c r="AB95" s="158"/>
      <c r="AC95" s="158"/>
      <c r="AD95" s="158"/>
      <c r="AE95" s="158"/>
      <c r="AF95" s="158"/>
      <c r="AG95" s="175">
        <f>ROUND(SUM(AG96:AG96),2)</f>
        <v>0</v>
      </c>
      <c r="AH95" s="163"/>
      <c r="AI95" s="163"/>
      <c r="AJ95" s="163"/>
      <c r="AK95" s="163"/>
      <c r="AL95" s="163"/>
      <c r="AM95" s="163"/>
      <c r="AN95" s="162">
        <f t="shared" si="0"/>
        <v>0</v>
      </c>
      <c r="AO95" s="163"/>
      <c r="AP95" s="163"/>
      <c r="AQ95" s="243" t="s">
        <v>78</v>
      </c>
      <c r="AR95" s="236"/>
      <c r="AS95" s="244">
        <f>ROUND(SUM(AS96:AS96),2)</f>
        <v>0</v>
      </c>
      <c r="AT95" s="245">
        <f t="shared" si="1"/>
        <v>0</v>
      </c>
      <c r="AU95" s="246">
        <f>ROUND(SUM(AU96:AU96),5)</f>
        <v>0</v>
      </c>
      <c r="AV95" s="245">
        <f>ROUND(AZ95*L29,2)</f>
        <v>0</v>
      </c>
      <c r="AW95" s="245">
        <f>ROUND(BA95*L30,2)</f>
        <v>0</v>
      </c>
      <c r="AX95" s="245">
        <f>ROUND(BB95*L29,2)</f>
        <v>0</v>
      </c>
      <c r="AY95" s="245">
        <f>ROUND(BC95*L30,2)</f>
        <v>0</v>
      </c>
      <c r="AZ95" s="245">
        <f>ROUND(SUM(AZ96:AZ96),2)</f>
        <v>0</v>
      </c>
      <c r="BA95" s="245">
        <f>ROUND(SUM(BA96:BA96),2)</f>
        <v>0</v>
      </c>
      <c r="BB95" s="245">
        <f>ROUND(SUM(BB96:BB96),2)</f>
        <v>0</v>
      </c>
      <c r="BC95" s="245">
        <f>ROUND(SUM(BC96:BC96),2)</f>
        <v>0</v>
      </c>
      <c r="BD95" s="247">
        <f>ROUND(SUM(BD96:BD96),2)</f>
        <v>0</v>
      </c>
      <c r="BS95" s="248" t="s">
        <v>71</v>
      </c>
      <c r="BT95" s="248" t="s">
        <v>79</v>
      </c>
      <c r="BU95" s="248" t="s">
        <v>73</v>
      </c>
      <c r="BV95" s="248" t="s">
        <v>74</v>
      </c>
      <c r="BW95" s="248" t="s">
        <v>80</v>
      </c>
      <c r="BX95" s="248" t="s">
        <v>4</v>
      </c>
      <c r="CL95" s="248" t="s">
        <v>1</v>
      </c>
      <c r="CM95" s="248" t="s">
        <v>72</v>
      </c>
    </row>
    <row r="96" spans="1:91" s="203" customFormat="1" ht="16.5" customHeight="1">
      <c r="A96" s="249" t="s">
        <v>81</v>
      </c>
      <c r="B96" s="204"/>
      <c r="C96" s="146"/>
      <c r="D96" s="146"/>
      <c r="E96" s="159" t="s">
        <v>84</v>
      </c>
      <c r="F96" s="159"/>
      <c r="G96" s="159"/>
      <c r="H96" s="159"/>
      <c r="I96" s="159"/>
      <c r="J96" s="146"/>
      <c r="K96" s="159" t="s">
        <v>85</v>
      </c>
      <c r="L96" s="159"/>
      <c r="M96" s="159"/>
      <c r="N96" s="159"/>
      <c r="O96" s="159"/>
      <c r="P96" s="159"/>
      <c r="Q96" s="159"/>
      <c r="R96" s="159"/>
      <c r="S96" s="159"/>
      <c r="T96" s="159"/>
      <c r="U96" s="159"/>
      <c r="V96" s="159"/>
      <c r="W96" s="159"/>
      <c r="X96" s="159"/>
      <c r="Y96" s="159"/>
      <c r="Z96" s="159"/>
      <c r="AA96" s="159"/>
      <c r="AB96" s="159"/>
      <c r="AC96" s="159"/>
      <c r="AD96" s="159"/>
      <c r="AE96" s="159"/>
      <c r="AF96" s="159"/>
      <c r="AG96" s="160">
        <f>'SO01.A-4 - SO01.A-4  Vzdu...'!J32</f>
        <v>0</v>
      </c>
      <c r="AH96" s="161"/>
      <c r="AI96" s="161"/>
      <c r="AJ96" s="161"/>
      <c r="AK96" s="161"/>
      <c r="AL96" s="161"/>
      <c r="AM96" s="161"/>
      <c r="AN96" s="160">
        <f t="shared" si="0"/>
        <v>0</v>
      </c>
      <c r="AO96" s="161"/>
      <c r="AP96" s="161"/>
      <c r="AQ96" s="253" t="s">
        <v>82</v>
      </c>
      <c r="AR96" s="204"/>
      <c r="AS96" s="254">
        <v>0</v>
      </c>
      <c r="AT96" s="255">
        <f t="shared" si="1"/>
        <v>0</v>
      </c>
      <c r="AU96" s="256">
        <f>'SO01.A-4 - SO01.A-4  Vzdu...'!P129</f>
        <v>0</v>
      </c>
      <c r="AV96" s="255">
        <f>'SO01.A-4 - SO01.A-4  Vzdu...'!J35</f>
        <v>0</v>
      </c>
      <c r="AW96" s="255">
        <f>'SO01.A-4 - SO01.A-4  Vzdu...'!J36</f>
        <v>0</v>
      </c>
      <c r="AX96" s="255">
        <f>'SO01.A-4 - SO01.A-4  Vzdu...'!J37</f>
        <v>0</v>
      </c>
      <c r="AY96" s="255">
        <f>'SO01.A-4 - SO01.A-4  Vzdu...'!J38</f>
        <v>0</v>
      </c>
      <c r="AZ96" s="255">
        <f>'SO01.A-4 - SO01.A-4  Vzdu...'!F35</f>
        <v>0</v>
      </c>
      <c r="BA96" s="255">
        <f>'SO01.A-4 - SO01.A-4  Vzdu...'!F36</f>
        <v>0</v>
      </c>
      <c r="BB96" s="255">
        <f>'SO01.A-4 - SO01.A-4  Vzdu...'!F37</f>
        <v>0</v>
      </c>
      <c r="BC96" s="255">
        <f>'SO01.A-4 - SO01.A-4  Vzdu...'!F38</f>
        <v>0</v>
      </c>
      <c r="BD96" s="257">
        <f>'SO01.A-4 - SO01.A-4  Vzdu...'!F39</f>
        <v>0</v>
      </c>
      <c r="BT96" s="157" t="s">
        <v>83</v>
      </c>
      <c r="BV96" s="157" t="s">
        <v>74</v>
      </c>
      <c r="BW96" s="157" t="s">
        <v>86</v>
      </c>
      <c r="BX96" s="157" t="s">
        <v>80</v>
      </c>
      <c r="CL96" s="157" t="s">
        <v>1</v>
      </c>
    </row>
    <row r="97" spans="1:91" s="235" customFormat="1" ht="37.5" customHeight="1">
      <c r="B97" s="236"/>
      <c r="C97" s="237"/>
      <c r="D97" s="238"/>
      <c r="E97" s="238"/>
      <c r="F97" s="238"/>
      <c r="G97" s="238"/>
      <c r="H97" s="238"/>
      <c r="I97" s="239"/>
      <c r="J97" s="238"/>
      <c r="K97" s="238"/>
      <c r="L97" s="238"/>
      <c r="M97" s="238"/>
      <c r="N97" s="238"/>
      <c r="O97" s="238"/>
      <c r="P97" s="238"/>
      <c r="Q97" s="238"/>
      <c r="R97" s="238"/>
      <c r="S97" s="238"/>
      <c r="T97" s="238"/>
      <c r="U97" s="238"/>
      <c r="V97" s="238"/>
      <c r="W97" s="238"/>
      <c r="X97" s="238"/>
      <c r="Y97" s="238"/>
      <c r="Z97" s="238"/>
      <c r="AA97" s="238"/>
      <c r="AB97" s="238"/>
      <c r="AC97" s="238"/>
      <c r="AD97" s="238"/>
      <c r="AE97" s="238"/>
      <c r="AF97" s="238"/>
      <c r="AG97" s="240"/>
      <c r="AH97" s="241"/>
      <c r="AI97" s="241"/>
      <c r="AJ97" s="241"/>
      <c r="AK97" s="241"/>
      <c r="AL97" s="241"/>
      <c r="AM97" s="241"/>
      <c r="AN97" s="242"/>
      <c r="AO97" s="241"/>
      <c r="AP97" s="241"/>
      <c r="AQ97" s="243" t="s">
        <v>78</v>
      </c>
      <c r="AR97" s="236"/>
      <c r="AS97" s="244"/>
      <c r="AT97" s="245"/>
      <c r="AU97" s="246"/>
      <c r="AV97" s="245"/>
      <c r="AW97" s="245"/>
      <c r="AX97" s="245"/>
      <c r="AY97" s="245"/>
      <c r="AZ97" s="245"/>
      <c r="BA97" s="245"/>
      <c r="BB97" s="245"/>
      <c r="BC97" s="245"/>
      <c r="BD97" s="247"/>
      <c r="BS97" s="248" t="s">
        <v>71</v>
      </c>
      <c r="BT97" s="248" t="s">
        <v>79</v>
      </c>
      <c r="BU97" s="248" t="s">
        <v>73</v>
      </c>
      <c r="BV97" s="248" t="s">
        <v>74</v>
      </c>
      <c r="BW97" s="248" t="s">
        <v>87</v>
      </c>
      <c r="BX97" s="248" t="s">
        <v>4</v>
      </c>
      <c r="CL97" s="248" t="s">
        <v>1</v>
      </c>
      <c r="CM97" s="248" t="s">
        <v>72</v>
      </c>
    </row>
    <row r="98" spans="1:91" s="203" customFormat="1" ht="23.25" customHeight="1">
      <c r="A98" s="249" t="s">
        <v>81</v>
      </c>
      <c r="B98" s="204"/>
      <c r="C98" s="49"/>
      <c r="D98" s="49"/>
      <c r="E98" s="250"/>
      <c r="F98" s="250"/>
      <c r="G98" s="250"/>
      <c r="H98" s="250"/>
      <c r="I98" s="250"/>
      <c r="J98" s="49"/>
      <c r="K98" s="250"/>
      <c r="L98" s="250"/>
      <c r="M98" s="250"/>
      <c r="N98" s="250"/>
      <c r="O98" s="250"/>
      <c r="P98" s="250"/>
      <c r="Q98" s="250"/>
      <c r="R98" s="250"/>
      <c r="S98" s="250"/>
      <c r="T98" s="250"/>
      <c r="U98" s="250"/>
      <c r="V98" s="250"/>
      <c r="W98" s="250"/>
      <c r="X98" s="250"/>
      <c r="Y98" s="250"/>
      <c r="Z98" s="250"/>
      <c r="AA98" s="250"/>
      <c r="AB98" s="250"/>
      <c r="AC98" s="250"/>
      <c r="AD98" s="250"/>
      <c r="AE98" s="250"/>
      <c r="AF98" s="250"/>
      <c r="AG98" s="251"/>
      <c r="AH98" s="252"/>
      <c r="AI98" s="252"/>
      <c r="AJ98" s="252"/>
      <c r="AK98" s="252"/>
      <c r="AL98" s="252"/>
      <c r="AM98" s="252"/>
      <c r="AN98" s="251"/>
      <c r="AO98" s="252"/>
      <c r="AP98" s="252"/>
      <c r="AQ98" s="253" t="s">
        <v>82</v>
      </c>
      <c r="AR98" s="204"/>
      <c r="AS98" s="254"/>
      <c r="AT98" s="255"/>
      <c r="AU98" s="256"/>
      <c r="AV98" s="255"/>
      <c r="AW98" s="255"/>
      <c r="AX98" s="255"/>
      <c r="AY98" s="255"/>
      <c r="AZ98" s="255"/>
      <c r="BA98" s="255"/>
      <c r="BB98" s="255"/>
      <c r="BC98" s="255"/>
      <c r="BD98" s="257"/>
      <c r="BT98" s="157" t="s">
        <v>83</v>
      </c>
      <c r="BV98" s="157" t="s">
        <v>74</v>
      </c>
      <c r="BW98" s="157" t="s">
        <v>88</v>
      </c>
      <c r="BX98" s="157" t="s">
        <v>87</v>
      </c>
      <c r="CL98" s="157" t="s">
        <v>1</v>
      </c>
    </row>
    <row r="99" spans="1:91" s="203" customFormat="1" ht="16.5" customHeight="1">
      <c r="A99" s="249" t="s">
        <v>81</v>
      </c>
      <c r="B99" s="204"/>
      <c r="C99" s="49"/>
      <c r="D99" s="49"/>
      <c r="E99" s="250"/>
      <c r="F99" s="250"/>
      <c r="G99" s="250"/>
      <c r="H99" s="250"/>
      <c r="I99" s="250"/>
      <c r="J99" s="49"/>
      <c r="K99" s="250"/>
      <c r="L99" s="250"/>
      <c r="M99" s="250"/>
      <c r="N99" s="250"/>
      <c r="O99" s="250"/>
      <c r="P99" s="250"/>
      <c r="Q99" s="250"/>
      <c r="R99" s="250"/>
      <c r="S99" s="250"/>
      <c r="T99" s="250"/>
      <c r="U99" s="250"/>
      <c r="V99" s="250"/>
      <c r="W99" s="250"/>
      <c r="X99" s="250"/>
      <c r="Y99" s="250"/>
      <c r="Z99" s="250"/>
      <c r="AA99" s="250"/>
      <c r="AB99" s="250"/>
      <c r="AC99" s="250"/>
      <c r="AD99" s="250"/>
      <c r="AE99" s="250"/>
      <c r="AF99" s="250"/>
      <c r="AG99" s="251"/>
      <c r="AH99" s="252"/>
      <c r="AI99" s="252"/>
      <c r="AJ99" s="252"/>
      <c r="AK99" s="252"/>
      <c r="AL99" s="252"/>
      <c r="AM99" s="252"/>
      <c r="AN99" s="251"/>
      <c r="AO99" s="252"/>
      <c r="AP99" s="252"/>
      <c r="AQ99" s="253" t="s">
        <v>82</v>
      </c>
      <c r="AR99" s="204"/>
      <c r="AS99" s="254"/>
      <c r="AT99" s="255"/>
      <c r="AU99" s="256"/>
      <c r="AV99" s="255"/>
      <c r="AW99" s="255"/>
      <c r="AX99" s="255"/>
      <c r="AY99" s="255"/>
      <c r="AZ99" s="255"/>
      <c r="BA99" s="255"/>
      <c r="BB99" s="255"/>
      <c r="BC99" s="255"/>
      <c r="BD99" s="257"/>
      <c r="BT99" s="157" t="s">
        <v>83</v>
      </c>
      <c r="BV99" s="157" t="s">
        <v>74</v>
      </c>
      <c r="BW99" s="157" t="s">
        <v>89</v>
      </c>
      <c r="BX99" s="157" t="s">
        <v>87</v>
      </c>
      <c r="CL99" s="157" t="s">
        <v>1</v>
      </c>
    </row>
    <row r="100" spans="1:91" s="203" customFormat="1" ht="16.5" customHeight="1">
      <c r="A100" s="249" t="s">
        <v>81</v>
      </c>
      <c r="B100" s="204"/>
      <c r="C100" s="49"/>
      <c r="D100" s="49"/>
      <c r="E100" s="250"/>
      <c r="F100" s="250"/>
      <c r="G100" s="250"/>
      <c r="H100" s="250"/>
      <c r="I100" s="250"/>
      <c r="J100" s="49"/>
      <c r="K100" s="250"/>
      <c r="L100" s="250"/>
      <c r="M100" s="250"/>
      <c r="N100" s="250"/>
      <c r="O100" s="250"/>
      <c r="P100" s="250"/>
      <c r="Q100" s="250"/>
      <c r="R100" s="250"/>
      <c r="S100" s="250"/>
      <c r="T100" s="250"/>
      <c r="U100" s="250"/>
      <c r="V100" s="250"/>
      <c r="W100" s="250"/>
      <c r="X100" s="250"/>
      <c r="Y100" s="250"/>
      <c r="Z100" s="250"/>
      <c r="AA100" s="250"/>
      <c r="AB100" s="250"/>
      <c r="AC100" s="250"/>
      <c r="AD100" s="250"/>
      <c r="AE100" s="250"/>
      <c r="AF100" s="250"/>
      <c r="AG100" s="251"/>
      <c r="AH100" s="252"/>
      <c r="AI100" s="252"/>
      <c r="AJ100" s="252"/>
      <c r="AK100" s="252"/>
      <c r="AL100" s="252"/>
      <c r="AM100" s="252"/>
      <c r="AN100" s="251"/>
      <c r="AO100" s="252"/>
      <c r="AP100" s="252"/>
      <c r="AQ100" s="253" t="s">
        <v>82</v>
      </c>
      <c r="AR100" s="204"/>
      <c r="AS100" s="254"/>
      <c r="AT100" s="255"/>
      <c r="AU100" s="256"/>
      <c r="AV100" s="255"/>
      <c r="AW100" s="255"/>
      <c r="AX100" s="255"/>
      <c r="AY100" s="255"/>
      <c r="AZ100" s="255"/>
      <c r="BA100" s="255"/>
      <c r="BB100" s="255"/>
      <c r="BC100" s="255"/>
      <c r="BD100" s="257"/>
      <c r="BT100" s="157" t="s">
        <v>83</v>
      </c>
      <c r="BV100" s="157" t="s">
        <v>74</v>
      </c>
      <c r="BW100" s="157" t="s">
        <v>90</v>
      </c>
      <c r="BX100" s="157" t="s">
        <v>87</v>
      </c>
      <c r="CL100" s="157" t="s">
        <v>1</v>
      </c>
    </row>
    <row r="101" spans="1:91" s="203" customFormat="1" ht="16.5" customHeight="1">
      <c r="A101" s="249" t="s">
        <v>81</v>
      </c>
      <c r="B101" s="204"/>
      <c r="C101" s="49"/>
      <c r="D101" s="49"/>
      <c r="E101" s="250"/>
      <c r="F101" s="250"/>
      <c r="G101" s="250"/>
      <c r="H101" s="250"/>
      <c r="I101" s="250"/>
      <c r="J101" s="49"/>
      <c r="K101" s="250"/>
      <c r="L101" s="250"/>
      <c r="M101" s="250"/>
      <c r="N101" s="250"/>
      <c r="O101" s="250"/>
      <c r="P101" s="250"/>
      <c r="Q101" s="250"/>
      <c r="R101" s="250"/>
      <c r="S101" s="250"/>
      <c r="T101" s="250"/>
      <c r="U101" s="250"/>
      <c r="V101" s="250"/>
      <c r="W101" s="250"/>
      <c r="X101" s="250"/>
      <c r="Y101" s="250"/>
      <c r="Z101" s="250"/>
      <c r="AA101" s="250"/>
      <c r="AB101" s="250"/>
      <c r="AC101" s="250"/>
      <c r="AD101" s="250"/>
      <c r="AE101" s="250"/>
      <c r="AF101" s="250"/>
      <c r="AG101" s="251"/>
      <c r="AH101" s="252"/>
      <c r="AI101" s="252"/>
      <c r="AJ101" s="252"/>
      <c r="AK101" s="252"/>
      <c r="AL101" s="252"/>
      <c r="AM101" s="252"/>
      <c r="AN101" s="251"/>
      <c r="AO101" s="252"/>
      <c r="AP101" s="252"/>
      <c r="AQ101" s="253" t="s">
        <v>82</v>
      </c>
      <c r="AR101" s="204"/>
      <c r="AS101" s="258"/>
      <c r="AT101" s="259"/>
      <c r="AU101" s="260"/>
      <c r="AV101" s="259"/>
      <c r="AW101" s="259"/>
      <c r="AX101" s="259"/>
      <c r="AY101" s="259"/>
      <c r="AZ101" s="259"/>
      <c r="BA101" s="259"/>
      <c r="BB101" s="259"/>
      <c r="BC101" s="259"/>
      <c r="BD101" s="261"/>
      <c r="BT101" s="157" t="s">
        <v>83</v>
      </c>
      <c r="BV101" s="157" t="s">
        <v>74</v>
      </c>
      <c r="BW101" s="157" t="s">
        <v>91</v>
      </c>
      <c r="BX101" s="157" t="s">
        <v>87</v>
      </c>
      <c r="CL101" s="157" t="s">
        <v>1</v>
      </c>
    </row>
    <row r="102" spans="1:91" s="31" customFormat="1" ht="30" customHeight="1">
      <c r="A102" s="153"/>
      <c r="B102" s="16"/>
      <c r="C102" s="153"/>
      <c r="D102" s="153"/>
      <c r="E102" s="153"/>
      <c r="F102" s="153"/>
      <c r="G102" s="153"/>
      <c r="H102" s="153"/>
      <c r="I102" s="153"/>
      <c r="J102" s="153"/>
      <c r="K102" s="153"/>
      <c r="L102" s="153"/>
      <c r="M102" s="153"/>
      <c r="N102" s="153"/>
      <c r="O102" s="153"/>
      <c r="P102" s="153"/>
      <c r="Q102" s="153"/>
      <c r="R102" s="153"/>
      <c r="S102" s="153"/>
      <c r="T102" s="153"/>
      <c r="U102" s="153"/>
      <c r="V102" s="153"/>
      <c r="W102" s="153"/>
      <c r="X102" s="153"/>
      <c r="Y102" s="153"/>
      <c r="Z102" s="153"/>
      <c r="AA102" s="153"/>
      <c r="AB102" s="153"/>
      <c r="AC102" s="153"/>
      <c r="AD102" s="153"/>
      <c r="AE102" s="153"/>
      <c r="AF102" s="153"/>
      <c r="AG102" s="153"/>
      <c r="AH102" s="153"/>
      <c r="AI102" s="153"/>
      <c r="AJ102" s="153"/>
      <c r="AK102" s="153"/>
      <c r="AL102" s="153"/>
      <c r="AM102" s="153"/>
      <c r="AN102" s="153"/>
      <c r="AO102" s="153"/>
      <c r="AP102" s="153"/>
      <c r="AQ102" s="153"/>
      <c r="AR102" s="16"/>
      <c r="AS102" s="153"/>
      <c r="AT102" s="153"/>
      <c r="AU102" s="153"/>
      <c r="AV102" s="153"/>
      <c r="AW102" s="153"/>
      <c r="AX102" s="153"/>
      <c r="AY102" s="153"/>
      <c r="AZ102" s="153"/>
      <c r="BA102" s="153"/>
      <c r="BB102" s="153"/>
      <c r="BC102" s="153"/>
      <c r="BD102" s="153"/>
      <c r="BE102" s="153"/>
    </row>
    <row r="103" spans="1:91" s="31" customFormat="1" ht="6.95" customHeight="1">
      <c r="A103" s="153"/>
      <c r="B103" s="42"/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  <c r="AB103" s="11"/>
      <c r="AC103" s="11"/>
      <c r="AD103" s="11"/>
      <c r="AE103" s="11"/>
      <c r="AF103" s="11"/>
      <c r="AG103" s="11"/>
      <c r="AH103" s="11"/>
      <c r="AI103" s="11"/>
      <c r="AJ103" s="11"/>
      <c r="AK103" s="11"/>
      <c r="AL103" s="11"/>
      <c r="AM103" s="11"/>
      <c r="AN103" s="11"/>
      <c r="AO103" s="11"/>
      <c r="AP103" s="11"/>
      <c r="AQ103" s="11"/>
      <c r="AR103" s="16"/>
      <c r="AS103" s="153"/>
      <c r="AT103" s="153"/>
      <c r="AU103" s="153"/>
      <c r="AV103" s="153"/>
      <c r="AW103" s="153"/>
      <c r="AX103" s="153"/>
      <c r="AY103" s="153"/>
      <c r="AZ103" s="153"/>
      <c r="BA103" s="153"/>
      <c r="BB103" s="153"/>
      <c r="BC103" s="153"/>
      <c r="BD103" s="153"/>
      <c r="BE103" s="153"/>
    </row>
  </sheetData>
  <sheetProtection password="ABFB" sheet="1" objects="1" scenarios="1" selectLockedCells="1"/>
  <mergeCells count="66">
    <mergeCell ref="AN101:AP101"/>
    <mergeCell ref="AG101:AM101"/>
    <mergeCell ref="AN94:AP94"/>
    <mergeCell ref="AS89:AT91"/>
    <mergeCell ref="AN99:AP99"/>
    <mergeCell ref="AG99:AM99"/>
    <mergeCell ref="AN100:AP100"/>
    <mergeCell ref="AG100:AM100"/>
    <mergeCell ref="AR2:BE2"/>
    <mergeCell ref="AG97:AM97"/>
    <mergeCell ref="AG92:AM92"/>
    <mergeCell ref="AG95:AM95"/>
    <mergeCell ref="AG96:AM96"/>
    <mergeCell ref="AM87:AN87"/>
    <mergeCell ref="AM89:AP89"/>
    <mergeCell ref="AM90:AP90"/>
    <mergeCell ref="AN96:AP96"/>
    <mergeCell ref="AN97:AP97"/>
    <mergeCell ref="L33:P33"/>
    <mergeCell ref="AK33:AO33"/>
    <mergeCell ref="W33:AE33"/>
    <mergeCell ref="AK35:AO35"/>
    <mergeCell ref="X35:AB35"/>
    <mergeCell ref="W31:AE31"/>
    <mergeCell ref="L31:P31"/>
    <mergeCell ref="L32:P32"/>
    <mergeCell ref="W32:AE32"/>
    <mergeCell ref="AK32:AO32"/>
    <mergeCell ref="BE5:BE34"/>
    <mergeCell ref="K5:AO5"/>
    <mergeCell ref="K6:AO6"/>
    <mergeCell ref="E14:AJ14"/>
    <mergeCell ref="E23:AN23"/>
    <mergeCell ref="AK26:AO26"/>
    <mergeCell ref="L28:P28"/>
    <mergeCell ref="W28:AE28"/>
    <mergeCell ref="AK28:AO28"/>
    <mergeCell ref="AK29:AO29"/>
    <mergeCell ref="L29:P29"/>
    <mergeCell ref="W29:AE29"/>
    <mergeCell ref="W30:AE30"/>
    <mergeCell ref="AK30:AO30"/>
    <mergeCell ref="L30:P30"/>
    <mergeCell ref="AK31:AO31"/>
    <mergeCell ref="E100:I100"/>
    <mergeCell ref="K100:AF100"/>
    <mergeCell ref="E101:I101"/>
    <mergeCell ref="K101:AF101"/>
    <mergeCell ref="AG94:AM94"/>
    <mergeCell ref="AG98:AM98"/>
    <mergeCell ref="K98:AF98"/>
    <mergeCell ref="E96:I96"/>
    <mergeCell ref="L85:AO85"/>
    <mergeCell ref="E99:I99"/>
    <mergeCell ref="K99:AF99"/>
    <mergeCell ref="AN98:AP98"/>
    <mergeCell ref="AN95:AP95"/>
    <mergeCell ref="AN92:AP92"/>
    <mergeCell ref="E98:I98"/>
    <mergeCell ref="C92:G92"/>
    <mergeCell ref="D97:H97"/>
    <mergeCell ref="D95:H95"/>
    <mergeCell ref="I92:AF92"/>
    <mergeCell ref="J97:AF97"/>
    <mergeCell ref="J95:AF95"/>
    <mergeCell ref="K96:AF96"/>
  </mergeCells>
  <hyperlinks>
    <hyperlink ref="A96" location="'SO01.A-4 - SO01.A-4  Vzdu...'!C2" display="/"/>
    <hyperlink ref="A98" location="'SO01.B-1 - SO01.B-1 Stave...'!C2" display="/"/>
    <hyperlink ref="A99" location="'SO01.B-2 - SO01.B-2  Elek...'!C2" display="/"/>
    <hyperlink ref="A100" location="'SO01.B-3 - SO01.B-3 Zdrav...'!C2" display="/"/>
    <hyperlink ref="A101" location="'SO01.B-4 - SO01.B-4  Ústr...'!C2" display="/"/>
  </hyperlinks>
  <pageMargins left="0.39374999999999999" right="0.39374999999999999" top="0.39374999999999999" bottom="0.39374999999999999" header="0" footer="0"/>
  <pageSetup paperSize="9" fitToHeight="100" orientation="landscape" blackAndWhite="1" r:id="rId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268"/>
  <sheetViews>
    <sheetView showGridLines="0" zoomScale="120" zoomScaleNormal="120" workbookViewId="0">
      <selection activeCell="E20" sqref="E20:H20"/>
    </sheetView>
  </sheetViews>
  <sheetFormatPr defaultRowHeight="11.25"/>
  <cols>
    <col min="1" max="1" width="8.33203125" style="1" customWidth="1"/>
    <col min="2" max="2" width="1.6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100.83203125" style="1" customWidth="1"/>
    <col min="7" max="7" width="7" style="1" customWidth="1"/>
    <col min="8" max="8" width="11.5" style="1" customWidth="1"/>
    <col min="9" max="10" width="20.1640625" style="1" customWidth="1"/>
    <col min="11" max="11" width="20.1640625" style="1" hidden="1" customWidth="1"/>
    <col min="12" max="12" width="16.6640625" style="1" customWidth="1"/>
    <col min="13" max="13" width="47.33203125" style="1" customWidth="1"/>
    <col min="14" max="20" width="14" style="1" hidden="1" customWidth="1"/>
    <col min="21" max="21" width="14" style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32" max="43" width="9.33203125" style="1"/>
    <col min="44" max="65" width="9.33203125" style="1" hidden="1"/>
    <col min="66" max="16384" width="9.33203125" style="1"/>
  </cols>
  <sheetData>
    <row r="2" spans="1:46" ht="36.950000000000003" customHeight="1">
      <c r="L2" s="179" t="s">
        <v>5</v>
      </c>
      <c r="M2" s="180"/>
      <c r="N2" s="180"/>
      <c r="O2" s="180"/>
      <c r="P2" s="180"/>
      <c r="Q2" s="180"/>
      <c r="R2" s="180"/>
      <c r="S2" s="180"/>
      <c r="T2" s="180"/>
      <c r="U2" s="180"/>
      <c r="V2" s="180"/>
      <c r="AT2" s="25" t="s">
        <v>86</v>
      </c>
    </row>
    <row r="3" spans="1:46" ht="6.95" customHeight="1">
      <c r="B3" s="26"/>
      <c r="C3" s="2"/>
      <c r="D3" s="2"/>
      <c r="E3" s="2"/>
      <c r="F3" s="2"/>
      <c r="G3" s="2"/>
      <c r="H3" s="2"/>
      <c r="I3" s="2"/>
      <c r="J3" s="2"/>
      <c r="K3" s="2"/>
      <c r="L3" s="27"/>
      <c r="AT3" s="25" t="s">
        <v>72</v>
      </c>
    </row>
    <row r="4" spans="1:46" ht="24.95" customHeight="1">
      <c r="B4" s="27"/>
      <c r="D4" s="28" t="s">
        <v>93</v>
      </c>
      <c r="L4" s="27"/>
      <c r="M4" s="29" t="s">
        <v>9</v>
      </c>
      <c r="AT4" s="25" t="s">
        <v>3</v>
      </c>
    </row>
    <row r="5" spans="1:46" ht="6.95" customHeight="1">
      <c r="B5" s="27"/>
      <c r="L5" s="27"/>
    </row>
    <row r="6" spans="1:46" ht="12" customHeight="1">
      <c r="B6" s="27"/>
      <c r="D6" s="4" t="s">
        <v>14</v>
      </c>
      <c r="L6" s="27"/>
    </row>
    <row r="7" spans="1:46" ht="16.5" customHeight="1">
      <c r="B7" s="27"/>
      <c r="E7" s="181" t="str">
        <f>'Rekapitulácia stavby'!K6</f>
        <v>REKONŠTRUKCIA VZDUCHOTECHNIKY ŠKOLSKEJ KUCHYNE ZŠ HOLÍČSKA 50 BA-Petržalka</v>
      </c>
      <c r="F7" s="182"/>
      <c r="G7" s="182"/>
      <c r="H7" s="182"/>
      <c r="L7" s="27"/>
    </row>
    <row r="8" spans="1:46" ht="12" customHeight="1">
      <c r="B8" s="27"/>
      <c r="D8" s="4" t="s">
        <v>95</v>
      </c>
      <c r="L8" s="27"/>
    </row>
    <row r="9" spans="1:46" s="31" customFormat="1" ht="16.5" customHeight="1">
      <c r="A9" s="3"/>
      <c r="B9" s="16"/>
      <c r="C9" s="3"/>
      <c r="D9" s="3"/>
      <c r="E9" s="181" t="s">
        <v>96</v>
      </c>
      <c r="F9" s="178"/>
      <c r="G9" s="178"/>
      <c r="H9" s="178"/>
      <c r="I9" s="3"/>
      <c r="J9" s="3"/>
      <c r="K9" s="3"/>
      <c r="L9" s="30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</row>
    <row r="10" spans="1:46" s="31" customFormat="1" ht="12" customHeight="1">
      <c r="A10" s="3"/>
      <c r="B10" s="16"/>
      <c r="C10" s="3"/>
      <c r="D10" s="4" t="s">
        <v>97</v>
      </c>
      <c r="E10" s="3"/>
      <c r="F10" s="3"/>
      <c r="G10" s="3"/>
      <c r="H10" s="3"/>
      <c r="I10" s="3"/>
      <c r="J10" s="3"/>
      <c r="K10" s="3"/>
      <c r="L10" s="30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</row>
    <row r="11" spans="1:46" s="31" customFormat="1" ht="16.5" customHeight="1">
      <c r="A11" s="3"/>
      <c r="B11" s="16"/>
      <c r="C11" s="3"/>
      <c r="D11" s="3"/>
      <c r="E11" s="177" t="s">
        <v>293</v>
      </c>
      <c r="F11" s="178"/>
      <c r="G11" s="178"/>
      <c r="H11" s="178"/>
      <c r="I11" s="3"/>
      <c r="J11" s="3"/>
      <c r="K11" s="3"/>
      <c r="L11" s="30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</row>
    <row r="12" spans="1:46" s="31" customFormat="1">
      <c r="A12" s="3"/>
      <c r="B12" s="16"/>
      <c r="C12" s="3"/>
      <c r="D12" s="3"/>
      <c r="E12" s="3"/>
      <c r="F12" s="3"/>
      <c r="G12" s="3"/>
      <c r="H12" s="3"/>
      <c r="I12" s="3"/>
      <c r="J12" s="3"/>
      <c r="K12" s="3"/>
      <c r="L12" s="30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</row>
    <row r="13" spans="1:46" s="31" customFormat="1" ht="12" customHeight="1">
      <c r="A13" s="3"/>
      <c r="B13" s="16"/>
      <c r="C13" s="3"/>
      <c r="D13" s="4" t="s">
        <v>15</v>
      </c>
      <c r="E13" s="3"/>
      <c r="F13" s="32" t="s">
        <v>1</v>
      </c>
      <c r="G13" s="3"/>
      <c r="H13" s="3"/>
      <c r="I13" s="4" t="s">
        <v>16</v>
      </c>
      <c r="J13" s="32" t="s">
        <v>1</v>
      </c>
      <c r="K13" s="3"/>
      <c r="L13" s="30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</row>
    <row r="14" spans="1:46" s="31" customFormat="1" ht="12" customHeight="1">
      <c r="A14" s="3"/>
      <c r="B14" s="16"/>
      <c r="C14" s="3"/>
      <c r="D14" s="4" t="s">
        <v>17</v>
      </c>
      <c r="E14" s="3"/>
      <c r="F14" s="32" t="s">
        <v>18</v>
      </c>
      <c r="G14" s="3"/>
      <c r="H14" s="3"/>
      <c r="I14" s="4" t="s">
        <v>19</v>
      </c>
      <c r="J14" s="33" t="str">
        <f>'Rekapitulácia stavby'!AN8</f>
        <v>17. 6. 2020</v>
      </c>
      <c r="K14" s="3"/>
      <c r="L14" s="30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</row>
    <row r="15" spans="1:46" s="31" customFormat="1" ht="10.9" customHeight="1">
      <c r="A15" s="3"/>
      <c r="B15" s="16"/>
      <c r="C15" s="3"/>
      <c r="D15" s="3"/>
      <c r="E15" s="3"/>
      <c r="F15" s="3"/>
      <c r="G15" s="3"/>
      <c r="H15" s="3"/>
      <c r="I15" s="3"/>
      <c r="J15" s="3"/>
      <c r="K15" s="3"/>
      <c r="L15" s="30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</row>
    <row r="16" spans="1:46" s="31" customFormat="1" ht="12" customHeight="1">
      <c r="A16" s="3"/>
      <c r="B16" s="16"/>
      <c r="C16" s="3"/>
      <c r="D16" s="4" t="s">
        <v>21</v>
      </c>
      <c r="E16" s="3"/>
      <c r="F16" s="3"/>
      <c r="G16" s="3"/>
      <c r="H16" s="3"/>
      <c r="I16" s="4" t="s">
        <v>22</v>
      </c>
      <c r="J16" s="32" t="s">
        <v>1</v>
      </c>
      <c r="K16" s="3"/>
      <c r="L16" s="30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</row>
    <row r="17" spans="1:31" s="31" customFormat="1" ht="18" customHeight="1">
      <c r="A17" s="3"/>
      <c r="B17" s="16"/>
      <c r="C17" s="3"/>
      <c r="D17" s="3"/>
      <c r="E17" s="32" t="s">
        <v>23</v>
      </c>
      <c r="F17" s="3"/>
      <c r="G17" s="3"/>
      <c r="H17" s="3"/>
      <c r="I17" s="4" t="s">
        <v>24</v>
      </c>
      <c r="J17" s="32" t="s">
        <v>1</v>
      </c>
      <c r="K17" s="3"/>
      <c r="L17" s="30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</row>
    <row r="18" spans="1:31" s="31" customFormat="1" ht="6.95" customHeight="1">
      <c r="A18" s="3"/>
      <c r="B18" s="16"/>
      <c r="C18" s="3"/>
      <c r="D18" s="3"/>
      <c r="E18" s="3"/>
      <c r="F18" s="3"/>
      <c r="G18" s="3"/>
      <c r="H18" s="3"/>
      <c r="I18" s="3"/>
      <c r="J18" s="3"/>
      <c r="K18" s="3"/>
      <c r="L18" s="30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</row>
    <row r="19" spans="1:31" s="31" customFormat="1" ht="12" customHeight="1">
      <c r="A19" s="3"/>
      <c r="B19" s="16"/>
      <c r="C19" s="3"/>
      <c r="D19" s="4" t="s">
        <v>25</v>
      </c>
      <c r="E19" s="3"/>
      <c r="F19" s="3"/>
      <c r="G19" s="3"/>
      <c r="H19" s="3"/>
      <c r="I19" s="4" t="s">
        <v>22</v>
      </c>
      <c r="J19" s="24" t="str">
        <f>'Rekapitulácia stavby'!AN13</f>
        <v>Vyplň údaj</v>
      </c>
      <c r="K19" s="3"/>
      <c r="L19" s="30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</row>
    <row r="20" spans="1:31" s="31" customFormat="1" ht="18" customHeight="1">
      <c r="A20" s="3"/>
      <c r="B20" s="16"/>
      <c r="C20" s="3"/>
      <c r="D20" s="3"/>
      <c r="E20" s="186" t="str">
        <f>'Rekapitulácia stavby'!E14</f>
        <v>Vyplň údaj</v>
      </c>
      <c r="F20" s="183"/>
      <c r="G20" s="183"/>
      <c r="H20" s="183"/>
      <c r="I20" s="4" t="s">
        <v>24</v>
      </c>
      <c r="J20" s="24" t="str">
        <f>'Rekapitulácia stavby'!AN14</f>
        <v>Vyplň údaj</v>
      </c>
      <c r="K20" s="3"/>
      <c r="L20" s="30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</row>
    <row r="21" spans="1:31" s="31" customFormat="1" ht="6.95" customHeight="1">
      <c r="A21" s="3"/>
      <c r="B21" s="16"/>
      <c r="C21" s="3"/>
      <c r="D21" s="3"/>
      <c r="E21" s="3"/>
      <c r="F21" s="3"/>
      <c r="G21" s="3"/>
      <c r="H21" s="3"/>
      <c r="I21" s="3"/>
      <c r="J21" s="3"/>
      <c r="K21" s="3"/>
      <c r="L21" s="30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</row>
    <row r="22" spans="1:31" s="31" customFormat="1" ht="12" customHeight="1">
      <c r="A22" s="3"/>
      <c r="B22" s="16"/>
      <c r="C22" s="3"/>
      <c r="D22" s="4" t="s">
        <v>27</v>
      </c>
      <c r="E22" s="3"/>
      <c r="F22" s="3"/>
      <c r="G22" s="3"/>
      <c r="H22" s="3"/>
      <c r="I22" s="4" t="s">
        <v>22</v>
      </c>
      <c r="J22" s="32" t="s">
        <v>1</v>
      </c>
      <c r="K22" s="3"/>
      <c r="L22" s="30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</row>
    <row r="23" spans="1:31" s="31" customFormat="1" ht="18" customHeight="1">
      <c r="A23" s="3"/>
      <c r="B23" s="16"/>
      <c r="C23" s="3"/>
      <c r="D23" s="3"/>
      <c r="E23" s="32" t="s">
        <v>28</v>
      </c>
      <c r="F23" s="3"/>
      <c r="G23" s="3"/>
      <c r="H23" s="3"/>
      <c r="I23" s="4" t="s">
        <v>24</v>
      </c>
      <c r="J23" s="32" t="s">
        <v>1</v>
      </c>
      <c r="K23" s="3"/>
      <c r="L23" s="30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</row>
    <row r="24" spans="1:31" s="31" customFormat="1" ht="6.95" customHeight="1">
      <c r="A24" s="3"/>
      <c r="B24" s="16"/>
      <c r="C24" s="3"/>
      <c r="D24" s="3"/>
      <c r="E24" s="3"/>
      <c r="F24" s="3"/>
      <c r="G24" s="3"/>
      <c r="H24" s="3"/>
      <c r="I24" s="3"/>
      <c r="J24" s="3"/>
      <c r="K24" s="3"/>
      <c r="L24" s="30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</row>
    <row r="25" spans="1:31" s="31" customFormat="1" ht="12" customHeight="1">
      <c r="A25" s="3"/>
      <c r="B25" s="16"/>
      <c r="C25" s="3"/>
      <c r="D25" s="4" t="s">
        <v>30</v>
      </c>
      <c r="E25" s="3"/>
      <c r="F25" s="3"/>
      <c r="G25" s="3"/>
      <c r="H25" s="3"/>
      <c r="I25" s="4" t="s">
        <v>22</v>
      </c>
      <c r="J25" s="32" t="s">
        <v>1</v>
      </c>
      <c r="K25" s="3"/>
      <c r="L25" s="30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</row>
    <row r="26" spans="1:31" s="31" customFormat="1" ht="18" customHeight="1">
      <c r="A26" s="3"/>
      <c r="B26" s="16"/>
      <c r="C26" s="3"/>
      <c r="D26" s="3"/>
      <c r="E26" s="32" t="s">
        <v>294</v>
      </c>
      <c r="F26" s="3"/>
      <c r="G26" s="3"/>
      <c r="H26" s="3"/>
      <c r="I26" s="4" t="s">
        <v>24</v>
      </c>
      <c r="J26" s="32" t="s">
        <v>1</v>
      </c>
      <c r="K26" s="3"/>
      <c r="L26" s="30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</row>
    <row r="27" spans="1:31" s="31" customFormat="1" ht="6.95" customHeight="1">
      <c r="A27" s="3"/>
      <c r="B27" s="16"/>
      <c r="C27" s="3"/>
      <c r="D27" s="3"/>
      <c r="E27" s="3"/>
      <c r="F27" s="3"/>
      <c r="G27" s="3"/>
      <c r="H27" s="3"/>
      <c r="I27" s="3"/>
      <c r="J27" s="3"/>
      <c r="K27" s="3"/>
      <c r="L27" s="30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</row>
    <row r="28" spans="1:31" s="31" customFormat="1" ht="12" customHeight="1">
      <c r="A28" s="3"/>
      <c r="B28" s="16"/>
      <c r="C28" s="3"/>
      <c r="D28" s="4" t="s">
        <v>31</v>
      </c>
      <c r="E28" s="3"/>
      <c r="F28" s="3"/>
      <c r="G28" s="3"/>
      <c r="H28" s="3"/>
      <c r="I28" s="3"/>
      <c r="J28" s="3"/>
      <c r="K28" s="3"/>
      <c r="L28" s="30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</row>
    <row r="29" spans="1:31" s="36" customFormat="1" ht="16.5" customHeight="1">
      <c r="A29" s="5"/>
      <c r="B29" s="34"/>
      <c r="C29" s="5"/>
      <c r="D29" s="5"/>
      <c r="E29" s="184" t="s">
        <v>1</v>
      </c>
      <c r="F29" s="184"/>
      <c r="G29" s="184"/>
      <c r="H29" s="184"/>
      <c r="I29" s="5"/>
      <c r="J29" s="5"/>
      <c r="K29" s="5"/>
      <c r="L29" s="3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</row>
    <row r="30" spans="1:31" s="31" customFormat="1" ht="6.95" customHeight="1">
      <c r="A30" s="3"/>
      <c r="B30" s="16"/>
      <c r="C30" s="3"/>
      <c r="D30" s="3"/>
      <c r="E30" s="3"/>
      <c r="F30" s="3"/>
      <c r="G30" s="3"/>
      <c r="H30" s="3"/>
      <c r="I30" s="3"/>
      <c r="J30" s="3"/>
      <c r="K30" s="3"/>
      <c r="L30" s="30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</row>
    <row r="31" spans="1:31" s="31" customFormat="1" ht="6.95" customHeight="1">
      <c r="A31" s="3"/>
      <c r="B31" s="16"/>
      <c r="C31" s="3"/>
      <c r="D31" s="6"/>
      <c r="E31" s="6"/>
      <c r="F31" s="6"/>
      <c r="G31" s="6"/>
      <c r="H31" s="6"/>
      <c r="I31" s="6"/>
      <c r="J31" s="6"/>
      <c r="K31" s="6"/>
      <c r="L31" s="30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</row>
    <row r="32" spans="1:31" s="31" customFormat="1" ht="25.35" customHeight="1">
      <c r="A32" s="3"/>
      <c r="B32" s="16"/>
      <c r="C32" s="3"/>
      <c r="D32" s="82" t="s">
        <v>32</v>
      </c>
      <c r="E32" s="83"/>
      <c r="F32" s="83"/>
      <c r="G32" s="83"/>
      <c r="H32" s="83"/>
      <c r="I32" s="83"/>
      <c r="J32" s="147">
        <f>ROUND(J129, 2)</f>
        <v>0</v>
      </c>
      <c r="K32" s="3"/>
      <c r="L32" s="30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</row>
    <row r="33" spans="1:31" s="31" customFormat="1" ht="6.95" customHeight="1">
      <c r="A33" s="3"/>
      <c r="B33" s="16"/>
      <c r="C33" s="3"/>
      <c r="D33" s="85"/>
      <c r="E33" s="85"/>
      <c r="F33" s="85"/>
      <c r="G33" s="85"/>
      <c r="H33" s="85"/>
      <c r="I33" s="85"/>
      <c r="J33" s="85"/>
      <c r="K33" s="6"/>
      <c r="L33" s="30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</row>
    <row r="34" spans="1:31" s="31" customFormat="1" ht="14.45" customHeight="1">
      <c r="A34" s="3"/>
      <c r="B34" s="16"/>
      <c r="C34" s="3"/>
      <c r="D34" s="83"/>
      <c r="E34" s="83"/>
      <c r="F34" s="152" t="s">
        <v>34</v>
      </c>
      <c r="G34" s="83"/>
      <c r="H34" s="83"/>
      <c r="I34" s="152" t="s">
        <v>33</v>
      </c>
      <c r="J34" s="152" t="s">
        <v>35</v>
      </c>
      <c r="K34" s="3"/>
      <c r="L34" s="30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</row>
    <row r="35" spans="1:31" s="31" customFormat="1" ht="14.45" customHeight="1">
      <c r="A35" s="3"/>
      <c r="B35" s="16"/>
      <c r="C35" s="3"/>
      <c r="D35" s="86" t="s">
        <v>36</v>
      </c>
      <c r="E35" s="87" t="s">
        <v>37</v>
      </c>
      <c r="F35" s="88">
        <f>ROUND((SUM(BE129:BE267)),  2)</f>
        <v>0</v>
      </c>
      <c r="G35" s="83"/>
      <c r="H35" s="83"/>
      <c r="I35" s="89">
        <v>0.2</v>
      </c>
      <c r="J35" s="88">
        <f>ROUND(((SUM(BE129:BE267))*I35),  2)</f>
        <v>0</v>
      </c>
      <c r="K35" s="3"/>
      <c r="L35" s="30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</row>
    <row r="36" spans="1:31" s="31" customFormat="1" ht="14.45" customHeight="1">
      <c r="A36" s="3"/>
      <c r="B36" s="16"/>
      <c r="C36" s="3"/>
      <c r="D36" s="83"/>
      <c r="E36" s="87" t="s">
        <v>38</v>
      </c>
      <c r="F36" s="88">
        <f>ROUND((SUM(BF129:BF267)),  2)</f>
        <v>0</v>
      </c>
      <c r="G36" s="83"/>
      <c r="H36" s="83"/>
      <c r="I36" s="89">
        <v>0.2</v>
      </c>
      <c r="J36" s="88">
        <f>ROUND(((SUM(BF129:BF267))*I36),  2)</f>
        <v>0</v>
      </c>
      <c r="K36" s="3"/>
      <c r="L36" s="30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</row>
    <row r="37" spans="1:31" s="31" customFormat="1" ht="14.45" hidden="1" customHeight="1">
      <c r="A37" s="3"/>
      <c r="B37" s="16"/>
      <c r="C37" s="3"/>
      <c r="D37" s="83"/>
      <c r="E37" s="87" t="s">
        <v>39</v>
      </c>
      <c r="F37" s="88">
        <f>ROUND((SUM(BG129:BG267)),  2)</f>
        <v>0</v>
      </c>
      <c r="G37" s="83"/>
      <c r="H37" s="83"/>
      <c r="I37" s="89">
        <v>0.2</v>
      </c>
      <c r="J37" s="88">
        <f>0</f>
        <v>0</v>
      </c>
      <c r="K37" s="3"/>
      <c r="L37" s="30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</row>
    <row r="38" spans="1:31" s="31" customFormat="1" ht="14.45" hidden="1" customHeight="1">
      <c r="A38" s="3"/>
      <c r="B38" s="16"/>
      <c r="C38" s="3"/>
      <c r="D38" s="83"/>
      <c r="E38" s="87" t="s">
        <v>40</v>
      </c>
      <c r="F38" s="88">
        <f>ROUND((SUM(BH129:BH267)),  2)</f>
        <v>0</v>
      </c>
      <c r="G38" s="83"/>
      <c r="H38" s="83"/>
      <c r="I38" s="89">
        <v>0.2</v>
      </c>
      <c r="J38" s="88">
        <f>0</f>
        <v>0</v>
      </c>
      <c r="K38" s="3"/>
      <c r="L38" s="30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</row>
    <row r="39" spans="1:31" s="31" customFormat="1" ht="14.45" hidden="1" customHeight="1">
      <c r="A39" s="3"/>
      <c r="B39" s="16"/>
      <c r="C39" s="3"/>
      <c r="D39" s="83"/>
      <c r="E39" s="87" t="s">
        <v>41</v>
      </c>
      <c r="F39" s="88">
        <f>ROUND((SUM(BI129:BI267)),  2)</f>
        <v>0</v>
      </c>
      <c r="G39" s="83"/>
      <c r="H39" s="83"/>
      <c r="I39" s="89">
        <v>0</v>
      </c>
      <c r="J39" s="88">
        <f>0</f>
        <v>0</v>
      </c>
      <c r="K39" s="3"/>
      <c r="L39" s="30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</row>
    <row r="40" spans="1:31" s="31" customFormat="1" ht="6.95" customHeight="1">
      <c r="A40" s="3"/>
      <c r="B40" s="16"/>
      <c r="C40" s="3"/>
      <c r="D40" s="83"/>
      <c r="E40" s="83"/>
      <c r="F40" s="83"/>
      <c r="G40" s="83"/>
      <c r="H40" s="83"/>
      <c r="I40" s="83"/>
      <c r="J40" s="83"/>
      <c r="K40" s="3"/>
      <c r="L40" s="30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</row>
    <row r="41" spans="1:31" s="31" customFormat="1" ht="25.35" customHeight="1">
      <c r="A41" s="3"/>
      <c r="B41" s="16"/>
      <c r="C41" s="13"/>
      <c r="D41" s="90" t="s">
        <v>42</v>
      </c>
      <c r="E41" s="91"/>
      <c r="F41" s="91"/>
      <c r="G41" s="92" t="s">
        <v>43</v>
      </c>
      <c r="H41" s="93" t="s">
        <v>44</v>
      </c>
      <c r="I41" s="91"/>
      <c r="J41" s="94">
        <f>SUM(J32:J39)</f>
        <v>0</v>
      </c>
      <c r="K41" s="37"/>
      <c r="L41" s="30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</row>
    <row r="42" spans="1:31" s="31" customFormat="1" ht="14.45" customHeight="1">
      <c r="A42" s="3"/>
      <c r="B42" s="16"/>
      <c r="C42" s="3"/>
      <c r="D42" s="3"/>
      <c r="E42" s="3"/>
      <c r="F42" s="3"/>
      <c r="G42" s="3"/>
      <c r="H42" s="3"/>
      <c r="I42" s="3"/>
      <c r="J42" s="3"/>
      <c r="K42" s="3"/>
      <c r="L42" s="30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</row>
    <row r="43" spans="1:31" ht="14.45" customHeight="1">
      <c r="B43" s="27"/>
      <c r="L43" s="27"/>
    </row>
    <row r="44" spans="1:31" ht="14.45" customHeight="1">
      <c r="B44" s="27"/>
      <c r="L44" s="27"/>
    </row>
    <row r="45" spans="1:31" ht="14.45" customHeight="1">
      <c r="B45" s="27"/>
      <c r="L45" s="27"/>
    </row>
    <row r="46" spans="1:31" ht="14.45" customHeight="1">
      <c r="B46" s="27"/>
      <c r="L46" s="27"/>
    </row>
    <row r="47" spans="1:31" ht="14.45" customHeight="1">
      <c r="B47" s="27"/>
      <c r="L47" s="27"/>
    </row>
    <row r="48" spans="1:31" ht="14.45" customHeight="1">
      <c r="B48" s="27"/>
      <c r="L48" s="27"/>
    </row>
    <row r="49" spans="1:31" ht="14.45" customHeight="1">
      <c r="B49" s="27"/>
      <c r="L49" s="27"/>
    </row>
    <row r="50" spans="1:31" s="31" customFormat="1" ht="14.45" customHeight="1">
      <c r="B50" s="30"/>
      <c r="D50" s="38" t="s">
        <v>45</v>
      </c>
      <c r="E50" s="8"/>
      <c r="F50" s="8"/>
      <c r="G50" s="38" t="s">
        <v>46</v>
      </c>
      <c r="H50" s="8"/>
      <c r="I50" s="8"/>
      <c r="J50" s="8"/>
      <c r="K50" s="8"/>
      <c r="L50" s="30"/>
    </row>
    <row r="51" spans="1:31">
      <c r="B51" s="27"/>
      <c r="L51" s="27"/>
    </row>
    <row r="52" spans="1:31">
      <c r="B52" s="27"/>
      <c r="L52" s="27"/>
    </row>
    <row r="53" spans="1:31">
      <c r="B53" s="27"/>
      <c r="L53" s="27"/>
    </row>
    <row r="54" spans="1:31">
      <c r="B54" s="27"/>
      <c r="L54" s="27"/>
    </row>
    <row r="55" spans="1:31">
      <c r="B55" s="27"/>
      <c r="L55" s="27"/>
    </row>
    <row r="56" spans="1:31">
      <c r="B56" s="27"/>
      <c r="L56" s="27"/>
    </row>
    <row r="57" spans="1:31">
      <c r="B57" s="27"/>
      <c r="L57" s="27"/>
    </row>
    <row r="58" spans="1:31">
      <c r="B58" s="27"/>
      <c r="L58" s="27"/>
    </row>
    <row r="59" spans="1:31">
      <c r="B59" s="27"/>
      <c r="L59" s="27"/>
    </row>
    <row r="60" spans="1:31">
      <c r="B60" s="27"/>
      <c r="L60" s="27"/>
    </row>
    <row r="61" spans="1:31" s="31" customFormat="1" ht="12.75">
      <c r="A61" s="3"/>
      <c r="B61" s="16"/>
      <c r="C61" s="3"/>
      <c r="D61" s="39" t="s">
        <v>47</v>
      </c>
      <c r="E61" s="9"/>
      <c r="F61" s="40" t="s">
        <v>48</v>
      </c>
      <c r="G61" s="39" t="s">
        <v>47</v>
      </c>
      <c r="H61" s="9"/>
      <c r="I61" s="9"/>
      <c r="J61" s="41" t="s">
        <v>48</v>
      </c>
      <c r="K61" s="9"/>
      <c r="L61" s="30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</row>
    <row r="62" spans="1:31">
      <c r="B62" s="27"/>
      <c r="L62" s="27"/>
    </row>
    <row r="63" spans="1:31">
      <c r="B63" s="27"/>
      <c r="L63" s="27"/>
    </row>
    <row r="64" spans="1:31">
      <c r="B64" s="27"/>
      <c r="L64" s="27"/>
    </row>
    <row r="65" spans="1:31" s="31" customFormat="1" ht="12.75">
      <c r="A65" s="3"/>
      <c r="B65" s="16"/>
      <c r="C65" s="3"/>
      <c r="D65" s="38" t="s">
        <v>49</v>
      </c>
      <c r="E65" s="10"/>
      <c r="F65" s="10"/>
      <c r="G65" s="38" t="s">
        <v>50</v>
      </c>
      <c r="H65" s="10"/>
      <c r="I65" s="10"/>
      <c r="J65" s="10"/>
      <c r="K65" s="10"/>
      <c r="L65" s="30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</row>
    <row r="66" spans="1:31">
      <c r="B66" s="27"/>
      <c r="L66" s="27"/>
    </row>
    <row r="67" spans="1:31">
      <c r="B67" s="27"/>
      <c r="L67" s="27"/>
    </row>
    <row r="68" spans="1:31">
      <c r="B68" s="27"/>
      <c r="L68" s="27"/>
    </row>
    <row r="69" spans="1:31">
      <c r="B69" s="27"/>
      <c r="L69" s="27"/>
    </row>
    <row r="70" spans="1:31">
      <c r="B70" s="27"/>
      <c r="L70" s="27"/>
    </row>
    <row r="71" spans="1:31">
      <c r="B71" s="27"/>
      <c r="L71" s="27"/>
    </row>
    <row r="72" spans="1:31">
      <c r="B72" s="27"/>
      <c r="L72" s="27"/>
    </row>
    <row r="73" spans="1:31">
      <c r="B73" s="27"/>
      <c r="L73" s="27"/>
    </row>
    <row r="74" spans="1:31">
      <c r="B74" s="27"/>
      <c r="L74" s="27"/>
    </row>
    <row r="75" spans="1:31">
      <c r="B75" s="27"/>
      <c r="L75" s="27"/>
    </row>
    <row r="76" spans="1:31" s="31" customFormat="1" ht="12.75">
      <c r="A76" s="3"/>
      <c r="B76" s="16"/>
      <c r="C76" s="3"/>
      <c r="D76" s="39" t="s">
        <v>47</v>
      </c>
      <c r="E76" s="9"/>
      <c r="F76" s="40" t="s">
        <v>48</v>
      </c>
      <c r="G76" s="39" t="s">
        <v>47</v>
      </c>
      <c r="H76" s="9"/>
      <c r="I76" s="9"/>
      <c r="J76" s="41" t="s">
        <v>48</v>
      </c>
      <c r="K76" s="9"/>
      <c r="L76" s="30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</row>
    <row r="77" spans="1:31" s="31" customFormat="1" ht="14.45" customHeight="1">
      <c r="A77" s="3"/>
      <c r="B77" s="42"/>
      <c r="C77" s="11"/>
      <c r="D77" s="11"/>
      <c r="E77" s="11"/>
      <c r="F77" s="11"/>
      <c r="G77" s="11"/>
      <c r="H77" s="11"/>
      <c r="I77" s="11"/>
      <c r="J77" s="11"/>
      <c r="K77" s="11"/>
      <c r="L77" s="30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</row>
    <row r="81" spans="1:31" s="31" customFormat="1" ht="6.95" customHeight="1">
      <c r="A81" s="3"/>
      <c r="B81" s="43"/>
      <c r="C81" s="12"/>
      <c r="D81" s="12"/>
      <c r="E81" s="12"/>
      <c r="F81" s="12"/>
      <c r="G81" s="12"/>
      <c r="H81" s="12"/>
      <c r="I81" s="12"/>
      <c r="J81" s="12"/>
      <c r="K81" s="12"/>
      <c r="L81" s="30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</row>
    <row r="82" spans="1:31" s="31" customFormat="1" ht="24.95" customHeight="1">
      <c r="A82" s="3"/>
      <c r="B82" s="16"/>
      <c r="C82" s="28" t="s">
        <v>98</v>
      </c>
      <c r="D82" s="3"/>
      <c r="E82" s="3"/>
      <c r="F82" s="3"/>
      <c r="G82" s="3"/>
      <c r="H82" s="3"/>
      <c r="I82" s="3"/>
      <c r="J82" s="3"/>
      <c r="K82" s="3"/>
      <c r="L82" s="30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</row>
    <row r="83" spans="1:31" s="31" customFormat="1" ht="6.95" customHeight="1">
      <c r="A83" s="3"/>
      <c r="B83" s="16"/>
      <c r="C83" s="3"/>
      <c r="D83" s="3"/>
      <c r="E83" s="3"/>
      <c r="F83" s="3"/>
      <c r="G83" s="3"/>
      <c r="H83" s="3"/>
      <c r="I83" s="3"/>
      <c r="J83" s="3"/>
      <c r="K83" s="3"/>
      <c r="L83" s="30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</row>
    <row r="84" spans="1:31" s="31" customFormat="1" ht="12" customHeight="1">
      <c r="A84" s="3"/>
      <c r="B84" s="16"/>
      <c r="C84" s="4" t="s">
        <v>14</v>
      </c>
      <c r="D84" s="3"/>
      <c r="E84" s="3"/>
      <c r="F84" s="3"/>
      <c r="G84" s="3"/>
      <c r="H84" s="3"/>
      <c r="I84" s="3"/>
      <c r="J84" s="3"/>
      <c r="K84" s="3"/>
      <c r="L84" s="30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</row>
    <row r="85" spans="1:31" s="31" customFormat="1" ht="16.5" customHeight="1">
      <c r="A85" s="3"/>
      <c r="B85" s="16"/>
      <c r="C85" s="3"/>
      <c r="D85" s="3"/>
      <c r="E85" s="181" t="str">
        <f>E7</f>
        <v>REKONŠTRUKCIA VZDUCHOTECHNIKY ŠKOLSKEJ KUCHYNE ZŠ HOLÍČSKA 50 BA-Petržalka</v>
      </c>
      <c r="F85" s="182"/>
      <c r="G85" s="182"/>
      <c r="H85" s="182"/>
      <c r="I85" s="3"/>
      <c r="J85" s="3"/>
      <c r="K85" s="3"/>
      <c r="L85" s="30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</row>
    <row r="86" spans="1:31" ht="12" customHeight="1">
      <c r="B86" s="27"/>
      <c r="C86" s="4" t="s">
        <v>95</v>
      </c>
      <c r="L86" s="27"/>
    </row>
    <row r="87" spans="1:31" s="31" customFormat="1" ht="16.5" customHeight="1">
      <c r="A87" s="3"/>
      <c r="B87" s="16"/>
      <c r="C87" s="3"/>
      <c r="D87" s="3"/>
      <c r="E87" s="181" t="s">
        <v>96</v>
      </c>
      <c r="F87" s="178"/>
      <c r="G87" s="178"/>
      <c r="H87" s="178"/>
      <c r="I87" s="3"/>
      <c r="J87" s="3"/>
      <c r="K87" s="3"/>
      <c r="L87" s="30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</row>
    <row r="88" spans="1:31" s="31" customFormat="1" ht="12" customHeight="1">
      <c r="A88" s="3"/>
      <c r="B88" s="16"/>
      <c r="C88" s="4" t="s">
        <v>97</v>
      </c>
      <c r="D88" s="3"/>
      <c r="E88" s="3"/>
      <c r="F88" s="3"/>
      <c r="G88" s="3"/>
      <c r="H88" s="3"/>
      <c r="I88" s="3"/>
      <c r="J88" s="3"/>
      <c r="K88" s="3"/>
      <c r="L88" s="30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</row>
    <row r="89" spans="1:31" s="31" customFormat="1" ht="16.5" customHeight="1">
      <c r="A89" s="3"/>
      <c r="B89" s="16"/>
      <c r="C89" s="3"/>
      <c r="D89" s="3"/>
      <c r="E89" s="177" t="str">
        <f>E11</f>
        <v>SO01.A-4 - SO01.A-4  Vzduchotechnika</v>
      </c>
      <c r="F89" s="178"/>
      <c r="G89" s="178"/>
      <c r="H89" s="178"/>
      <c r="I89" s="3"/>
      <c r="J89" s="3"/>
      <c r="K89" s="3"/>
      <c r="L89" s="30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</row>
    <row r="90" spans="1:31" s="31" customFormat="1" ht="6.95" customHeight="1">
      <c r="A90" s="3"/>
      <c r="B90" s="16"/>
      <c r="C90" s="3"/>
      <c r="D90" s="3"/>
      <c r="E90" s="3"/>
      <c r="F90" s="3"/>
      <c r="G90" s="3"/>
      <c r="H90" s="3"/>
      <c r="I90" s="3"/>
      <c r="J90" s="3"/>
      <c r="K90" s="3"/>
      <c r="L90" s="30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</row>
    <row r="91" spans="1:31" s="31" customFormat="1" ht="12" customHeight="1">
      <c r="A91" s="3"/>
      <c r="B91" s="16"/>
      <c r="C91" s="4" t="s">
        <v>17</v>
      </c>
      <c r="D91" s="3"/>
      <c r="E91" s="3"/>
      <c r="F91" s="32" t="str">
        <f>F14</f>
        <v>Petržalka - Bratislava</v>
      </c>
      <c r="G91" s="3"/>
      <c r="H91" s="3"/>
      <c r="I91" s="4" t="s">
        <v>19</v>
      </c>
      <c r="J91" s="33" t="str">
        <f>IF(J14="","",J14)</f>
        <v>17. 6. 2020</v>
      </c>
      <c r="K91" s="3"/>
      <c r="L91" s="30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</row>
    <row r="92" spans="1:31" s="31" customFormat="1" ht="6.95" customHeight="1">
      <c r="A92" s="3"/>
      <c r="B92" s="16"/>
      <c r="C92" s="3"/>
      <c r="D92" s="3"/>
      <c r="E92" s="3"/>
      <c r="F92" s="3"/>
      <c r="G92" s="3"/>
      <c r="H92" s="3"/>
      <c r="I92" s="3"/>
      <c r="J92" s="3"/>
      <c r="K92" s="3"/>
      <c r="L92" s="30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</row>
    <row r="93" spans="1:31" s="31" customFormat="1" ht="40.15" customHeight="1">
      <c r="A93" s="3"/>
      <c r="B93" s="16"/>
      <c r="C93" s="4" t="s">
        <v>21</v>
      </c>
      <c r="D93" s="3"/>
      <c r="E93" s="3"/>
      <c r="F93" s="32" t="str">
        <f>E17</f>
        <v>Mestská časť Bratislava-Petržalka, Kutlíkova7,BA5</v>
      </c>
      <c r="G93" s="3"/>
      <c r="H93" s="3"/>
      <c r="I93" s="4" t="s">
        <v>27</v>
      </c>
      <c r="J93" s="44" t="str">
        <f>E23</f>
        <v>STAPRING a.s.,Piaristická ul.2, 949 24 NITRA</v>
      </c>
      <c r="K93" s="3"/>
      <c r="L93" s="30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</row>
    <row r="94" spans="1:31" s="31" customFormat="1" ht="15.2" customHeight="1">
      <c r="A94" s="3"/>
      <c r="B94" s="16"/>
      <c r="C94" s="4" t="s">
        <v>25</v>
      </c>
      <c r="D94" s="3"/>
      <c r="E94" s="3"/>
      <c r="F94" s="32" t="str">
        <f>IF(E20="","",E20)</f>
        <v>Vyplň údaj</v>
      </c>
      <c r="G94" s="3"/>
      <c r="H94" s="3"/>
      <c r="I94" s="4" t="s">
        <v>30</v>
      </c>
      <c r="J94" s="44" t="str">
        <f>E26</f>
        <v>Martin Javor</v>
      </c>
      <c r="K94" s="3"/>
      <c r="L94" s="30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</row>
    <row r="95" spans="1:31" s="31" customFormat="1" ht="10.35" customHeight="1">
      <c r="A95" s="3"/>
      <c r="B95" s="16"/>
      <c r="C95" s="3"/>
      <c r="D95" s="3"/>
      <c r="E95" s="3"/>
      <c r="F95" s="3"/>
      <c r="G95" s="3"/>
      <c r="H95" s="3"/>
      <c r="I95" s="3"/>
      <c r="J95" s="3"/>
      <c r="K95" s="3"/>
      <c r="L95" s="30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</row>
    <row r="96" spans="1:31" s="31" customFormat="1" ht="29.25" customHeight="1">
      <c r="A96" s="3"/>
      <c r="B96" s="16"/>
      <c r="C96" s="45" t="s">
        <v>99</v>
      </c>
      <c r="D96" s="13"/>
      <c r="E96" s="13"/>
      <c r="F96" s="13"/>
      <c r="G96" s="13"/>
      <c r="H96" s="13"/>
      <c r="I96" s="13"/>
      <c r="J96" s="46" t="s">
        <v>100</v>
      </c>
      <c r="K96" s="13"/>
      <c r="L96" s="30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</row>
    <row r="97" spans="1:47" s="31" customFormat="1" ht="10.35" customHeight="1">
      <c r="A97" s="3"/>
      <c r="B97" s="16"/>
      <c r="C97" s="3"/>
      <c r="D97" s="3"/>
      <c r="E97" s="3"/>
      <c r="F97" s="3"/>
      <c r="G97" s="3"/>
      <c r="H97" s="3"/>
      <c r="I97" s="3"/>
      <c r="J97" s="3"/>
      <c r="K97" s="3"/>
      <c r="L97" s="30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</row>
    <row r="98" spans="1:47" s="31" customFormat="1" ht="22.9" customHeight="1">
      <c r="A98" s="3"/>
      <c r="B98" s="16"/>
      <c r="C98" s="95" t="s">
        <v>101</v>
      </c>
      <c r="D98" s="83"/>
      <c r="E98" s="83"/>
      <c r="F98" s="83"/>
      <c r="G98" s="83"/>
      <c r="H98" s="83"/>
      <c r="I98" s="83"/>
      <c r="J98" s="84">
        <f>J129</f>
        <v>0</v>
      </c>
      <c r="K98" s="3"/>
      <c r="L98" s="30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U98" s="25" t="s">
        <v>102</v>
      </c>
    </row>
    <row r="99" spans="1:47" s="47" customFormat="1" ht="24.95" customHeight="1">
      <c r="B99" s="48"/>
      <c r="C99" s="96"/>
      <c r="D99" s="97" t="s">
        <v>295</v>
      </c>
      <c r="E99" s="98"/>
      <c r="F99" s="98"/>
      <c r="G99" s="98"/>
      <c r="H99" s="98"/>
      <c r="I99" s="98"/>
      <c r="J99" s="99">
        <f>J130</f>
        <v>0</v>
      </c>
      <c r="L99" s="48"/>
    </row>
    <row r="100" spans="1:47" s="49" customFormat="1" ht="19.899999999999999" customHeight="1">
      <c r="B100" s="50"/>
      <c r="C100" s="100"/>
      <c r="D100" s="101" t="s">
        <v>296</v>
      </c>
      <c r="E100" s="102"/>
      <c r="F100" s="102"/>
      <c r="G100" s="102"/>
      <c r="H100" s="102"/>
      <c r="I100" s="102"/>
      <c r="J100" s="103">
        <f>J131</f>
        <v>0</v>
      </c>
      <c r="L100" s="50"/>
    </row>
    <row r="101" spans="1:47" s="49" customFormat="1" ht="19.899999999999999" customHeight="1">
      <c r="B101" s="50"/>
      <c r="C101" s="100"/>
      <c r="D101" s="101" t="s">
        <v>297</v>
      </c>
      <c r="E101" s="102"/>
      <c r="F101" s="102"/>
      <c r="G101" s="102"/>
      <c r="H101" s="102"/>
      <c r="I101" s="102"/>
      <c r="J101" s="103">
        <f>J136</f>
        <v>0</v>
      </c>
      <c r="L101" s="50"/>
    </row>
    <row r="102" spans="1:47" s="49" customFormat="1" ht="19.899999999999999" customHeight="1">
      <c r="B102" s="50"/>
      <c r="C102" s="100"/>
      <c r="D102" s="101" t="s">
        <v>298</v>
      </c>
      <c r="E102" s="102"/>
      <c r="F102" s="102"/>
      <c r="G102" s="102"/>
      <c r="H102" s="102"/>
      <c r="I102" s="102"/>
      <c r="J102" s="103">
        <f>J139</f>
        <v>0</v>
      </c>
      <c r="L102" s="50"/>
    </row>
    <row r="103" spans="1:47" s="49" customFormat="1" ht="19.899999999999999" customHeight="1">
      <c r="B103" s="50"/>
      <c r="C103" s="100"/>
      <c r="D103" s="101" t="s">
        <v>299</v>
      </c>
      <c r="E103" s="102"/>
      <c r="F103" s="102"/>
      <c r="G103" s="102"/>
      <c r="H103" s="102"/>
      <c r="I103" s="102"/>
      <c r="J103" s="103">
        <f>J200</f>
        <v>0</v>
      </c>
      <c r="L103" s="50"/>
    </row>
    <row r="104" spans="1:47" s="49" customFormat="1" ht="19.899999999999999" customHeight="1">
      <c r="B104" s="50"/>
      <c r="C104" s="100"/>
      <c r="D104" s="101" t="s">
        <v>300</v>
      </c>
      <c r="E104" s="102"/>
      <c r="F104" s="102"/>
      <c r="G104" s="102"/>
      <c r="H104" s="102"/>
      <c r="I104" s="102"/>
      <c r="J104" s="103">
        <f>J218</f>
        <v>0</v>
      </c>
      <c r="L104" s="50"/>
    </row>
    <row r="105" spans="1:47" s="49" customFormat="1" ht="19.899999999999999" customHeight="1">
      <c r="B105" s="50"/>
      <c r="C105" s="100"/>
      <c r="D105" s="101" t="s">
        <v>301</v>
      </c>
      <c r="E105" s="102"/>
      <c r="F105" s="102"/>
      <c r="G105" s="102"/>
      <c r="H105" s="102"/>
      <c r="I105" s="102"/>
      <c r="J105" s="103">
        <f>J230</f>
        <v>0</v>
      </c>
      <c r="L105" s="50"/>
    </row>
    <row r="106" spans="1:47" s="49" customFormat="1" ht="19.899999999999999" customHeight="1">
      <c r="B106" s="50"/>
      <c r="C106" s="100"/>
      <c r="D106" s="101" t="s">
        <v>302</v>
      </c>
      <c r="E106" s="102"/>
      <c r="F106" s="102"/>
      <c r="G106" s="102"/>
      <c r="H106" s="102"/>
      <c r="I106" s="102"/>
      <c r="J106" s="103">
        <f>J250</f>
        <v>0</v>
      </c>
      <c r="L106" s="50"/>
    </row>
    <row r="107" spans="1:47" s="49" customFormat="1" ht="19.899999999999999" customHeight="1">
      <c r="B107" s="50"/>
      <c r="C107" s="100"/>
      <c r="D107" s="101" t="s">
        <v>303</v>
      </c>
      <c r="E107" s="102"/>
      <c r="F107" s="102"/>
      <c r="G107" s="102"/>
      <c r="H107" s="102"/>
      <c r="I107" s="102"/>
      <c r="J107" s="103">
        <f>J254</f>
        <v>0</v>
      </c>
      <c r="L107" s="50"/>
    </row>
    <row r="108" spans="1:47" s="31" customFormat="1" ht="21.75" customHeight="1">
      <c r="A108" s="3"/>
      <c r="B108" s="16"/>
      <c r="C108" s="3"/>
      <c r="D108" s="3"/>
      <c r="E108" s="3"/>
      <c r="F108" s="3"/>
      <c r="G108" s="3"/>
      <c r="H108" s="3"/>
      <c r="I108" s="3"/>
      <c r="J108" s="3"/>
      <c r="K108" s="3"/>
      <c r="L108" s="30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</row>
    <row r="109" spans="1:47" s="31" customFormat="1" ht="6.95" customHeight="1">
      <c r="A109" s="3"/>
      <c r="B109" s="42"/>
      <c r="C109" s="11"/>
      <c r="D109" s="11"/>
      <c r="E109" s="11"/>
      <c r="F109" s="11"/>
      <c r="G109" s="11"/>
      <c r="H109" s="11"/>
      <c r="I109" s="11"/>
      <c r="J109" s="11"/>
      <c r="K109" s="11"/>
      <c r="L109" s="30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</row>
    <row r="113" spans="1:31" s="31" customFormat="1" ht="6.95" customHeight="1">
      <c r="A113" s="3"/>
      <c r="B113" s="43"/>
      <c r="C113" s="12"/>
      <c r="D113" s="12"/>
      <c r="E113" s="12"/>
      <c r="F113" s="12"/>
      <c r="G113" s="12"/>
      <c r="H113" s="12"/>
      <c r="I113" s="12"/>
      <c r="J113" s="12"/>
      <c r="K113" s="12"/>
      <c r="L113" s="30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</row>
    <row r="114" spans="1:31" s="31" customFormat="1" ht="24.95" customHeight="1">
      <c r="A114" s="3"/>
      <c r="B114" s="16"/>
      <c r="C114" s="28" t="s">
        <v>103</v>
      </c>
      <c r="D114" s="3"/>
      <c r="E114" s="3"/>
      <c r="F114" s="3"/>
      <c r="G114" s="3"/>
      <c r="H114" s="3"/>
      <c r="I114" s="3"/>
      <c r="J114" s="3"/>
      <c r="K114" s="3"/>
      <c r="L114" s="30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</row>
    <row r="115" spans="1:31" s="31" customFormat="1" ht="6.95" customHeight="1">
      <c r="A115" s="3"/>
      <c r="B115" s="16"/>
      <c r="C115" s="3"/>
      <c r="D115" s="3"/>
      <c r="E115" s="3"/>
      <c r="F115" s="3"/>
      <c r="G115" s="3"/>
      <c r="H115" s="3"/>
      <c r="I115" s="3"/>
      <c r="J115" s="3"/>
      <c r="K115" s="3"/>
      <c r="L115" s="30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</row>
    <row r="116" spans="1:31" s="31" customFormat="1" ht="12" customHeight="1">
      <c r="A116" s="3"/>
      <c r="B116" s="16"/>
      <c r="C116" s="4" t="s">
        <v>14</v>
      </c>
      <c r="D116" s="3"/>
      <c r="E116" s="3"/>
      <c r="F116" s="3"/>
      <c r="G116" s="3"/>
      <c r="H116" s="3"/>
      <c r="I116" s="3"/>
      <c r="J116" s="3"/>
      <c r="K116" s="3"/>
      <c r="L116" s="30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</row>
    <row r="117" spans="1:31" s="31" customFormat="1" ht="16.5" customHeight="1">
      <c r="A117" s="3"/>
      <c r="B117" s="16"/>
      <c r="C117" s="3"/>
      <c r="D117" s="3"/>
      <c r="E117" s="181" t="str">
        <f>E7</f>
        <v>REKONŠTRUKCIA VZDUCHOTECHNIKY ŠKOLSKEJ KUCHYNE ZŠ HOLÍČSKA 50 BA-Petržalka</v>
      </c>
      <c r="F117" s="182"/>
      <c r="G117" s="182"/>
      <c r="H117" s="182"/>
      <c r="I117" s="3"/>
      <c r="J117" s="3"/>
      <c r="K117" s="3"/>
      <c r="L117" s="30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</row>
    <row r="118" spans="1:31" ht="12" customHeight="1">
      <c r="B118" s="27"/>
      <c r="C118" s="4" t="s">
        <v>95</v>
      </c>
      <c r="L118" s="27"/>
    </row>
    <row r="119" spans="1:31" s="31" customFormat="1" ht="16.5" customHeight="1">
      <c r="A119" s="3"/>
      <c r="B119" s="16"/>
      <c r="C119" s="3"/>
      <c r="D119" s="3"/>
      <c r="E119" s="181" t="s">
        <v>96</v>
      </c>
      <c r="F119" s="178"/>
      <c r="G119" s="178"/>
      <c r="H119" s="178"/>
      <c r="I119" s="3"/>
      <c r="J119" s="3"/>
      <c r="K119" s="3"/>
      <c r="L119" s="30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</row>
    <row r="120" spans="1:31" s="31" customFormat="1" ht="12" customHeight="1">
      <c r="A120" s="3"/>
      <c r="B120" s="16"/>
      <c r="C120" s="4" t="s">
        <v>97</v>
      </c>
      <c r="D120" s="3"/>
      <c r="E120" s="3"/>
      <c r="F120" s="3"/>
      <c r="G120" s="3"/>
      <c r="H120" s="3"/>
      <c r="I120" s="3"/>
      <c r="J120" s="3"/>
      <c r="K120" s="3"/>
      <c r="L120" s="30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</row>
    <row r="121" spans="1:31" s="31" customFormat="1" ht="16.5" customHeight="1">
      <c r="A121" s="3"/>
      <c r="B121" s="16"/>
      <c r="C121" s="3"/>
      <c r="D121" s="3"/>
      <c r="E121" s="177" t="str">
        <f>E11</f>
        <v>SO01.A-4 - SO01.A-4  Vzduchotechnika</v>
      </c>
      <c r="F121" s="178"/>
      <c r="G121" s="178"/>
      <c r="H121" s="178"/>
      <c r="I121" s="3"/>
      <c r="J121" s="3"/>
      <c r="K121" s="3"/>
      <c r="L121" s="30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</row>
    <row r="122" spans="1:31" s="31" customFormat="1" ht="6.95" customHeight="1">
      <c r="A122" s="3"/>
      <c r="B122" s="16"/>
      <c r="C122" s="3"/>
      <c r="D122" s="3"/>
      <c r="E122" s="3"/>
      <c r="F122" s="3"/>
      <c r="G122" s="3"/>
      <c r="H122" s="3"/>
      <c r="I122" s="3"/>
      <c r="J122" s="3"/>
      <c r="K122" s="3"/>
      <c r="L122" s="30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</row>
    <row r="123" spans="1:31" s="31" customFormat="1" ht="12" customHeight="1">
      <c r="A123" s="3"/>
      <c r="B123" s="16"/>
      <c r="C123" s="4" t="s">
        <v>17</v>
      </c>
      <c r="D123" s="3"/>
      <c r="E123" s="3"/>
      <c r="F123" s="32" t="str">
        <f>F14</f>
        <v>Petržalka - Bratislava</v>
      </c>
      <c r="G123" s="3"/>
      <c r="H123" s="3"/>
      <c r="I123" s="4" t="s">
        <v>19</v>
      </c>
      <c r="J123" s="33" t="str">
        <f>IF(J14="","",J14)</f>
        <v>17. 6. 2020</v>
      </c>
      <c r="K123" s="3"/>
      <c r="L123" s="30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</row>
    <row r="124" spans="1:31" s="31" customFormat="1" ht="6.95" customHeight="1">
      <c r="A124" s="3"/>
      <c r="B124" s="16"/>
      <c r="C124" s="3"/>
      <c r="D124" s="3"/>
      <c r="E124" s="3"/>
      <c r="F124" s="3"/>
      <c r="G124" s="3"/>
      <c r="H124" s="3"/>
      <c r="I124" s="3"/>
      <c r="J124" s="3"/>
      <c r="K124" s="3"/>
      <c r="L124" s="30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</row>
    <row r="125" spans="1:31" s="31" customFormat="1" ht="40.15" customHeight="1">
      <c r="A125" s="3"/>
      <c r="B125" s="16"/>
      <c r="C125" s="4" t="s">
        <v>21</v>
      </c>
      <c r="D125" s="3"/>
      <c r="E125" s="3"/>
      <c r="F125" s="32" t="str">
        <f>E17</f>
        <v>Mestská časť Bratislava-Petržalka, Kutlíkova7,BA5</v>
      </c>
      <c r="G125" s="3"/>
      <c r="H125" s="3"/>
      <c r="I125" s="4" t="s">
        <v>27</v>
      </c>
      <c r="J125" s="44" t="str">
        <f>E23</f>
        <v>STAPRING a.s.,Piaristická ul.2, 949 24 NITRA</v>
      </c>
      <c r="K125" s="3"/>
      <c r="L125" s="30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</row>
    <row r="126" spans="1:31" s="31" customFormat="1" ht="15.2" customHeight="1">
      <c r="A126" s="3"/>
      <c r="B126" s="16"/>
      <c r="C126" s="4" t="s">
        <v>25</v>
      </c>
      <c r="D126" s="3"/>
      <c r="E126" s="3"/>
      <c r="F126" s="32" t="str">
        <f>IF(E20="","",E20)</f>
        <v>Vyplň údaj</v>
      </c>
      <c r="G126" s="3"/>
      <c r="H126" s="3"/>
      <c r="I126" s="4" t="s">
        <v>30</v>
      </c>
      <c r="J126" s="44" t="str">
        <f>E26</f>
        <v>Martin Javor</v>
      </c>
      <c r="K126" s="3"/>
      <c r="L126" s="30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</row>
    <row r="127" spans="1:31" s="31" customFormat="1" ht="10.35" customHeight="1">
      <c r="A127" s="3"/>
      <c r="B127" s="16"/>
      <c r="C127" s="3"/>
      <c r="D127" s="3"/>
      <c r="E127" s="3"/>
      <c r="F127" s="3"/>
      <c r="G127" s="3"/>
      <c r="H127" s="3"/>
      <c r="I127" s="3"/>
      <c r="J127" s="3"/>
      <c r="K127" s="3"/>
      <c r="L127" s="30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</row>
    <row r="128" spans="1:31" s="60" customFormat="1" ht="29.25" customHeight="1">
      <c r="A128" s="51"/>
      <c r="B128" s="52"/>
      <c r="C128" s="53" t="s">
        <v>104</v>
      </c>
      <c r="D128" s="14" t="s">
        <v>57</v>
      </c>
      <c r="E128" s="14" t="s">
        <v>53</v>
      </c>
      <c r="F128" s="14" t="s">
        <v>54</v>
      </c>
      <c r="G128" s="14" t="s">
        <v>105</v>
      </c>
      <c r="H128" s="14" t="s">
        <v>106</v>
      </c>
      <c r="I128" s="14" t="s">
        <v>548</v>
      </c>
      <c r="J128" s="54" t="s">
        <v>549</v>
      </c>
      <c r="K128" s="55" t="s">
        <v>107</v>
      </c>
      <c r="L128" s="56"/>
      <c r="M128" s="57" t="s">
        <v>1</v>
      </c>
      <c r="N128" s="58" t="s">
        <v>36</v>
      </c>
      <c r="O128" s="58" t="s">
        <v>108</v>
      </c>
      <c r="P128" s="58" t="s">
        <v>109</v>
      </c>
      <c r="Q128" s="58" t="s">
        <v>110</v>
      </c>
      <c r="R128" s="58" t="s">
        <v>111</v>
      </c>
      <c r="S128" s="58" t="s">
        <v>112</v>
      </c>
      <c r="T128" s="59" t="s">
        <v>113</v>
      </c>
      <c r="U128" s="51"/>
      <c r="V128" s="51"/>
      <c r="W128" s="51"/>
      <c r="X128" s="51"/>
      <c r="Y128" s="51"/>
      <c r="Z128" s="51"/>
      <c r="AA128" s="51"/>
      <c r="AB128" s="51"/>
      <c r="AC128" s="51"/>
      <c r="AD128" s="51"/>
      <c r="AE128" s="51"/>
    </row>
    <row r="129" spans="1:65" s="31" customFormat="1" ht="22.9" customHeight="1">
      <c r="A129" s="3"/>
      <c r="B129" s="16"/>
      <c r="C129" s="139" t="s">
        <v>101</v>
      </c>
      <c r="D129" s="83"/>
      <c r="E129" s="83"/>
      <c r="F129" s="83"/>
      <c r="G129" s="83"/>
      <c r="H129" s="83"/>
      <c r="I129" s="83"/>
      <c r="J129" s="123">
        <f>BK129</f>
        <v>0</v>
      </c>
      <c r="K129" s="3"/>
      <c r="L129" s="16"/>
      <c r="M129" s="61"/>
      <c r="N129" s="62"/>
      <c r="O129" s="6"/>
      <c r="P129" s="63">
        <f>P130</f>
        <v>0</v>
      </c>
      <c r="Q129" s="6"/>
      <c r="R129" s="63">
        <f>R130</f>
        <v>0</v>
      </c>
      <c r="S129" s="6"/>
      <c r="T129" s="64">
        <f>T130</f>
        <v>0</v>
      </c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T129" s="25" t="s">
        <v>71</v>
      </c>
      <c r="AU129" s="25" t="s">
        <v>102</v>
      </c>
      <c r="BK129" s="65">
        <f>BK130</f>
        <v>0</v>
      </c>
    </row>
    <row r="130" spans="1:65" s="15" customFormat="1" ht="25.9" customHeight="1">
      <c r="B130" s="66"/>
      <c r="C130" s="104"/>
      <c r="D130" s="105" t="s">
        <v>71</v>
      </c>
      <c r="E130" s="106" t="s">
        <v>304</v>
      </c>
      <c r="F130" s="106" t="s">
        <v>305</v>
      </c>
      <c r="G130" s="104"/>
      <c r="H130" s="104"/>
      <c r="I130" s="104"/>
      <c r="J130" s="124">
        <f>BK130</f>
        <v>0</v>
      </c>
      <c r="L130" s="66"/>
      <c r="M130" s="68"/>
      <c r="N130" s="69"/>
      <c r="O130" s="69"/>
      <c r="P130" s="70">
        <f>P131+P136+P139+P200+P218+P230+P250+P254</f>
        <v>0</v>
      </c>
      <c r="Q130" s="69"/>
      <c r="R130" s="70">
        <f>R131+R136+R139+R200+R218+R230+R250+R254</f>
        <v>0</v>
      </c>
      <c r="S130" s="69"/>
      <c r="T130" s="71">
        <f>T131+T136+T139+T200+T218+T230+T250+T254</f>
        <v>0</v>
      </c>
      <c r="AR130" s="67" t="s">
        <v>83</v>
      </c>
      <c r="AT130" s="72" t="s">
        <v>71</v>
      </c>
      <c r="AU130" s="72" t="s">
        <v>72</v>
      </c>
      <c r="AY130" s="67" t="s">
        <v>114</v>
      </c>
      <c r="BK130" s="73">
        <f>BK131+BK136+BK139+BK200+BK218+BK230+BK250+BK254</f>
        <v>0</v>
      </c>
    </row>
    <row r="131" spans="1:65" s="15" customFormat="1" ht="22.9" customHeight="1">
      <c r="B131" s="66"/>
      <c r="C131" s="104"/>
      <c r="D131" s="105" t="s">
        <v>71</v>
      </c>
      <c r="E131" s="107" t="s">
        <v>71</v>
      </c>
      <c r="F131" s="107" t="s">
        <v>306</v>
      </c>
      <c r="G131" s="104"/>
      <c r="H131" s="104"/>
      <c r="I131" s="104"/>
      <c r="J131" s="125">
        <f>BK131</f>
        <v>0</v>
      </c>
      <c r="L131" s="66"/>
      <c r="M131" s="68"/>
      <c r="N131" s="69"/>
      <c r="O131" s="69"/>
      <c r="P131" s="70">
        <f>SUM(P132:P135)</f>
        <v>0</v>
      </c>
      <c r="Q131" s="69"/>
      <c r="R131" s="70">
        <f>SUM(R132:R135)</f>
        <v>0</v>
      </c>
      <c r="S131" s="69"/>
      <c r="T131" s="71">
        <f>SUM(T132:T135)</f>
        <v>0</v>
      </c>
      <c r="AR131" s="67" t="s">
        <v>79</v>
      </c>
      <c r="AT131" s="72" t="s">
        <v>71</v>
      </c>
      <c r="AU131" s="72" t="s">
        <v>79</v>
      </c>
      <c r="AY131" s="67" t="s">
        <v>114</v>
      </c>
      <c r="BK131" s="73">
        <f>SUM(BK132:BK135)</f>
        <v>0</v>
      </c>
    </row>
    <row r="132" spans="1:65" s="31" customFormat="1" ht="25.5" customHeight="1">
      <c r="A132" s="3"/>
      <c r="B132" s="16"/>
      <c r="C132" s="113" t="s">
        <v>79</v>
      </c>
      <c r="D132" s="113" t="s">
        <v>137</v>
      </c>
      <c r="E132" s="114" t="s">
        <v>229</v>
      </c>
      <c r="F132" s="115" t="s">
        <v>307</v>
      </c>
      <c r="G132" s="116" t="s">
        <v>117</v>
      </c>
      <c r="H132" s="117">
        <v>1</v>
      </c>
      <c r="I132" s="20"/>
      <c r="J132" s="127">
        <f>ROUND(I132*H132,2)</f>
        <v>0</v>
      </c>
      <c r="K132" s="21"/>
      <c r="L132" s="80"/>
      <c r="M132" s="22" t="s">
        <v>1</v>
      </c>
      <c r="N132" s="81" t="s">
        <v>38</v>
      </c>
      <c r="O132" s="75"/>
      <c r="P132" s="76">
        <f>O132*H132</f>
        <v>0</v>
      </c>
      <c r="Q132" s="76">
        <v>0</v>
      </c>
      <c r="R132" s="76">
        <f>Q132*H132</f>
        <v>0</v>
      </c>
      <c r="S132" s="76">
        <v>0</v>
      </c>
      <c r="T132" s="77">
        <f>S132*H132</f>
        <v>0</v>
      </c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R132" s="78" t="s">
        <v>146</v>
      </c>
      <c r="AT132" s="78" t="s">
        <v>137</v>
      </c>
      <c r="AU132" s="78" t="s">
        <v>83</v>
      </c>
      <c r="AY132" s="25" t="s">
        <v>114</v>
      </c>
      <c r="BE132" s="79">
        <f>IF(N132="základná",J132,0)</f>
        <v>0</v>
      </c>
      <c r="BF132" s="79">
        <f>IF(N132="znížená",J132,0)</f>
        <v>0</v>
      </c>
      <c r="BG132" s="79">
        <f>IF(N132="zákl. prenesená",J132,0)</f>
        <v>0</v>
      </c>
      <c r="BH132" s="79">
        <f>IF(N132="zníž. prenesená",J132,0)</f>
        <v>0</v>
      </c>
      <c r="BI132" s="79">
        <f>IF(N132="nulová",J132,0)</f>
        <v>0</v>
      </c>
      <c r="BJ132" s="25" t="s">
        <v>83</v>
      </c>
      <c r="BK132" s="79">
        <f>ROUND(I132*H132,2)</f>
        <v>0</v>
      </c>
      <c r="BL132" s="25" t="s">
        <v>130</v>
      </c>
      <c r="BM132" s="78" t="s">
        <v>83</v>
      </c>
    </row>
    <row r="133" spans="1:65" s="31" customFormat="1" ht="25.5" customHeight="1">
      <c r="A133" s="3"/>
      <c r="B133" s="16"/>
      <c r="C133" s="113" t="s">
        <v>83</v>
      </c>
      <c r="D133" s="113" t="s">
        <v>137</v>
      </c>
      <c r="E133" s="114" t="s">
        <v>230</v>
      </c>
      <c r="F133" s="115" t="s">
        <v>308</v>
      </c>
      <c r="G133" s="116" t="s">
        <v>117</v>
      </c>
      <c r="H133" s="117">
        <v>1</v>
      </c>
      <c r="I133" s="20"/>
      <c r="J133" s="127">
        <f>ROUND(I133*H133,2)</f>
        <v>0</v>
      </c>
      <c r="K133" s="21"/>
      <c r="L133" s="80"/>
      <c r="M133" s="22" t="s">
        <v>1</v>
      </c>
      <c r="N133" s="81" t="s">
        <v>38</v>
      </c>
      <c r="O133" s="75"/>
      <c r="P133" s="76">
        <f>O133*H133</f>
        <v>0</v>
      </c>
      <c r="Q133" s="76">
        <v>0</v>
      </c>
      <c r="R133" s="76">
        <f>Q133*H133</f>
        <v>0</v>
      </c>
      <c r="S133" s="76">
        <v>0</v>
      </c>
      <c r="T133" s="77">
        <f>S133*H133</f>
        <v>0</v>
      </c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R133" s="78" t="s">
        <v>146</v>
      </c>
      <c r="AT133" s="78" t="s">
        <v>137</v>
      </c>
      <c r="AU133" s="78" t="s">
        <v>83</v>
      </c>
      <c r="AY133" s="25" t="s">
        <v>114</v>
      </c>
      <c r="BE133" s="79">
        <f>IF(N133="základná",J133,0)</f>
        <v>0</v>
      </c>
      <c r="BF133" s="79">
        <f>IF(N133="znížená",J133,0)</f>
        <v>0</v>
      </c>
      <c r="BG133" s="79">
        <f>IF(N133="zákl. prenesená",J133,0)</f>
        <v>0</v>
      </c>
      <c r="BH133" s="79">
        <f>IF(N133="zníž. prenesená",J133,0)</f>
        <v>0</v>
      </c>
      <c r="BI133" s="79">
        <f>IF(N133="nulová",J133,0)</f>
        <v>0</v>
      </c>
      <c r="BJ133" s="25" t="s">
        <v>83</v>
      </c>
      <c r="BK133" s="79">
        <f>ROUND(I133*H133,2)</f>
        <v>0</v>
      </c>
      <c r="BL133" s="25" t="s">
        <v>130</v>
      </c>
      <c r="BM133" s="78" t="s">
        <v>118</v>
      </c>
    </row>
    <row r="134" spans="1:65" s="31" customFormat="1" ht="25.5" customHeight="1">
      <c r="A134" s="3"/>
      <c r="B134" s="16"/>
      <c r="C134" s="113" t="s">
        <v>115</v>
      </c>
      <c r="D134" s="113" t="s">
        <v>137</v>
      </c>
      <c r="E134" s="114" t="s">
        <v>309</v>
      </c>
      <c r="F134" s="115" t="s">
        <v>310</v>
      </c>
      <c r="G134" s="116" t="s">
        <v>117</v>
      </c>
      <c r="H134" s="117">
        <v>1</v>
      </c>
      <c r="I134" s="20"/>
      <c r="J134" s="127">
        <f>ROUND(I134*H134,2)</f>
        <v>0</v>
      </c>
      <c r="K134" s="21"/>
      <c r="L134" s="80"/>
      <c r="M134" s="22" t="s">
        <v>1</v>
      </c>
      <c r="N134" s="81" t="s">
        <v>38</v>
      </c>
      <c r="O134" s="75"/>
      <c r="P134" s="76">
        <f>O134*H134</f>
        <v>0</v>
      </c>
      <c r="Q134" s="76">
        <v>0</v>
      </c>
      <c r="R134" s="76">
        <f>Q134*H134</f>
        <v>0</v>
      </c>
      <c r="S134" s="76">
        <v>0</v>
      </c>
      <c r="T134" s="77">
        <f>S134*H134</f>
        <v>0</v>
      </c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R134" s="78" t="s">
        <v>146</v>
      </c>
      <c r="AT134" s="78" t="s">
        <v>137</v>
      </c>
      <c r="AU134" s="78" t="s">
        <v>83</v>
      </c>
      <c r="AY134" s="25" t="s">
        <v>114</v>
      </c>
      <c r="BE134" s="79">
        <f>IF(N134="základná",J134,0)</f>
        <v>0</v>
      </c>
      <c r="BF134" s="79">
        <f>IF(N134="znížená",J134,0)</f>
        <v>0</v>
      </c>
      <c r="BG134" s="79">
        <f>IF(N134="zákl. prenesená",J134,0)</f>
        <v>0</v>
      </c>
      <c r="BH134" s="79">
        <f>IF(N134="zníž. prenesená",J134,0)</f>
        <v>0</v>
      </c>
      <c r="BI134" s="79">
        <f>IF(N134="nulová",J134,0)</f>
        <v>0</v>
      </c>
      <c r="BJ134" s="25" t="s">
        <v>83</v>
      </c>
      <c r="BK134" s="79">
        <f>ROUND(I134*H134,2)</f>
        <v>0</v>
      </c>
      <c r="BL134" s="25" t="s">
        <v>130</v>
      </c>
      <c r="BM134" s="78" t="s">
        <v>119</v>
      </c>
    </row>
    <row r="135" spans="1:65" s="31" customFormat="1" ht="25.5" customHeight="1">
      <c r="A135" s="3"/>
      <c r="B135" s="16"/>
      <c r="C135" s="113" t="s">
        <v>118</v>
      </c>
      <c r="D135" s="113" t="s">
        <v>137</v>
      </c>
      <c r="E135" s="114" t="s">
        <v>261</v>
      </c>
      <c r="F135" s="115" t="s">
        <v>311</v>
      </c>
      <c r="G135" s="116" t="s">
        <v>117</v>
      </c>
      <c r="H135" s="117">
        <v>1</v>
      </c>
      <c r="I135" s="20"/>
      <c r="J135" s="127">
        <f>ROUND(I135*H135,2)</f>
        <v>0</v>
      </c>
      <c r="K135" s="21"/>
      <c r="L135" s="80"/>
      <c r="M135" s="22" t="s">
        <v>1</v>
      </c>
      <c r="N135" s="81" t="s">
        <v>38</v>
      </c>
      <c r="O135" s="75"/>
      <c r="P135" s="76">
        <f>O135*H135</f>
        <v>0</v>
      </c>
      <c r="Q135" s="76">
        <v>0</v>
      </c>
      <c r="R135" s="76">
        <f>Q135*H135</f>
        <v>0</v>
      </c>
      <c r="S135" s="76">
        <v>0</v>
      </c>
      <c r="T135" s="77">
        <f>S135*H135</f>
        <v>0</v>
      </c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R135" s="78" t="s">
        <v>146</v>
      </c>
      <c r="AT135" s="78" t="s">
        <v>137</v>
      </c>
      <c r="AU135" s="78" t="s">
        <v>83</v>
      </c>
      <c r="AY135" s="25" t="s">
        <v>114</v>
      </c>
      <c r="BE135" s="79">
        <f>IF(N135="základná",J135,0)</f>
        <v>0</v>
      </c>
      <c r="BF135" s="79">
        <f>IF(N135="znížená",J135,0)</f>
        <v>0</v>
      </c>
      <c r="BG135" s="79">
        <f>IF(N135="zákl. prenesená",J135,0)</f>
        <v>0</v>
      </c>
      <c r="BH135" s="79">
        <f>IF(N135="zníž. prenesená",J135,0)</f>
        <v>0</v>
      </c>
      <c r="BI135" s="79">
        <f>IF(N135="nulová",J135,0)</f>
        <v>0</v>
      </c>
      <c r="BJ135" s="25" t="s">
        <v>83</v>
      </c>
      <c r="BK135" s="79">
        <f>ROUND(I135*H135,2)</f>
        <v>0</v>
      </c>
      <c r="BL135" s="25" t="s">
        <v>130</v>
      </c>
      <c r="BM135" s="78" t="s">
        <v>123</v>
      </c>
    </row>
    <row r="136" spans="1:65" s="15" customFormat="1" ht="22.9" customHeight="1">
      <c r="B136" s="66"/>
      <c r="C136" s="104"/>
      <c r="D136" s="105" t="s">
        <v>71</v>
      </c>
      <c r="E136" s="107" t="s">
        <v>312</v>
      </c>
      <c r="F136" s="107" t="s">
        <v>313</v>
      </c>
      <c r="G136" s="104"/>
      <c r="H136" s="104"/>
      <c r="J136" s="125">
        <f>BK136</f>
        <v>0</v>
      </c>
      <c r="L136" s="66"/>
      <c r="M136" s="68"/>
      <c r="N136" s="69"/>
      <c r="O136" s="69"/>
      <c r="P136" s="70">
        <f>SUM(P137:P138)</f>
        <v>0</v>
      </c>
      <c r="Q136" s="69"/>
      <c r="R136" s="70">
        <f>SUM(R137:R138)</f>
        <v>0</v>
      </c>
      <c r="S136" s="69"/>
      <c r="T136" s="71">
        <f>SUM(T137:T138)</f>
        <v>0</v>
      </c>
      <c r="AR136" s="67" t="s">
        <v>79</v>
      </c>
      <c r="AT136" s="72" t="s">
        <v>71</v>
      </c>
      <c r="AU136" s="72" t="s">
        <v>79</v>
      </c>
      <c r="AY136" s="67" t="s">
        <v>114</v>
      </c>
      <c r="BK136" s="73">
        <f>SUM(BK137:BK138)</f>
        <v>0</v>
      </c>
    </row>
    <row r="137" spans="1:65" s="31" customFormat="1" ht="57.75" customHeight="1">
      <c r="A137" s="3"/>
      <c r="B137" s="16"/>
      <c r="C137" s="113" t="s">
        <v>121</v>
      </c>
      <c r="D137" s="113" t="s">
        <v>137</v>
      </c>
      <c r="E137" s="114" t="s">
        <v>314</v>
      </c>
      <c r="F137" s="115" t="s">
        <v>546</v>
      </c>
      <c r="G137" s="116" t="s">
        <v>117</v>
      </c>
      <c r="H137" s="117">
        <v>1</v>
      </c>
      <c r="I137" s="20"/>
      <c r="J137" s="127">
        <f>ROUND(I137*H137,2)</f>
        <v>0</v>
      </c>
      <c r="K137" s="21"/>
      <c r="L137" s="80"/>
      <c r="M137" s="22" t="s">
        <v>1</v>
      </c>
      <c r="N137" s="81" t="s">
        <v>38</v>
      </c>
      <c r="O137" s="75"/>
      <c r="P137" s="76">
        <f>O137*H137</f>
        <v>0</v>
      </c>
      <c r="Q137" s="76">
        <v>0</v>
      </c>
      <c r="R137" s="76">
        <f>Q137*H137</f>
        <v>0</v>
      </c>
      <c r="S137" s="76">
        <v>0</v>
      </c>
      <c r="T137" s="77">
        <f>S137*H137</f>
        <v>0</v>
      </c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R137" s="78" t="s">
        <v>146</v>
      </c>
      <c r="AT137" s="78" t="s">
        <v>137</v>
      </c>
      <c r="AU137" s="78" t="s">
        <v>83</v>
      </c>
      <c r="AY137" s="25" t="s">
        <v>114</v>
      </c>
      <c r="BE137" s="79">
        <f>IF(N137="základná",J137,0)</f>
        <v>0</v>
      </c>
      <c r="BF137" s="79">
        <f>IF(N137="znížená",J137,0)</f>
        <v>0</v>
      </c>
      <c r="BG137" s="79">
        <f>IF(N137="zákl. prenesená",J137,0)</f>
        <v>0</v>
      </c>
      <c r="BH137" s="79">
        <f>IF(N137="zníž. prenesená",J137,0)</f>
        <v>0</v>
      </c>
      <c r="BI137" s="79">
        <f>IF(N137="nulová",J137,0)</f>
        <v>0</v>
      </c>
      <c r="BJ137" s="25" t="s">
        <v>83</v>
      </c>
      <c r="BK137" s="79">
        <f>ROUND(I137*H137,2)</f>
        <v>0</v>
      </c>
      <c r="BL137" s="25" t="s">
        <v>130</v>
      </c>
      <c r="BM137" s="78" t="s">
        <v>120</v>
      </c>
    </row>
    <row r="138" spans="1:65" s="31" customFormat="1" ht="41.25" customHeight="1">
      <c r="A138" s="3"/>
      <c r="B138" s="16"/>
      <c r="C138" s="113" t="s">
        <v>119</v>
      </c>
      <c r="D138" s="113" t="s">
        <v>137</v>
      </c>
      <c r="E138" s="114" t="s">
        <v>315</v>
      </c>
      <c r="F138" s="115" t="s">
        <v>316</v>
      </c>
      <c r="G138" s="116" t="s">
        <v>117</v>
      </c>
      <c r="H138" s="117">
        <v>6</v>
      </c>
      <c r="I138" s="20"/>
      <c r="J138" s="127">
        <f>ROUND(I138*H138,2)</f>
        <v>0</v>
      </c>
      <c r="K138" s="21"/>
      <c r="L138" s="80"/>
      <c r="M138" s="22" t="s">
        <v>1</v>
      </c>
      <c r="N138" s="81" t="s">
        <v>38</v>
      </c>
      <c r="O138" s="75"/>
      <c r="P138" s="76">
        <f>O138*H138</f>
        <v>0</v>
      </c>
      <c r="Q138" s="76">
        <v>0</v>
      </c>
      <c r="R138" s="76">
        <f>Q138*H138</f>
        <v>0</v>
      </c>
      <c r="S138" s="76">
        <v>0</v>
      </c>
      <c r="T138" s="77">
        <f>S138*H138</f>
        <v>0</v>
      </c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R138" s="78" t="s">
        <v>146</v>
      </c>
      <c r="AT138" s="78" t="s">
        <v>137</v>
      </c>
      <c r="AU138" s="78" t="s">
        <v>83</v>
      </c>
      <c r="AY138" s="25" t="s">
        <v>114</v>
      </c>
      <c r="BE138" s="79">
        <f>IF(N138="základná",J138,0)</f>
        <v>0</v>
      </c>
      <c r="BF138" s="79">
        <f>IF(N138="znížená",J138,0)</f>
        <v>0</v>
      </c>
      <c r="BG138" s="79">
        <f>IF(N138="zákl. prenesená",J138,0)</f>
        <v>0</v>
      </c>
      <c r="BH138" s="79">
        <f>IF(N138="zníž. prenesená",J138,0)</f>
        <v>0</v>
      </c>
      <c r="BI138" s="79">
        <f>IF(N138="nulová",J138,0)</f>
        <v>0</v>
      </c>
      <c r="BJ138" s="25" t="s">
        <v>83</v>
      </c>
      <c r="BK138" s="79">
        <f>ROUND(I138*H138,2)</f>
        <v>0</v>
      </c>
      <c r="BL138" s="25" t="s">
        <v>130</v>
      </c>
      <c r="BM138" s="78" t="s">
        <v>126</v>
      </c>
    </row>
    <row r="139" spans="1:65" s="15" customFormat="1" ht="22.9" customHeight="1">
      <c r="B139" s="66"/>
      <c r="C139" s="104"/>
      <c r="D139" s="105" t="s">
        <v>71</v>
      </c>
      <c r="E139" s="107" t="s">
        <v>317</v>
      </c>
      <c r="F139" s="107" t="s">
        <v>318</v>
      </c>
      <c r="G139" s="104"/>
      <c r="H139" s="104"/>
      <c r="J139" s="125">
        <f>BK139</f>
        <v>0</v>
      </c>
      <c r="L139" s="66"/>
      <c r="M139" s="68"/>
      <c r="N139" s="69"/>
      <c r="O139" s="69"/>
      <c r="P139" s="70">
        <f>SUM(P140:P199)</f>
        <v>0</v>
      </c>
      <c r="Q139" s="69"/>
      <c r="R139" s="70">
        <f>SUM(R140:R199)</f>
        <v>0</v>
      </c>
      <c r="S139" s="69"/>
      <c r="T139" s="71">
        <f>SUM(T140:T199)</f>
        <v>0</v>
      </c>
      <c r="AR139" s="67" t="s">
        <v>79</v>
      </c>
      <c r="AT139" s="72" t="s">
        <v>71</v>
      </c>
      <c r="AU139" s="72" t="s">
        <v>79</v>
      </c>
      <c r="AY139" s="67" t="s">
        <v>114</v>
      </c>
      <c r="BK139" s="73">
        <f>SUM(BK140:BK199)</f>
        <v>0</v>
      </c>
    </row>
    <row r="140" spans="1:65" s="31" customFormat="1" ht="16.5" customHeight="1">
      <c r="A140" s="3"/>
      <c r="B140" s="16"/>
      <c r="C140" s="113" t="s">
        <v>122</v>
      </c>
      <c r="D140" s="113" t="s">
        <v>137</v>
      </c>
      <c r="E140" s="114" t="s">
        <v>319</v>
      </c>
      <c r="F140" s="115" t="s">
        <v>320</v>
      </c>
      <c r="G140" s="116" t="s">
        <v>117</v>
      </c>
      <c r="H140" s="117">
        <v>4</v>
      </c>
      <c r="I140" s="20"/>
      <c r="J140" s="127">
        <f t="shared" ref="J140:J171" si="0">ROUND(I140*H140,2)</f>
        <v>0</v>
      </c>
      <c r="K140" s="21"/>
      <c r="L140" s="80"/>
      <c r="M140" s="22" t="s">
        <v>1</v>
      </c>
      <c r="N140" s="81" t="s">
        <v>38</v>
      </c>
      <c r="O140" s="75"/>
      <c r="P140" s="76">
        <f t="shared" ref="P140:P171" si="1">O140*H140</f>
        <v>0</v>
      </c>
      <c r="Q140" s="76">
        <v>0</v>
      </c>
      <c r="R140" s="76">
        <f t="shared" ref="R140:R171" si="2">Q140*H140</f>
        <v>0</v>
      </c>
      <c r="S140" s="76">
        <v>0</v>
      </c>
      <c r="T140" s="77">
        <f t="shared" ref="T140:T171" si="3">S140*H140</f>
        <v>0</v>
      </c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R140" s="78" t="s">
        <v>146</v>
      </c>
      <c r="AT140" s="78" t="s">
        <v>137</v>
      </c>
      <c r="AU140" s="78" t="s">
        <v>83</v>
      </c>
      <c r="AY140" s="25" t="s">
        <v>114</v>
      </c>
      <c r="BE140" s="79">
        <f t="shared" ref="BE140:BE171" si="4">IF(N140="základná",J140,0)</f>
        <v>0</v>
      </c>
      <c r="BF140" s="79">
        <f t="shared" ref="BF140:BF171" si="5">IF(N140="znížená",J140,0)</f>
        <v>0</v>
      </c>
      <c r="BG140" s="79">
        <f t="shared" ref="BG140:BG171" si="6">IF(N140="zákl. prenesená",J140,0)</f>
        <v>0</v>
      </c>
      <c r="BH140" s="79">
        <f t="shared" ref="BH140:BH171" si="7">IF(N140="zníž. prenesená",J140,0)</f>
        <v>0</v>
      </c>
      <c r="BI140" s="79">
        <f t="shared" ref="BI140:BI171" si="8">IF(N140="nulová",J140,0)</f>
        <v>0</v>
      </c>
      <c r="BJ140" s="25" t="s">
        <v>83</v>
      </c>
      <c r="BK140" s="79">
        <f t="shared" ref="BK140:BK171" si="9">ROUND(I140*H140,2)</f>
        <v>0</v>
      </c>
      <c r="BL140" s="25" t="s">
        <v>130</v>
      </c>
      <c r="BM140" s="78" t="s">
        <v>128</v>
      </c>
    </row>
    <row r="141" spans="1:65" s="31" customFormat="1" ht="16.5" customHeight="1">
      <c r="A141" s="3"/>
      <c r="B141" s="16"/>
      <c r="C141" s="113" t="s">
        <v>123</v>
      </c>
      <c r="D141" s="113" t="s">
        <v>137</v>
      </c>
      <c r="E141" s="114" t="s">
        <v>321</v>
      </c>
      <c r="F141" s="115" t="s">
        <v>322</v>
      </c>
      <c r="G141" s="116" t="s">
        <v>117</v>
      </c>
      <c r="H141" s="117">
        <v>2</v>
      </c>
      <c r="I141" s="20"/>
      <c r="J141" s="127">
        <f t="shared" si="0"/>
        <v>0</v>
      </c>
      <c r="K141" s="21"/>
      <c r="L141" s="80"/>
      <c r="M141" s="22" t="s">
        <v>1</v>
      </c>
      <c r="N141" s="81" t="s">
        <v>38</v>
      </c>
      <c r="O141" s="75"/>
      <c r="P141" s="76">
        <f t="shared" si="1"/>
        <v>0</v>
      </c>
      <c r="Q141" s="76">
        <v>0</v>
      </c>
      <c r="R141" s="76">
        <f t="shared" si="2"/>
        <v>0</v>
      </c>
      <c r="S141" s="76">
        <v>0</v>
      </c>
      <c r="T141" s="77">
        <f t="shared" si="3"/>
        <v>0</v>
      </c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R141" s="78" t="s">
        <v>146</v>
      </c>
      <c r="AT141" s="78" t="s">
        <v>137</v>
      </c>
      <c r="AU141" s="78" t="s">
        <v>83</v>
      </c>
      <c r="AY141" s="25" t="s">
        <v>114</v>
      </c>
      <c r="BE141" s="79">
        <f t="shared" si="4"/>
        <v>0</v>
      </c>
      <c r="BF141" s="79">
        <f t="shared" si="5"/>
        <v>0</v>
      </c>
      <c r="BG141" s="79">
        <f t="shared" si="6"/>
        <v>0</v>
      </c>
      <c r="BH141" s="79">
        <f t="shared" si="7"/>
        <v>0</v>
      </c>
      <c r="BI141" s="79">
        <f t="shared" si="8"/>
        <v>0</v>
      </c>
      <c r="BJ141" s="25" t="s">
        <v>83</v>
      </c>
      <c r="BK141" s="79">
        <f t="shared" si="9"/>
        <v>0</v>
      </c>
      <c r="BL141" s="25" t="s">
        <v>130</v>
      </c>
      <c r="BM141" s="78" t="s">
        <v>130</v>
      </c>
    </row>
    <row r="142" spans="1:65" s="31" customFormat="1" ht="16.5" customHeight="1">
      <c r="A142" s="3"/>
      <c r="B142" s="16"/>
      <c r="C142" s="113" t="s">
        <v>124</v>
      </c>
      <c r="D142" s="113" t="s">
        <v>137</v>
      </c>
      <c r="E142" s="114" t="s">
        <v>323</v>
      </c>
      <c r="F142" s="115" t="s">
        <v>324</v>
      </c>
      <c r="G142" s="116" t="s">
        <v>117</v>
      </c>
      <c r="H142" s="117">
        <v>2</v>
      </c>
      <c r="I142" s="20"/>
      <c r="J142" s="127">
        <f t="shared" si="0"/>
        <v>0</v>
      </c>
      <c r="K142" s="21"/>
      <c r="L142" s="80"/>
      <c r="M142" s="22" t="s">
        <v>1</v>
      </c>
      <c r="N142" s="81" t="s">
        <v>38</v>
      </c>
      <c r="O142" s="75"/>
      <c r="P142" s="76">
        <f t="shared" si="1"/>
        <v>0</v>
      </c>
      <c r="Q142" s="76">
        <v>0</v>
      </c>
      <c r="R142" s="76">
        <f t="shared" si="2"/>
        <v>0</v>
      </c>
      <c r="S142" s="76">
        <v>0</v>
      </c>
      <c r="T142" s="77">
        <f t="shared" si="3"/>
        <v>0</v>
      </c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R142" s="78" t="s">
        <v>146</v>
      </c>
      <c r="AT142" s="78" t="s">
        <v>137</v>
      </c>
      <c r="AU142" s="78" t="s">
        <v>83</v>
      </c>
      <c r="AY142" s="25" t="s">
        <v>114</v>
      </c>
      <c r="BE142" s="79">
        <f t="shared" si="4"/>
        <v>0</v>
      </c>
      <c r="BF142" s="79">
        <f t="shared" si="5"/>
        <v>0</v>
      </c>
      <c r="BG142" s="79">
        <f t="shared" si="6"/>
        <v>0</v>
      </c>
      <c r="BH142" s="79">
        <f t="shared" si="7"/>
        <v>0</v>
      </c>
      <c r="BI142" s="79">
        <f t="shared" si="8"/>
        <v>0</v>
      </c>
      <c r="BJ142" s="25" t="s">
        <v>83</v>
      </c>
      <c r="BK142" s="79">
        <f t="shared" si="9"/>
        <v>0</v>
      </c>
      <c r="BL142" s="25" t="s">
        <v>130</v>
      </c>
      <c r="BM142" s="78" t="s">
        <v>132</v>
      </c>
    </row>
    <row r="143" spans="1:65" s="31" customFormat="1" ht="16.5" customHeight="1">
      <c r="A143" s="3"/>
      <c r="B143" s="16"/>
      <c r="C143" s="113" t="s">
        <v>120</v>
      </c>
      <c r="D143" s="113" t="s">
        <v>137</v>
      </c>
      <c r="E143" s="114" t="s">
        <v>325</v>
      </c>
      <c r="F143" s="115" t="s">
        <v>326</v>
      </c>
      <c r="G143" s="116" t="s">
        <v>117</v>
      </c>
      <c r="H143" s="117">
        <v>4</v>
      </c>
      <c r="I143" s="20"/>
      <c r="J143" s="127">
        <f t="shared" si="0"/>
        <v>0</v>
      </c>
      <c r="K143" s="21"/>
      <c r="L143" s="80"/>
      <c r="M143" s="22" t="s">
        <v>1</v>
      </c>
      <c r="N143" s="81" t="s">
        <v>38</v>
      </c>
      <c r="O143" s="75"/>
      <c r="P143" s="76">
        <f t="shared" si="1"/>
        <v>0</v>
      </c>
      <c r="Q143" s="76">
        <v>0</v>
      </c>
      <c r="R143" s="76">
        <f t="shared" si="2"/>
        <v>0</v>
      </c>
      <c r="S143" s="76">
        <v>0</v>
      </c>
      <c r="T143" s="77">
        <f t="shared" si="3"/>
        <v>0</v>
      </c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R143" s="78" t="s">
        <v>146</v>
      </c>
      <c r="AT143" s="78" t="s">
        <v>137</v>
      </c>
      <c r="AU143" s="78" t="s">
        <v>83</v>
      </c>
      <c r="AY143" s="25" t="s">
        <v>114</v>
      </c>
      <c r="BE143" s="79">
        <f t="shared" si="4"/>
        <v>0</v>
      </c>
      <c r="BF143" s="79">
        <f t="shared" si="5"/>
        <v>0</v>
      </c>
      <c r="BG143" s="79">
        <f t="shared" si="6"/>
        <v>0</v>
      </c>
      <c r="BH143" s="79">
        <f t="shared" si="7"/>
        <v>0</v>
      </c>
      <c r="BI143" s="79">
        <f t="shared" si="8"/>
        <v>0</v>
      </c>
      <c r="BJ143" s="25" t="s">
        <v>83</v>
      </c>
      <c r="BK143" s="79">
        <f t="shared" si="9"/>
        <v>0</v>
      </c>
      <c r="BL143" s="25" t="s">
        <v>130</v>
      </c>
      <c r="BM143" s="78" t="s">
        <v>7</v>
      </c>
    </row>
    <row r="144" spans="1:65" s="31" customFormat="1" ht="16.5" customHeight="1">
      <c r="A144" s="3"/>
      <c r="B144" s="16"/>
      <c r="C144" s="113" t="s">
        <v>125</v>
      </c>
      <c r="D144" s="113" t="s">
        <v>137</v>
      </c>
      <c r="E144" s="114" t="s">
        <v>327</v>
      </c>
      <c r="F144" s="115" t="s">
        <v>328</v>
      </c>
      <c r="G144" s="116" t="s">
        <v>117</v>
      </c>
      <c r="H144" s="117">
        <v>4</v>
      </c>
      <c r="I144" s="20"/>
      <c r="J144" s="127">
        <f t="shared" si="0"/>
        <v>0</v>
      </c>
      <c r="K144" s="21"/>
      <c r="L144" s="80"/>
      <c r="M144" s="22" t="s">
        <v>1</v>
      </c>
      <c r="N144" s="81" t="s">
        <v>38</v>
      </c>
      <c r="O144" s="75"/>
      <c r="P144" s="76">
        <f t="shared" si="1"/>
        <v>0</v>
      </c>
      <c r="Q144" s="76">
        <v>0</v>
      </c>
      <c r="R144" s="76">
        <f t="shared" si="2"/>
        <v>0</v>
      </c>
      <c r="S144" s="76">
        <v>0</v>
      </c>
      <c r="T144" s="77">
        <f t="shared" si="3"/>
        <v>0</v>
      </c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R144" s="78" t="s">
        <v>146</v>
      </c>
      <c r="AT144" s="78" t="s">
        <v>137</v>
      </c>
      <c r="AU144" s="78" t="s">
        <v>83</v>
      </c>
      <c r="AY144" s="25" t="s">
        <v>114</v>
      </c>
      <c r="BE144" s="79">
        <f t="shared" si="4"/>
        <v>0</v>
      </c>
      <c r="BF144" s="79">
        <f t="shared" si="5"/>
        <v>0</v>
      </c>
      <c r="BG144" s="79">
        <f t="shared" si="6"/>
        <v>0</v>
      </c>
      <c r="BH144" s="79">
        <f t="shared" si="7"/>
        <v>0</v>
      </c>
      <c r="BI144" s="79">
        <f t="shared" si="8"/>
        <v>0</v>
      </c>
      <c r="BJ144" s="25" t="s">
        <v>83</v>
      </c>
      <c r="BK144" s="79">
        <f t="shared" si="9"/>
        <v>0</v>
      </c>
      <c r="BL144" s="25" t="s">
        <v>130</v>
      </c>
      <c r="BM144" s="78" t="s">
        <v>135</v>
      </c>
    </row>
    <row r="145" spans="1:65" s="31" customFormat="1" ht="16.5" customHeight="1">
      <c r="A145" s="3"/>
      <c r="B145" s="16"/>
      <c r="C145" s="113" t="s">
        <v>126</v>
      </c>
      <c r="D145" s="113" t="s">
        <v>137</v>
      </c>
      <c r="E145" s="114" t="s">
        <v>329</v>
      </c>
      <c r="F145" s="115" t="s">
        <v>330</v>
      </c>
      <c r="G145" s="116" t="s">
        <v>117</v>
      </c>
      <c r="H145" s="117">
        <v>1</v>
      </c>
      <c r="I145" s="20"/>
      <c r="J145" s="127">
        <f t="shared" si="0"/>
        <v>0</v>
      </c>
      <c r="K145" s="21"/>
      <c r="L145" s="80"/>
      <c r="M145" s="22" t="s">
        <v>1</v>
      </c>
      <c r="N145" s="81" t="s">
        <v>38</v>
      </c>
      <c r="O145" s="75"/>
      <c r="P145" s="76">
        <f t="shared" si="1"/>
        <v>0</v>
      </c>
      <c r="Q145" s="76">
        <v>0</v>
      </c>
      <c r="R145" s="76">
        <f t="shared" si="2"/>
        <v>0</v>
      </c>
      <c r="S145" s="76">
        <v>0</v>
      </c>
      <c r="T145" s="77">
        <f t="shared" si="3"/>
        <v>0</v>
      </c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R145" s="78" t="s">
        <v>146</v>
      </c>
      <c r="AT145" s="78" t="s">
        <v>137</v>
      </c>
      <c r="AU145" s="78" t="s">
        <v>83</v>
      </c>
      <c r="AY145" s="25" t="s">
        <v>114</v>
      </c>
      <c r="BE145" s="79">
        <f t="shared" si="4"/>
        <v>0</v>
      </c>
      <c r="BF145" s="79">
        <f t="shared" si="5"/>
        <v>0</v>
      </c>
      <c r="BG145" s="79">
        <f t="shared" si="6"/>
        <v>0</v>
      </c>
      <c r="BH145" s="79">
        <f t="shared" si="7"/>
        <v>0</v>
      </c>
      <c r="BI145" s="79">
        <f t="shared" si="8"/>
        <v>0</v>
      </c>
      <c r="BJ145" s="25" t="s">
        <v>83</v>
      </c>
      <c r="BK145" s="79">
        <f t="shared" si="9"/>
        <v>0</v>
      </c>
      <c r="BL145" s="25" t="s">
        <v>130</v>
      </c>
      <c r="BM145" s="78" t="s">
        <v>138</v>
      </c>
    </row>
    <row r="146" spans="1:65" s="31" customFormat="1" ht="16.5" customHeight="1">
      <c r="A146" s="3"/>
      <c r="B146" s="16"/>
      <c r="C146" s="113" t="s">
        <v>127</v>
      </c>
      <c r="D146" s="113" t="s">
        <v>137</v>
      </c>
      <c r="E146" s="114" t="s">
        <v>331</v>
      </c>
      <c r="F146" s="115" t="s">
        <v>332</v>
      </c>
      <c r="G146" s="116" t="s">
        <v>117</v>
      </c>
      <c r="H146" s="117">
        <v>2</v>
      </c>
      <c r="I146" s="20"/>
      <c r="J146" s="127">
        <f t="shared" si="0"/>
        <v>0</v>
      </c>
      <c r="K146" s="21"/>
      <c r="L146" s="80"/>
      <c r="M146" s="22" t="s">
        <v>1</v>
      </c>
      <c r="N146" s="81" t="s">
        <v>38</v>
      </c>
      <c r="O146" s="75"/>
      <c r="P146" s="76">
        <f t="shared" si="1"/>
        <v>0</v>
      </c>
      <c r="Q146" s="76">
        <v>0</v>
      </c>
      <c r="R146" s="76">
        <f t="shared" si="2"/>
        <v>0</v>
      </c>
      <c r="S146" s="76">
        <v>0</v>
      </c>
      <c r="T146" s="77">
        <f t="shared" si="3"/>
        <v>0</v>
      </c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R146" s="78" t="s">
        <v>146</v>
      </c>
      <c r="AT146" s="78" t="s">
        <v>137</v>
      </c>
      <c r="AU146" s="78" t="s">
        <v>83</v>
      </c>
      <c r="AY146" s="25" t="s">
        <v>114</v>
      </c>
      <c r="BE146" s="79">
        <f t="shared" si="4"/>
        <v>0</v>
      </c>
      <c r="BF146" s="79">
        <f t="shared" si="5"/>
        <v>0</v>
      </c>
      <c r="BG146" s="79">
        <f t="shared" si="6"/>
        <v>0</v>
      </c>
      <c r="BH146" s="79">
        <f t="shared" si="7"/>
        <v>0</v>
      </c>
      <c r="BI146" s="79">
        <f t="shared" si="8"/>
        <v>0</v>
      </c>
      <c r="BJ146" s="25" t="s">
        <v>83</v>
      </c>
      <c r="BK146" s="79">
        <f t="shared" si="9"/>
        <v>0</v>
      </c>
      <c r="BL146" s="25" t="s">
        <v>130</v>
      </c>
      <c r="BM146" s="78" t="s">
        <v>140</v>
      </c>
    </row>
    <row r="147" spans="1:65" s="31" customFormat="1" ht="16.5" customHeight="1">
      <c r="A147" s="3"/>
      <c r="B147" s="16"/>
      <c r="C147" s="113" t="s">
        <v>128</v>
      </c>
      <c r="D147" s="113" t="s">
        <v>137</v>
      </c>
      <c r="E147" s="114" t="s">
        <v>333</v>
      </c>
      <c r="F147" s="115" t="s">
        <v>334</v>
      </c>
      <c r="G147" s="116" t="s">
        <v>117</v>
      </c>
      <c r="H147" s="117">
        <v>1</v>
      </c>
      <c r="I147" s="20"/>
      <c r="J147" s="127">
        <f t="shared" si="0"/>
        <v>0</v>
      </c>
      <c r="K147" s="21"/>
      <c r="L147" s="80"/>
      <c r="M147" s="22" t="s">
        <v>1</v>
      </c>
      <c r="N147" s="81" t="s">
        <v>38</v>
      </c>
      <c r="O147" s="75"/>
      <c r="P147" s="76">
        <f t="shared" si="1"/>
        <v>0</v>
      </c>
      <c r="Q147" s="76">
        <v>0</v>
      </c>
      <c r="R147" s="76">
        <f t="shared" si="2"/>
        <v>0</v>
      </c>
      <c r="S147" s="76">
        <v>0</v>
      </c>
      <c r="T147" s="77">
        <f t="shared" si="3"/>
        <v>0</v>
      </c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R147" s="78" t="s">
        <v>146</v>
      </c>
      <c r="AT147" s="78" t="s">
        <v>137</v>
      </c>
      <c r="AU147" s="78" t="s">
        <v>83</v>
      </c>
      <c r="AY147" s="25" t="s">
        <v>114</v>
      </c>
      <c r="BE147" s="79">
        <f t="shared" si="4"/>
        <v>0</v>
      </c>
      <c r="BF147" s="79">
        <f t="shared" si="5"/>
        <v>0</v>
      </c>
      <c r="BG147" s="79">
        <f t="shared" si="6"/>
        <v>0</v>
      </c>
      <c r="BH147" s="79">
        <f t="shared" si="7"/>
        <v>0</v>
      </c>
      <c r="BI147" s="79">
        <f t="shared" si="8"/>
        <v>0</v>
      </c>
      <c r="BJ147" s="25" t="s">
        <v>83</v>
      </c>
      <c r="BK147" s="79">
        <f t="shared" si="9"/>
        <v>0</v>
      </c>
      <c r="BL147" s="25" t="s">
        <v>130</v>
      </c>
      <c r="BM147" s="78" t="s">
        <v>142</v>
      </c>
    </row>
    <row r="148" spans="1:65" s="31" customFormat="1" ht="16.5" customHeight="1">
      <c r="A148" s="3"/>
      <c r="B148" s="16"/>
      <c r="C148" s="113" t="s">
        <v>129</v>
      </c>
      <c r="D148" s="113" t="s">
        <v>137</v>
      </c>
      <c r="E148" s="114" t="s">
        <v>335</v>
      </c>
      <c r="F148" s="115" t="s">
        <v>336</v>
      </c>
      <c r="G148" s="116" t="s">
        <v>117</v>
      </c>
      <c r="H148" s="117">
        <v>1</v>
      </c>
      <c r="I148" s="20"/>
      <c r="J148" s="127">
        <f t="shared" si="0"/>
        <v>0</v>
      </c>
      <c r="K148" s="21"/>
      <c r="L148" s="80"/>
      <c r="M148" s="22" t="s">
        <v>1</v>
      </c>
      <c r="N148" s="81" t="s">
        <v>38</v>
      </c>
      <c r="O148" s="75"/>
      <c r="P148" s="76">
        <f t="shared" si="1"/>
        <v>0</v>
      </c>
      <c r="Q148" s="76">
        <v>0</v>
      </c>
      <c r="R148" s="76">
        <f t="shared" si="2"/>
        <v>0</v>
      </c>
      <c r="S148" s="76">
        <v>0</v>
      </c>
      <c r="T148" s="77">
        <f t="shared" si="3"/>
        <v>0</v>
      </c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R148" s="78" t="s">
        <v>146</v>
      </c>
      <c r="AT148" s="78" t="s">
        <v>137</v>
      </c>
      <c r="AU148" s="78" t="s">
        <v>83</v>
      </c>
      <c r="AY148" s="25" t="s">
        <v>114</v>
      </c>
      <c r="BE148" s="79">
        <f t="shared" si="4"/>
        <v>0</v>
      </c>
      <c r="BF148" s="79">
        <f t="shared" si="5"/>
        <v>0</v>
      </c>
      <c r="BG148" s="79">
        <f t="shared" si="6"/>
        <v>0</v>
      </c>
      <c r="BH148" s="79">
        <f t="shared" si="7"/>
        <v>0</v>
      </c>
      <c r="BI148" s="79">
        <f t="shared" si="8"/>
        <v>0</v>
      </c>
      <c r="BJ148" s="25" t="s">
        <v>83</v>
      </c>
      <c r="BK148" s="79">
        <f t="shared" si="9"/>
        <v>0</v>
      </c>
      <c r="BL148" s="25" t="s">
        <v>130</v>
      </c>
      <c r="BM148" s="78" t="s">
        <v>94</v>
      </c>
    </row>
    <row r="149" spans="1:65" s="31" customFormat="1" ht="16.5" customHeight="1">
      <c r="A149" s="3"/>
      <c r="B149" s="16"/>
      <c r="C149" s="113" t="s">
        <v>130</v>
      </c>
      <c r="D149" s="113" t="s">
        <v>137</v>
      </c>
      <c r="E149" s="114" t="s">
        <v>337</v>
      </c>
      <c r="F149" s="115" t="s">
        <v>338</v>
      </c>
      <c r="G149" s="116" t="s">
        <v>117</v>
      </c>
      <c r="H149" s="117">
        <v>1</v>
      </c>
      <c r="I149" s="20"/>
      <c r="J149" s="127">
        <f t="shared" si="0"/>
        <v>0</v>
      </c>
      <c r="K149" s="21"/>
      <c r="L149" s="80"/>
      <c r="M149" s="22" t="s">
        <v>1</v>
      </c>
      <c r="N149" s="81" t="s">
        <v>38</v>
      </c>
      <c r="O149" s="75"/>
      <c r="P149" s="76">
        <f t="shared" si="1"/>
        <v>0</v>
      </c>
      <c r="Q149" s="76">
        <v>0</v>
      </c>
      <c r="R149" s="76">
        <f t="shared" si="2"/>
        <v>0</v>
      </c>
      <c r="S149" s="76">
        <v>0</v>
      </c>
      <c r="T149" s="77">
        <f t="shared" si="3"/>
        <v>0</v>
      </c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R149" s="78" t="s">
        <v>146</v>
      </c>
      <c r="AT149" s="78" t="s">
        <v>137</v>
      </c>
      <c r="AU149" s="78" t="s">
        <v>83</v>
      </c>
      <c r="AY149" s="25" t="s">
        <v>114</v>
      </c>
      <c r="BE149" s="79">
        <f t="shared" si="4"/>
        <v>0</v>
      </c>
      <c r="BF149" s="79">
        <f t="shared" si="5"/>
        <v>0</v>
      </c>
      <c r="BG149" s="79">
        <f t="shared" si="6"/>
        <v>0</v>
      </c>
      <c r="BH149" s="79">
        <f t="shared" si="7"/>
        <v>0</v>
      </c>
      <c r="BI149" s="79">
        <f t="shared" si="8"/>
        <v>0</v>
      </c>
      <c r="BJ149" s="25" t="s">
        <v>83</v>
      </c>
      <c r="BK149" s="79">
        <f t="shared" si="9"/>
        <v>0</v>
      </c>
      <c r="BL149" s="25" t="s">
        <v>130</v>
      </c>
      <c r="BM149" s="78" t="s">
        <v>146</v>
      </c>
    </row>
    <row r="150" spans="1:65" s="31" customFormat="1" ht="16.5" customHeight="1">
      <c r="A150" s="3"/>
      <c r="B150" s="16"/>
      <c r="C150" s="113" t="s">
        <v>131</v>
      </c>
      <c r="D150" s="113" t="s">
        <v>137</v>
      </c>
      <c r="E150" s="114" t="s">
        <v>339</v>
      </c>
      <c r="F150" s="115" t="s">
        <v>340</v>
      </c>
      <c r="G150" s="116" t="s">
        <v>117</v>
      </c>
      <c r="H150" s="117">
        <v>1</v>
      </c>
      <c r="I150" s="20"/>
      <c r="J150" s="127">
        <f t="shared" si="0"/>
        <v>0</v>
      </c>
      <c r="K150" s="21"/>
      <c r="L150" s="80"/>
      <c r="M150" s="22" t="s">
        <v>1</v>
      </c>
      <c r="N150" s="81" t="s">
        <v>38</v>
      </c>
      <c r="O150" s="75"/>
      <c r="P150" s="76">
        <f t="shared" si="1"/>
        <v>0</v>
      </c>
      <c r="Q150" s="76">
        <v>0</v>
      </c>
      <c r="R150" s="76">
        <f t="shared" si="2"/>
        <v>0</v>
      </c>
      <c r="S150" s="76">
        <v>0</v>
      </c>
      <c r="T150" s="77">
        <f t="shared" si="3"/>
        <v>0</v>
      </c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R150" s="78" t="s">
        <v>146</v>
      </c>
      <c r="AT150" s="78" t="s">
        <v>137</v>
      </c>
      <c r="AU150" s="78" t="s">
        <v>83</v>
      </c>
      <c r="AY150" s="25" t="s">
        <v>114</v>
      </c>
      <c r="BE150" s="79">
        <f t="shared" si="4"/>
        <v>0</v>
      </c>
      <c r="BF150" s="79">
        <f t="shared" si="5"/>
        <v>0</v>
      </c>
      <c r="BG150" s="79">
        <f t="shared" si="6"/>
        <v>0</v>
      </c>
      <c r="BH150" s="79">
        <f t="shared" si="7"/>
        <v>0</v>
      </c>
      <c r="BI150" s="79">
        <f t="shared" si="8"/>
        <v>0</v>
      </c>
      <c r="BJ150" s="25" t="s">
        <v>83</v>
      </c>
      <c r="BK150" s="79">
        <f t="shared" si="9"/>
        <v>0</v>
      </c>
      <c r="BL150" s="25" t="s">
        <v>130</v>
      </c>
      <c r="BM150" s="78" t="s">
        <v>148</v>
      </c>
    </row>
    <row r="151" spans="1:65" s="31" customFormat="1" ht="16.5" customHeight="1">
      <c r="A151" s="3"/>
      <c r="B151" s="16"/>
      <c r="C151" s="113" t="s">
        <v>132</v>
      </c>
      <c r="D151" s="113" t="s">
        <v>137</v>
      </c>
      <c r="E151" s="114" t="s">
        <v>341</v>
      </c>
      <c r="F151" s="115" t="s">
        <v>342</v>
      </c>
      <c r="G151" s="116" t="s">
        <v>117</v>
      </c>
      <c r="H151" s="117">
        <v>1</v>
      </c>
      <c r="I151" s="20"/>
      <c r="J151" s="127">
        <f t="shared" si="0"/>
        <v>0</v>
      </c>
      <c r="K151" s="21"/>
      <c r="L151" s="80"/>
      <c r="M151" s="22" t="s">
        <v>1</v>
      </c>
      <c r="N151" s="81" t="s">
        <v>38</v>
      </c>
      <c r="O151" s="75"/>
      <c r="P151" s="76">
        <f t="shared" si="1"/>
        <v>0</v>
      </c>
      <c r="Q151" s="76">
        <v>0</v>
      </c>
      <c r="R151" s="76">
        <f t="shared" si="2"/>
        <v>0</v>
      </c>
      <c r="S151" s="76">
        <v>0</v>
      </c>
      <c r="T151" s="77">
        <f t="shared" si="3"/>
        <v>0</v>
      </c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R151" s="78" t="s">
        <v>146</v>
      </c>
      <c r="AT151" s="78" t="s">
        <v>137</v>
      </c>
      <c r="AU151" s="78" t="s">
        <v>83</v>
      </c>
      <c r="AY151" s="25" t="s">
        <v>114</v>
      </c>
      <c r="BE151" s="79">
        <f t="shared" si="4"/>
        <v>0</v>
      </c>
      <c r="BF151" s="79">
        <f t="shared" si="5"/>
        <v>0</v>
      </c>
      <c r="BG151" s="79">
        <f t="shared" si="6"/>
        <v>0</v>
      </c>
      <c r="BH151" s="79">
        <f t="shared" si="7"/>
        <v>0</v>
      </c>
      <c r="BI151" s="79">
        <f t="shared" si="8"/>
        <v>0</v>
      </c>
      <c r="BJ151" s="25" t="s">
        <v>83</v>
      </c>
      <c r="BK151" s="79">
        <f t="shared" si="9"/>
        <v>0</v>
      </c>
      <c r="BL151" s="25" t="s">
        <v>130</v>
      </c>
      <c r="BM151" s="78" t="s">
        <v>150</v>
      </c>
    </row>
    <row r="152" spans="1:65" s="31" customFormat="1" ht="16.5" customHeight="1">
      <c r="A152" s="3"/>
      <c r="B152" s="16"/>
      <c r="C152" s="113" t="s">
        <v>133</v>
      </c>
      <c r="D152" s="113" t="s">
        <v>137</v>
      </c>
      <c r="E152" s="114" t="s">
        <v>343</v>
      </c>
      <c r="F152" s="115" t="s">
        <v>344</v>
      </c>
      <c r="G152" s="116" t="s">
        <v>117</v>
      </c>
      <c r="H152" s="117">
        <v>1</v>
      </c>
      <c r="I152" s="20"/>
      <c r="J152" s="127">
        <f t="shared" si="0"/>
        <v>0</v>
      </c>
      <c r="K152" s="21"/>
      <c r="L152" s="80"/>
      <c r="M152" s="22" t="s">
        <v>1</v>
      </c>
      <c r="N152" s="81" t="s">
        <v>38</v>
      </c>
      <c r="O152" s="75"/>
      <c r="P152" s="76">
        <f t="shared" si="1"/>
        <v>0</v>
      </c>
      <c r="Q152" s="76">
        <v>0</v>
      </c>
      <c r="R152" s="76">
        <f t="shared" si="2"/>
        <v>0</v>
      </c>
      <c r="S152" s="76">
        <v>0</v>
      </c>
      <c r="T152" s="77">
        <f t="shared" si="3"/>
        <v>0</v>
      </c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R152" s="78" t="s">
        <v>146</v>
      </c>
      <c r="AT152" s="78" t="s">
        <v>137</v>
      </c>
      <c r="AU152" s="78" t="s">
        <v>83</v>
      </c>
      <c r="AY152" s="25" t="s">
        <v>114</v>
      </c>
      <c r="BE152" s="79">
        <f t="shared" si="4"/>
        <v>0</v>
      </c>
      <c r="BF152" s="79">
        <f t="shared" si="5"/>
        <v>0</v>
      </c>
      <c r="BG152" s="79">
        <f t="shared" si="6"/>
        <v>0</v>
      </c>
      <c r="BH152" s="79">
        <f t="shared" si="7"/>
        <v>0</v>
      </c>
      <c r="BI152" s="79">
        <f t="shared" si="8"/>
        <v>0</v>
      </c>
      <c r="BJ152" s="25" t="s">
        <v>83</v>
      </c>
      <c r="BK152" s="79">
        <f t="shared" si="9"/>
        <v>0</v>
      </c>
      <c r="BL152" s="25" t="s">
        <v>130</v>
      </c>
      <c r="BM152" s="78" t="s">
        <v>152</v>
      </c>
    </row>
    <row r="153" spans="1:65" s="31" customFormat="1" ht="16.5" customHeight="1">
      <c r="A153" s="3"/>
      <c r="B153" s="16"/>
      <c r="C153" s="113" t="s">
        <v>7</v>
      </c>
      <c r="D153" s="113" t="s">
        <v>137</v>
      </c>
      <c r="E153" s="114" t="s">
        <v>345</v>
      </c>
      <c r="F153" s="115" t="s">
        <v>346</v>
      </c>
      <c r="G153" s="116" t="s">
        <v>117</v>
      </c>
      <c r="H153" s="117">
        <v>1</v>
      </c>
      <c r="I153" s="20"/>
      <c r="J153" s="127">
        <f t="shared" si="0"/>
        <v>0</v>
      </c>
      <c r="K153" s="21"/>
      <c r="L153" s="80"/>
      <c r="M153" s="22" t="s">
        <v>1</v>
      </c>
      <c r="N153" s="81" t="s">
        <v>38</v>
      </c>
      <c r="O153" s="75"/>
      <c r="P153" s="76">
        <f t="shared" si="1"/>
        <v>0</v>
      </c>
      <c r="Q153" s="76">
        <v>0</v>
      </c>
      <c r="R153" s="76">
        <f t="shared" si="2"/>
        <v>0</v>
      </c>
      <c r="S153" s="76">
        <v>0</v>
      </c>
      <c r="T153" s="77">
        <f t="shared" si="3"/>
        <v>0</v>
      </c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R153" s="78" t="s">
        <v>146</v>
      </c>
      <c r="AT153" s="78" t="s">
        <v>137</v>
      </c>
      <c r="AU153" s="78" t="s">
        <v>83</v>
      </c>
      <c r="AY153" s="25" t="s">
        <v>114</v>
      </c>
      <c r="BE153" s="79">
        <f t="shared" si="4"/>
        <v>0</v>
      </c>
      <c r="BF153" s="79">
        <f t="shared" si="5"/>
        <v>0</v>
      </c>
      <c r="BG153" s="79">
        <f t="shared" si="6"/>
        <v>0</v>
      </c>
      <c r="BH153" s="79">
        <f t="shared" si="7"/>
        <v>0</v>
      </c>
      <c r="BI153" s="79">
        <f t="shared" si="8"/>
        <v>0</v>
      </c>
      <c r="BJ153" s="25" t="s">
        <v>83</v>
      </c>
      <c r="BK153" s="79">
        <f t="shared" si="9"/>
        <v>0</v>
      </c>
      <c r="BL153" s="25" t="s">
        <v>130</v>
      </c>
      <c r="BM153" s="78" t="s">
        <v>154</v>
      </c>
    </row>
    <row r="154" spans="1:65" s="31" customFormat="1" ht="16.5" customHeight="1">
      <c r="A154" s="3"/>
      <c r="B154" s="16"/>
      <c r="C154" s="113" t="s">
        <v>134</v>
      </c>
      <c r="D154" s="113" t="s">
        <v>137</v>
      </c>
      <c r="E154" s="114" t="s">
        <v>347</v>
      </c>
      <c r="F154" s="115" t="s">
        <v>348</v>
      </c>
      <c r="G154" s="116" t="s">
        <v>117</v>
      </c>
      <c r="H154" s="117">
        <v>1</v>
      </c>
      <c r="I154" s="20"/>
      <c r="J154" s="127">
        <f t="shared" si="0"/>
        <v>0</v>
      </c>
      <c r="K154" s="21"/>
      <c r="L154" s="80"/>
      <c r="M154" s="22" t="s">
        <v>1</v>
      </c>
      <c r="N154" s="81" t="s">
        <v>38</v>
      </c>
      <c r="O154" s="75"/>
      <c r="P154" s="76">
        <f t="shared" si="1"/>
        <v>0</v>
      </c>
      <c r="Q154" s="76">
        <v>0</v>
      </c>
      <c r="R154" s="76">
        <f t="shared" si="2"/>
        <v>0</v>
      </c>
      <c r="S154" s="76">
        <v>0</v>
      </c>
      <c r="T154" s="77">
        <f t="shared" si="3"/>
        <v>0</v>
      </c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R154" s="78" t="s">
        <v>146</v>
      </c>
      <c r="AT154" s="78" t="s">
        <v>137</v>
      </c>
      <c r="AU154" s="78" t="s">
        <v>83</v>
      </c>
      <c r="AY154" s="25" t="s">
        <v>114</v>
      </c>
      <c r="BE154" s="79">
        <f t="shared" si="4"/>
        <v>0</v>
      </c>
      <c r="BF154" s="79">
        <f t="shared" si="5"/>
        <v>0</v>
      </c>
      <c r="BG154" s="79">
        <f t="shared" si="6"/>
        <v>0</v>
      </c>
      <c r="BH154" s="79">
        <f t="shared" si="7"/>
        <v>0</v>
      </c>
      <c r="BI154" s="79">
        <f t="shared" si="8"/>
        <v>0</v>
      </c>
      <c r="BJ154" s="25" t="s">
        <v>83</v>
      </c>
      <c r="BK154" s="79">
        <f t="shared" si="9"/>
        <v>0</v>
      </c>
      <c r="BL154" s="25" t="s">
        <v>130</v>
      </c>
      <c r="BM154" s="78" t="s">
        <v>156</v>
      </c>
    </row>
    <row r="155" spans="1:65" s="31" customFormat="1" ht="16.5" customHeight="1">
      <c r="A155" s="3"/>
      <c r="B155" s="16"/>
      <c r="C155" s="113" t="s">
        <v>135</v>
      </c>
      <c r="D155" s="113" t="s">
        <v>137</v>
      </c>
      <c r="E155" s="114" t="s">
        <v>349</v>
      </c>
      <c r="F155" s="115" t="s">
        <v>350</v>
      </c>
      <c r="G155" s="116" t="s">
        <v>117</v>
      </c>
      <c r="H155" s="117">
        <v>1</v>
      </c>
      <c r="I155" s="20"/>
      <c r="J155" s="127">
        <f t="shared" si="0"/>
        <v>0</v>
      </c>
      <c r="K155" s="21"/>
      <c r="L155" s="80"/>
      <c r="M155" s="22" t="s">
        <v>1</v>
      </c>
      <c r="N155" s="81" t="s">
        <v>38</v>
      </c>
      <c r="O155" s="75"/>
      <c r="P155" s="76">
        <f t="shared" si="1"/>
        <v>0</v>
      </c>
      <c r="Q155" s="76">
        <v>0</v>
      </c>
      <c r="R155" s="76">
        <f t="shared" si="2"/>
        <v>0</v>
      </c>
      <c r="S155" s="76">
        <v>0</v>
      </c>
      <c r="T155" s="77">
        <f t="shared" si="3"/>
        <v>0</v>
      </c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R155" s="78" t="s">
        <v>146</v>
      </c>
      <c r="AT155" s="78" t="s">
        <v>137</v>
      </c>
      <c r="AU155" s="78" t="s">
        <v>83</v>
      </c>
      <c r="AY155" s="25" t="s">
        <v>114</v>
      </c>
      <c r="BE155" s="79">
        <f t="shared" si="4"/>
        <v>0</v>
      </c>
      <c r="BF155" s="79">
        <f t="shared" si="5"/>
        <v>0</v>
      </c>
      <c r="BG155" s="79">
        <f t="shared" si="6"/>
        <v>0</v>
      </c>
      <c r="BH155" s="79">
        <f t="shared" si="7"/>
        <v>0</v>
      </c>
      <c r="BI155" s="79">
        <f t="shared" si="8"/>
        <v>0</v>
      </c>
      <c r="BJ155" s="25" t="s">
        <v>83</v>
      </c>
      <c r="BK155" s="79">
        <f t="shared" si="9"/>
        <v>0</v>
      </c>
      <c r="BL155" s="25" t="s">
        <v>130</v>
      </c>
      <c r="BM155" s="78" t="s">
        <v>158</v>
      </c>
    </row>
    <row r="156" spans="1:65" s="31" customFormat="1" ht="16.5" customHeight="1">
      <c r="A156" s="3"/>
      <c r="B156" s="16"/>
      <c r="C156" s="113" t="s">
        <v>136</v>
      </c>
      <c r="D156" s="113" t="s">
        <v>137</v>
      </c>
      <c r="E156" s="114" t="s">
        <v>351</v>
      </c>
      <c r="F156" s="115" t="s">
        <v>352</v>
      </c>
      <c r="G156" s="116" t="s">
        <v>117</v>
      </c>
      <c r="H156" s="117">
        <v>1</v>
      </c>
      <c r="I156" s="20"/>
      <c r="J156" s="127">
        <f t="shared" si="0"/>
        <v>0</v>
      </c>
      <c r="K156" s="21"/>
      <c r="L156" s="80"/>
      <c r="M156" s="22" t="s">
        <v>1</v>
      </c>
      <c r="N156" s="81" t="s">
        <v>38</v>
      </c>
      <c r="O156" s="75"/>
      <c r="P156" s="76">
        <f t="shared" si="1"/>
        <v>0</v>
      </c>
      <c r="Q156" s="76">
        <v>0</v>
      </c>
      <c r="R156" s="76">
        <f t="shared" si="2"/>
        <v>0</v>
      </c>
      <c r="S156" s="76">
        <v>0</v>
      </c>
      <c r="T156" s="77">
        <f t="shared" si="3"/>
        <v>0</v>
      </c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R156" s="78" t="s">
        <v>146</v>
      </c>
      <c r="AT156" s="78" t="s">
        <v>137</v>
      </c>
      <c r="AU156" s="78" t="s">
        <v>83</v>
      </c>
      <c r="AY156" s="25" t="s">
        <v>114</v>
      </c>
      <c r="BE156" s="79">
        <f t="shared" si="4"/>
        <v>0</v>
      </c>
      <c r="BF156" s="79">
        <f t="shared" si="5"/>
        <v>0</v>
      </c>
      <c r="BG156" s="79">
        <f t="shared" si="6"/>
        <v>0</v>
      </c>
      <c r="BH156" s="79">
        <f t="shared" si="7"/>
        <v>0</v>
      </c>
      <c r="BI156" s="79">
        <f t="shared" si="8"/>
        <v>0</v>
      </c>
      <c r="BJ156" s="25" t="s">
        <v>83</v>
      </c>
      <c r="BK156" s="79">
        <f t="shared" si="9"/>
        <v>0</v>
      </c>
      <c r="BL156" s="25" t="s">
        <v>130</v>
      </c>
      <c r="BM156" s="78" t="s">
        <v>160</v>
      </c>
    </row>
    <row r="157" spans="1:65" s="31" customFormat="1" ht="16.5" customHeight="1">
      <c r="A157" s="3"/>
      <c r="B157" s="16"/>
      <c r="C157" s="113" t="s">
        <v>138</v>
      </c>
      <c r="D157" s="113" t="s">
        <v>137</v>
      </c>
      <c r="E157" s="114" t="s">
        <v>353</v>
      </c>
      <c r="F157" s="115" t="s">
        <v>354</v>
      </c>
      <c r="G157" s="116" t="s">
        <v>117</v>
      </c>
      <c r="H157" s="117">
        <v>2</v>
      </c>
      <c r="I157" s="20"/>
      <c r="J157" s="127">
        <f t="shared" si="0"/>
        <v>0</v>
      </c>
      <c r="K157" s="21"/>
      <c r="L157" s="80"/>
      <c r="M157" s="22" t="s">
        <v>1</v>
      </c>
      <c r="N157" s="81" t="s">
        <v>38</v>
      </c>
      <c r="O157" s="75"/>
      <c r="P157" s="76">
        <f t="shared" si="1"/>
        <v>0</v>
      </c>
      <c r="Q157" s="76">
        <v>0</v>
      </c>
      <c r="R157" s="76">
        <f t="shared" si="2"/>
        <v>0</v>
      </c>
      <c r="S157" s="76">
        <v>0</v>
      </c>
      <c r="T157" s="77">
        <f t="shared" si="3"/>
        <v>0</v>
      </c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R157" s="78" t="s">
        <v>146</v>
      </c>
      <c r="AT157" s="78" t="s">
        <v>137</v>
      </c>
      <c r="AU157" s="78" t="s">
        <v>83</v>
      </c>
      <c r="AY157" s="25" t="s">
        <v>114</v>
      </c>
      <c r="BE157" s="79">
        <f t="shared" si="4"/>
        <v>0</v>
      </c>
      <c r="BF157" s="79">
        <f t="shared" si="5"/>
        <v>0</v>
      </c>
      <c r="BG157" s="79">
        <f t="shared" si="6"/>
        <v>0</v>
      </c>
      <c r="BH157" s="79">
        <f t="shared" si="7"/>
        <v>0</v>
      </c>
      <c r="BI157" s="79">
        <f t="shared" si="8"/>
        <v>0</v>
      </c>
      <c r="BJ157" s="25" t="s">
        <v>83</v>
      </c>
      <c r="BK157" s="79">
        <f t="shared" si="9"/>
        <v>0</v>
      </c>
      <c r="BL157" s="25" t="s">
        <v>130</v>
      </c>
      <c r="BM157" s="78" t="s">
        <v>162</v>
      </c>
    </row>
    <row r="158" spans="1:65" s="31" customFormat="1" ht="16.5" customHeight="1">
      <c r="A158" s="3"/>
      <c r="B158" s="16"/>
      <c r="C158" s="113" t="s">
        <v>139</v>
      </c>
      <c r="D158" s="113" t="s">
        <v>137</v>
      </c>
      <c r="E158" s="114" t="s">
        <v>355</v>
      </c>
      <c r="F158" s="115" t="s">
        <v>356</v>
      </c>
      <c r="G158" s="116" t="s">
        <v>117</v>
      </c>
      <c r="H158" s="117">
        <v>1</v>
      </c>
      <c r="I158" s="20"/>
      <c r="J158" s="127">
        <f t="shared" si="0"/>
        <v>0</v>
      </c>
      <c r="K158" s="21"/>
      <c r="L158" s="80"/>
      <c r="M158" s="22" t="s">
        <v>1</v>
      </c>
      <c r="N158" s="81" t="s">
        <v>38</v>
      </c>
      <c r="O158" s="75"/>
      <c r="P158" s="76">
        <f t="shared" si="1"/>
        <v>0</v>
      </c>
      <c r="Q158" s="76">
        <v>0</v>
      </c>
      <c r="R158" s="76">
        <f t="shared" si="2"/>
        <v>0</v>
      </c>
      <c r="S158" s="76">
        <v>0</v>
      </c>
      <c r="T158" s="77">
        <f t="shared" si="3"/>
        <v>0</v>
      </c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R158" s="78" t="s">
        <v>146</v>
      </c>
      <c r="AT158" s="78" t="s">
        <v>137</v>
      </c>
      <c r="AU158" s="78" t="s">
        <v>83</v>
      </c>
      <c r="AY158" s="25" t="s">
        <v>114</v>
      </c>
      <c r="BE158" s="79">
        <f t="shared" si="4"/>
        <v>0</v>
      </c>
      <c r="BF158" s="79">
        <f t="shared" si="5"/>
        <v>0</v>
      </c>
      <c r="BG158" s="79">
        <f t="shared" si="6"/>
        <v>0</v>
      </c>
      <c r="BH158" s="79">
        <f t="shared" si="7"/>
        <v>0</v>
      </c>
      <c r="BI158" s="79">
        <f t="shared" si="8"/>
        <v>0</v>
      </c>
      <c r="BJ158" s="25" t="s">
        <v>83</v>
      </c>
      <c r="BK158" s="79">
        <f t="shared" si="9"/>
        <v>0</v>
      </c>
      <c r="BL158" s="25" t="s">
        <v>130</v>
      </c>
      <c r="BM158" s="78" t="s">
        <v>145</v>
      </c>
    </row>
    <row r="159" spans="1:65" s="31" customFormat="1" ht="16.5" customHeight="1">
      <c r="A159" s="3"/>
      <c r="B159" s="16"/>
      <c r="C159" s="113" t="s">
        <v>140</v>
      </c>
      <c r="D159" s="113" t="s">
        <v>137</v>
      </c>
      <c r="E159" s="114" t="s">
        <v>357</v>
      </c>
      <c r="F159" s="115" t="s">
        <v>358</v>
      </c>
      <c r="G159" s="116" t="s">
        <v>117</v>
      </c>
      <c r="H159" s="117">
        <v>1</v>
      </c>
      <c r="I159" s="20"/>
      <c r="J159" s="127">
        <f t="shared" si="0"/>
        <v>0</v>
      </c>
      <c r="K159" s="21"/>
      <c r="L159" s="80"/>
      <c r="M159" s="22" t="s">
        <v>1</v>
      </c>
      <c r="N159" s="81" t="s">
        <v>38</v>
      </c>
      <c r="O159" s="75"/>
      <c r="P159" s="76">
        <f t="shared" si="1"/>
        <v>0</v>
      </c>
      <c r="Q159" s="76">
        <v>0</v>
      </c>
      <c r="R159" s="76">
        <f t="shared" si="2"/>
        <v>0</v>
      </c>
      <c r="S159" s="76">
        <v>0</v>
      </c>
      <c r="T159" s="77">
        <f t="shared" si="3"/>
        <v>0</v>
      </c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R159" s="78" t="s">
        <v>146</v>
      </c>
      <c r="AT159" s="78" t="s">
        <v>137</v>
      </c>
      <c r="AU159" s="78" t="s">
        <v>83</v>
      </c>
      <c r="AY159" s="25" t="s">
        <v>114</v>
      </c>
      <c r="BE159" s="79">
        <f t="shared" si="4"/>
        <v>0</v>
      </c>
      <c r="BF159" s="79">
        <f t="shared" si="5"/>
        <v>0</v>
      </c>
      <c r="BG159" s="79">
        <f t="shared" si="6"/>
        <v>0</v>
      </c>
      <c r="BH159" s="79">
        <f t="shared" si="7"/>
        <v>0</v>
      </c>
      <c r="BI159" s="79">
        <f t="shared" si="8"/>
        <v>0</v>
      </c>
      <c r="BJ159" s="25" t="s">
        <v>83</v>
      </c>
      <c r="BK159" s="79">
        <f t="shared" si="9"/>
        <v>0</v>
      </c>
      <c r="BL159" s="25" t="s">
        <v>130</v>
      </c>
      <c r="BM159" s="78" t="s">
        <v>166</v>
      </c>
    </row>
    <row r="160" spans="1:65" s="31" customFormat="1" ht="16.5" customHeight="1">
      <c r="A160" s="3"/>
      <c r="B160" s="16"/>
      <c r="C160" s="113" t="s">
        <v>141</v>
      </c>
      <c r="D160" s="113" t="s">
        <v>137</v>
      </c>
      <c r="E160" s="114" t="s">
        <v>359</v>
      </c>
      <c r="F160" s="115" t="s">
        <v>360</v>
      </c>
      <c r="G160" s="116" t="s">
        <v>117</v>
      </c>
      <c r="H160" s="117">
        <v>2</v>
      </c>
      <c r="I160" s="20"/>
      <c r="J160" s="127">
        <f t="shared" si="0"/>
        <v>0</v>
      </c>
      <c r="K160" s="21"/>
      <c r="L160" s="80"/>
      <c r="M160" s="22" t="s">
        <v>1</v>
      </c>
      <c r="N160" s="81" t="s">
        <v>38</v>
      </c>
      <c r="O160" s="75"/>
      <c r="P160" s="76">
        <f t="shared" si="1"/>
        <v>0</v>
      </c>
      <c r="Q160" s="76">
        <v>0</v>
      </c>
      <c r="R160" s="76">
        <f t="shared" si="2"/>
        <v>0</v>
      </c>
      <c r="S160" s="76">
        <v>0</v>
      </c>
      <c r="T160" s="77">
        <f t="shared" si="3"/>
        <v>0</v>
      </c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R160" s="78" t="s">
        <v>146</v>
      </c>
      <c r="AT160" s="78" t="s">
        <v>137</v>
      </c>
      <c r="AU160" s="78" t="s">
        <v>83</v>
      </c>
      <c r="AY160" s="25" t="s">
        <v>114</v>
      </c>
      <c r="BE160" s="79">
        <f t="shared" si="4"/>
        <v>0</v>
      </c>
      <c r="BF160" s="79">
        <f t="shared" si="5"/>
        <v>0</v>
      </c>
      <c r="BG160" s="79">
        <f t="shared" si="6"/>
        <v>0</v>
      </c>
      <c r="BH160" s="79">
        <f t="shared" si="7"/>
        <v>0</v>
      </c>
      <c r="BI160" s="79">
        <f t="shared" si="8"/>
        <v>0</v>
      </c>
      <c r="BJ160" s="25" t="s">
        <v>83</v>
      </c>
      <c r="BK160" s="79">
        <f t="shared" si="9"/>
        <v>0</v>
      </c>
      <c r="BL160" s="25" t="s">
        <v>130</v>
      </c>
      <c r="BM160" s="78" t="s">
        <v>169</v>
      </c>
    </row>
    <row r="161" spans="1:65" s="31" customFormat="1" ht="16.5" customHeight="1">
      <c r="A161" s="3"/>
      <c r="B161" s="16"/>
      <c r="C161" s="113" t="s">
        <v>142</v>
      </c>
      <c r="D161" s="113" t="s">
        <v>137</v>
      </c>
      <c r="E161" s="114" t="s">
        <v>361</v>
      </c>
      <c r="F161" s="115" t="s">
        <v>362</v>
      </c>
      <c r="G161" s="116" t="s">
        <v>117</v>
      </c>
      <c r="H161" s="117">
        <v>2</v>
      </c>
      <c r="I161" s="20"/>
      <c r="J161" s="127">
        <f t="shared" si="0"/>
        <v>0</v>
      </c>
      <c r="K161" s="21"/>
      <c r="L161" s="80"/>
      <c r="M161" s="22" t="s">
        <v>1</v>
      </c>
      <c r="N161" s="81" t="s">
        <v>38</v>
      </c>
      <c r="O161" s="75"/>
      <c r="P161" s="76">
        <f t="shared" si="1"/>
        <v>0</v>
      </c>
      <c r="Q161" s="76">
        <v>0</v>
      </c>
      <c r="R161" s="76">
        <f t="shared" si="2"/>
        <v>0</v>
      </c>
      <c r="S161" s="76">
        <v>0</v>
      </c>
      <c r="T161" s="77">
        <f t="shared" si="3"/>
        <v>0</v>
      </c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R161" s="78" t="s">
        <v>146</v>
      </c>
      <c r="AT161" s="78" t="s">
        <v>137</v>
      </c>
      <c r="AU161" s="78" t="s">
        <v>83</v>
      </c>
      <c r="AY161" s="25" t="s">
        <v>114</v>
      </c>
      <c r="BE161" s="79">
        <f t="shared" si="4"/>
        <v>0</v>
      </c>
      <c r="BF161" s="79">
        <f t="shared" si="5"/>
        <v>0</v>
      </c>
      <c r="BG161" s="79">
        <f t="shared" si="6"/>
        <v>0</v>
      </c>
      <c r="BH161" s="79">
        <f t="shared" si="7"/>
        <v>0</v>
      </c>
      <c r="BI161" s="79">
        <f t="shared" si="8"/>
        <v>0</v>
      </c>
      <c r="BJ161" s="25" t="s">
        <v>83</v>
      </c>
      <c r="BK161" s="79">
        <f t="shared" si="9"/>
        <v>0</v>
      </c>
      <c r="BL161" s="25" t="s">
        <v>130</v>
      </c>
      <c r="BM161" s="78" t="s">
        <v>171</v>
      </c>
    </row>
    <row r="162" spans="1:65" s="31" customFormat="1" ht="16.5" customHeight="1">
      <c r="A162" s="3"/>
      <c r="B162" s="16"/>
      <c r="C162" s="113" t="s">
        <v>143</v>
      </c>
      <c r="D162" s="113" t="s">
        <v>137</v>
      </c>
      <c r="E162" s="114" t="s">
        <v>363</v>
      </c>
      <c r="F162" s="115" t="s">
        <v>364</v>
      </c>
      <c r="G162" s="116" t="s">
        <v>117</v>
      </c>
      <c r="H162" s="117">
        <v>1</v>
      </c>
      <c r="I162" s="20"/>
      <c r="J162" s="127">
        <f t="shared" si="0"/>
        <v>0</v>
      </c>
      <c r="K162" s="21"/>
      <c r="L162" s="80"/>
      <c r="M162" s="22" t="s">
        <v>1</v>
      </c>
      <c r="N162" s="81" t="s">
        <v>38</v>
      </c>
      <c r="O162" s="75"/>
      <c r="P162" s="76">
        <f t="shared" si="1"/>
        <v>0</v>
      </c>
      <c r="Q162" s="76">
        <v>0</v>
      </c>
      <c r="R162" s="76">
        <f t="shared" si="2"/>
        <v>0</v>
      </c>
      <c r="S162" s="76">
        <v>0</v>
      </c>
      <c r="T162" s="77">
        <f t="shared" si="3"/>
        <v>0</v>
      </c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R162" s="78" t="s">
        <v>146</v>
      </c>
      <c r="AT162" s="78" t="s">
        <v>137</v>
      </c>
      <c r="AU162" s="78" t="s">
        <v>83</v>
      </c>
      <c r="AY162" s="25" t="s">
        <v>114</v>
      </c>
      <c r="BE162" s="79">
        <f t="shared" si="4"/>
        <v>0</v>
      </c>
      <c r="BF162" s="79">
        <f t="shared" si="5"/>
        <v>0</v>
      </c>
      <c r="BG162" s="79">
        <f t="shared" si="6"/>
        <v>0</v>
      </c>
      <c r="BH162" s="79">
        <f t="shared" si="7"/>
        <v>0</v>
      </c>
      <c r="BI162" s="79">
        <f t="shared" si="8"/>
        <v>0</v>
      </c>
      <c r="BJ162" s="25" t="s">
        <v>83</v>
      </c>
      <c r="BK162" s="79">
        <f t="shared" si="9"/>
        <v>0</v>
      </c>
      <c r="BL162" s="25" t="s">
        <v>130</v>
      </c>
      <c r="BM162" s="78" t="s">
        <v>173</v>
      </c>
    </row>
    <row r="163" spans="1:65" s="31" customFormat="1" ht="16.5" customHeight="1">
      <c r="A163" s="3"/>
      <c r="B163" s="16"/>
      <c r="C163" s="113" t="s">
        <v>94</v>
      </c>
      <c r="D163" s="113" t="s">
        <v>137</v>
      </c>
      <c r="E163" s="114" t="s">
        <v>365</v>
      </c>
      <c r="F163" s="115" t="s">
        <v>366</v>
      </c>
      <c r="G163" s="116" t="s">
        <v>117</v>
      </c>
      <c r="H163" s="117">
        <v>1</v>
      </c>
      <c r="I163" s="20"/>
      <c r="J163" s="127">
        <f t="shared" si="0"/>
        <v>0</v>
      </c>
      <c r="K163" s="21"/>
      <c r="L163" s="80"/>
      <c r="M163" s="22" t="s">
        <v>1</v>
      </c>
      <c r="N163" s="81" t="s">
        <v>38</v>
      </c>
      <c r="O163" s="75"/>
      <c r="P163" s="76">
        <f t="shared" si="1"/>
        <v>0</v>
      </c>
      <c r="Q163" s="76">
        <v>0</v>
      </c>
      <c r="R163" s="76">
        <f t="shared" si="2"/>
        <v>0</v>
      </c>
      <c r="S163" s="76">
        <v>0</v>
      </c>
      <c r="T163" s="77">
        <f t="shared" si="3"/>
        <v>0</v>
      </c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R163" s="78" t="s">
        <v>146</v>
      </c>
      <c r="AT163" s="78" t="s">
        <v>137</v>
      </c>
      <c r="AU163" s="78" t="s">
        <v>83</v>
      </c>
      <c r="AY163" s="25" t="s">
        <v>114</v>
      </c>
      <c r="BE163" s="79">
        <f t="shared" si="4"/>
        <v>0</v>
      </c>
      <c r="BF163" s="79">
        <f t="shared" si="5"/>
        <v>0</v>
      </c>
      <c r="BG163" s="79">
        <f t="shared" si="6"/>
        <v>0</v>
      </c>
      <c r="BH163" s="79">
        <f t="shared" si="7"/>
        <v>0</v>
      </c>
      <c r="BI163" s="79">
        <f t="shared" si="8"/>
        <v>0</v>
      </c>
      <c r="BJ163" s="25" t="s">
        <v>83</v>
      </c>
      <c r="BK163" s="79">
        <f t="shared" si="9"/>
        <v>0</v>
      </c>
      <c r="BL163" s="25" t="s">
        <v>130</v>
      </c>
      <c r="BM163" s="78" t="s">
        <v>175</v>
      </c>
    </row>
    <row r="164" spans="1:65" s="31" customFormat="1" ht="16.5" customHeight="1">
      <c r="A164" s="3"/>
      <c r="B164" s="16"/>
      <c r="C164" s="113" t="s">
        <v>144</v>
      </c>
      <c r="D164" s="113" t="s">
        <v>137</v>
      </c>
      <c r="E164" s="114" t="s">
        <v>367</v>
      </c>
      <c r="F164" s="115" t="s">
        <v>368</v>
      </c>
      <c r="G164" s="116" t="s">
        <v>117</v>
      </c>
      <c r="H164" s="117">
        <v>1</v>
      </c>
      <c r="I164" s="20"/>
      <c r="J164" s="127">
        <f t="shared" si="0"/>
        <v>0</v>
      </c>
      <c r="K164" s="21"/>
      <c r="L164" s="80"/>
      <c r="M164" s="22" t="s">
        <v>1</v>
      </c>
      <c r="N164" s="81" t="s">
        <v>38</v>
      </c>
      <c r="O164" s="75"/>
      <c r="P164" s="76">
        <f t="shared" si="1"/>
        <v>0</v>
      </c>
      <c r="Q164" s="76">
        <v>0</v>
      </c>
      <c r="R164" s="76">
        <f t="shared" si="2"/>
        <v>0</v>
      </c>
      <c r="S164" s="76">
        <v>0</v>
      </c>
      <c r="T164" s="77">
        <f t="shared" si="3"/>
        <v>0</v>
      </c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R164" s="78" t="s">
        <v>146</v>
      </c>
      <c r="AT164" s="78" t="s">
        <v>137</v>
      </c>
      <c r="AU164" s="78" t="s">
        <v>83</v>
      </c>
      <c r="AY164" s="25" t="s">
        <v>114</v>
      </c>
      <c r="BE164" s="79">
        <f t="shared" si="4"/>
        <v>0</v>
      </c>
      <c r="BF164" s="79">
        <f t="shared" si="5"/>
        <v>0</v>
      </c>
      <c r="BG164" s="79">
        <f t="shared" si="6"/>
        <v>0</v>
      </c>
      <c r="BH164" s="79">
        <f t="shared" si="7"/>
        <v>0</v>
      </c>
      <c r="BI164" s="79">
        <f t="shared" si="8"/>
        <v>0</v>
      </c>
      <c r="BJ164" s="25" t="s">
        <v>83</v>
      </c>
      <c r="BK164" s="79">
        <f t="shared" si="9"/>
        <v>0</v>
      </c>
      <c r="BL164" s="25" t="s">
        <v>130</v>
      </c>
      <c r="BM164" s="78" t="s">
        <v>177</v>
      </c>
    </row>
    <row r="165" spans="1:65" s="31" customFormat="1" ht="16.5" customHeight="1">
      <c r="A165" s="3"/>
      <c r="B165" s="16"/>
      <c r="C165" s="113" t="s">
        <v>146</v>
      </c>
      <c r="D165" s="113" t="s">
        <v>137</v>
      </c>
      <c r="E165" s="114" t="s">
        <v>369</v>
      </c>
      <c r="F165" s="115" t="s">
        <v>370</v>
      </c>
      <c r="G165" s="116" t="s">
        <v>117</v>
      </c>
      <c r="H165" s="117">
        <v>1</v>
      </c>
      <c r="I165" s="20"/>
      <c r="J165" s="127">
        <f t="shared" si="0"/>
        <v>0</v>
      </c>
      <c r="K165" s="21"/>
      <c r="L165" s="80"/>
      <c r="M165" s="22" t="s">
        <v>1</v>
      </c>
      <c r="N165" s="81" t="s">
        <v>38</v>
      </c>
      <c r="O165" s="75"/>
      <c r="P165" s="76">
        <f t="shared" si="1"/>
        <v>0</v>
      </c>
      <c r="Q165" s="76">
        <v>0</v>
      </c>
      <c r="R165" s="76">
        <f t="shared" si="2"/>
        <v>0</v>
      </c>
      <c r="S165" s="76">
        <v>0</v>
      </c>
      <c r="T165" s="77">
        <f t="shared" si="3"/>
        <v>0</v>
      </c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R165" s="78" t="s">
        <v>146</v>
      </c>
      <c r="AT165" s="78" t="s">
        <v>137</v>
      </c>
      <c r="AU165" s="78" t="s">
        <v>83</v>
      </c>
      <c r="AY165" s="25" t="s">
        <v>114</v>
      </c>
      <c r="BE165" s="79">
        <f t="shared" si="4"/>
        <v>0</v>
      </c>
      <c r="BF165" s="79">
        <f t="shared" si="5"/>
        <v>0</v>
      </c>
      <c r="BG165" s="79">
        <f t="shared" si="6"/>
        <v>0</v>
      </c>
      <c r="BH165" s="79">
        <f t="shared" si="7"/>
        <v>0</v>
      </c>
      <c r="BI165" s="79">
        <f t="shared" si="8"/>
        <v>0</v>
      </c>
      <c r="BJ165" s="25" t="s">
        <v>83</v>
      </c>
      <c r="BK165" s="79">
        <f t="shared" si="9"/>
        <v>0</v>
      </c>
      <c r="BL165" s="25" t="s">
        <v>130</v>
      </c>
      <c r="BM165" s="78" t="s">
        <v>179</v>
      </c>
    </row>
    <row r="166" spans="1:65" s="31" customFormat="1" ht="16.5" customHeight="1">
      <c r="A166" s="3"/>
      <c r="B166" s="16"/>
      <c r="C166" s="113" t="s">
        <v>147</v>
      </c>
      <c r="D166" s="113" t="s">
        <v>137</v>
      </c>
      <c r="E166" s="114" t="s">
        <v>371</v>
      </c>
      <c r="F166" s="115" t="s">
        <v>372</v>
      </c>
      <c r="G166" s="116" t="s">
        <v>117</v>
      </c>
      <c r="H166" s="117">
        <v>2</v>
      </c>
      <c r="I166" s="20"/>
      <c r="J166" s="127">
        <f t="shared" si="0"/>
        <v>0</v>
      </c>
      <c r="K166" s="21"/>
      <c r="L166" s="80"/>
      <c r="M166" s="22" t="s">
        <v>1</v>
      </c>
      <c r="N166" s="81" t="s">
        <v>38</v>
      </c>
      <c r="O166" s="75"/>
      <c r="P166" s="76">
        <f t="shared" si="1"/>
        <v>0</v>
      </c>
      <c r="Q166" s="76">
        <v>0</v>
      </c>
      <c r="R166" s="76">
        <f t="shared" si="2"/>
        <v>0</v>
      </c>
      <c r="S166" s="76">
        <v>0</v>
      </c>
      <c r="T166" s="77">
        <f t="shared" si="3"/>
        <v>0</v>
      </c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R166" s="78" t="s">
        <v>146</v>
      </c>
      <c r="AT166" s="78" t="s">
        <v>137</v>
      </c>
      <c r="AU166" s="78" t="s">
        <v>83</v>
      </c>
      <c r="AY166" s="25" t="s">
        <v>114</v>
      </c>
      <c r="BE166" s="79">
        <f t="shared" si="4"/>
        <v>0</v>
      </c>
      <c r="BF166" s="79">
        <f t="shared" si="5"/>
        <v>0</v>
      </c>
      <c r="BG166" s="79">
        <f t="shared" si="6"/>
        <v>0</v>
      </c>
      <c r="BH166" s="79">
        <f t="shared" si="7"/>
        <v>0</v>
      </c>
      <c r="BI166" s="79">
        <f t="shared" si="8"/>
        <v>0</v>
      </c>
      <c r="BJ166" s="25" t="s">
        <v>83</v>
      </c>
      <c r="BK166" s="79">
        <f t="shared" si="9"/>
        <v>0</v>
      </c>
      <c r="BL166" s="25" t="s">
        <v>130</v>
      </c>
      <c r="BM166" s="78" t="s">
        <v>181</v>
      </c>
    </row>
    <row r="167" spans="1:65" s="31" customFormat="1" ht="24.75" customHeight="1">
      <c r="A167" s="3"/>
      <c r="B167" s="16"/>
      <c r="C167" s="113" t="s">
        <v>148</v>
      </c>
      <c r="D167" s="113" t="s">
        <v>137</v>
      </c>
      <c r="E167" s="114" t="s">
        <v>373</v>
      </c>
      <c r="F167" s="115" t="s">
        <v>550</v>
      </c>
      <c r="G167" s="116" t="s">
        <v>117</v>
      </c>
      <c r="H167" s="117">
        <v>3</v>
      </c>
      <c r="I167" s="20"/>
      <c r="J167" s="127">
        <f t="shared" si="0"/>
        <v>0</v>
      </c>
      <c r="K167" s="21"/>
      <c r="L167" s="80"/>
      <c r="M167" s="22" t="s">
        <v>1</v>
      </c>
      <c r="N167" s="81" t="s">
        <v>38</v>
      </c>
      <c r="O167" s="75"/>
      <c r="P167" s="76">
        <f t="shared" si="1"/>
        <v>0</v>
      </c>
      <c r="Q167" s="76">
        <v>0</v>
      </c>
      <c r="R167" s="76">
        <f t="shared" si="2"/>
        <v>0</v>
      </c>
      <c r="S167" s="76">
        <v>0</v>
      </c>
      <c r="T167" s="77">
        <f t="shared" si="3"/>
        <v>0</v>
      </c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R167" s="78" t="s">
        <v>146</v>
      </c>
      <c r="AT167" s="78" t="s">
        <v>137</v>
      </c>
      <c r="AU167" s="78" t="s">
        <v>83</v>
      </c>
      <c r="AY167" s="25" t="s">
        <v>114</v>
      </c>
      <c r="BE167" s="79">
        <f t="shared" si="4"/>
        <v>0</v>
      </c>
      <c r="BF167" s="79">
        <f t="shared" si="5"/>
        <v>0</v>
      </c>
      <c r="BG167" s="79">
        <f t="shared" si="6"/>
        <v>0</v>
      </c>
      <c r="BH167" s="79">
        <f t="shared" si="7"/>
        <v>0</v>
      </c>
      <c r="BI167" s="79">
        <f t="shared" si="8"/>
        <v>0</v>
      </c>
      <c r="BJ167" s="25" t="s">
        <v>83</v>
      </c>
      <c r="BK167" s="79">
        <f t="shared" si="9"/>
        <v>0</v>
      </c>
      <c r="BL167" s="25" t="s">
        <v>130</v>
      </c>
      <c r="BM167" s="78" t="s">
        <v>374</v>
      </c>
    </row>
    <row r="168" spans="1:65" s="31" customFormat="1" ht="16.5" customHeight="1">
      <c r="A168" s="3"/>
      <c r="B168" s="16"/>
      <c r="C168" s="113" t="s">
        <v>149</v>
      </c>
      <c r="D168" s="113" t="s">
        <v>137</v>
      </c>
      <c r="E168" s="114" t="s">
        <v>375</v>
      </c>
      <c r="F168" s="115" t="s">
        <v>376</v>
      </c>
      <c r="G168" s="116" t="s">
        <v>117</v>
      </c>
      <c r="H168" s="117">
        <v>1</v>
      </c>
      <c r="I168" s="20"/>
      <c r="J168" s="127">
        <f t="shared" si="0"/>
        <v>0</v>
      </c>
      <c r="K168" s="21"/>
      <c r="L168" s="80"/>
      <c r="M168" s="22" t="s">
        <v>1</v>
      </c>
      <c r="N168" s="81" t="s">
        <v>38</v>
      </c>
      <c r="O168" s="75"/>
      <c r="P168" s="76">
        <f t="shared" si="1"/>
        <v>0</v>
      </c>
      <c r="Q168" s="76">
        <v>0</v>
      </c>
      <c r="R168" s="76">
        <f t="shared" si="2"/>
        <v>0</v>
      </c>
      <c r="S168" s="76">
        <v>0</v>
      </c>
      <c r="T168" s="77">
        <f t="shared" si="3"/>
        <v>0</v>
      </c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R168" s="78" t="s">
        <v>146</v>
      </c>
      <c r="AT168" s="78" t="s">
        <v>137</v>
      </c>
      <c r="AU168" s="78" t="s">
        <v>83</v>
      </c>
      <c r="AY168" s="25" t="s">
        <v>114</v>
      </c>
      <c r="BE168" s="79">
        <f t="shared" si="4"/>
        <v>0</v>
      </c>
      <c r="BF168" s="79">
        <f t="shared" si="5"/>
        <v>0</v>
      </c>
      <c r="BG168" s="79">
        <f t="shared" si="6"/>
        <v>0</v>
      </c>
      <c r="BH168" s="79">
        <f t="shared" si="7"/>
        <v>0</v>
      </c>
      <c r="BI168" s="79">
        <f t="shared" si="8"/>
        <v>0</v>
      </c>
      <c r="BJ168" s="25" t="s">
        <v>83</v>
      </c>
      <c r="BK168" s="79">
        <f t="shared" si="9"/>
        <v>0</v>
      </c>
      <c r="BL168" s="25" t="s">
        <v>130</v>
      </c>
      <c r="BM168" s="78" t="s">
        <v>183</v>
      </c>
    </row>
    <row r="169" spans="1:65" s="31" customFormat="1" ht="16.5" customHeight="1">
      <c r="A169" s="3"/>
      <c r="B169" s="16"/>
      <c r="C169" s="113" t="s">
        <v>150</v>
      </c>
      <c r="D169" s="113" t="s">
        <v>137</v>
      </c>
      <c r="E169" s="114" t="s">
        <v>377</v>
      </c>
      <c r="F169" s="115" t="s">
        <v>378</v>
      </c>
      <c r="G169" s="116" t="s">
        <v>117</v>
      </c>
      <c r="H169" s="117">
        <v>1</v>
      </c>
      <c r="I169" s="20"/>
      <c r="J169" s="127">
        <f t="shared" si="0"/>
        <v>0</v>
      </c>
      <c r="K169" s="21"/>
      <c r="L169" s="80"/>
      <c r="M169" s="22" t="s">
        <v>1</v>
      </c>
      <c r="N169" s="81" t="s">
        <v>38</v>
      </c>
      <c r="O169" s="75"/>
      <c r="P169" s="76">
        <f t="shared" si="1"/>
        <v>0</v>
      </c>
      <c r="Q169" s="76">
        <v>0</v>
      </c>
      <c r="R169" s="76">
        <f t="shared" si="2"/>
        <v>0</v>
      </c>
      <c r="S169" s="76">
        <v>0</v>
      </c>
      <c r="T169" s="77">
        <f t="shared" si="3"/>
        <v>0</v>
      </c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R169" s="78" t="s">
        <v>146</v>
      </c>
      <c r="AT169" s="78" t="s">
        <v>137</v>
      </c>
      <c r="AU169" s="78" t="s">
        <v>83</v>
      </c>
      <c r="AY169" s="25" t="s">
        <v>114</v>
      </c>
      <c r="BE169" s="79">
        <f t="shared" si="4"/>
        <v>0</v>
      </c>
      <c r="BF169" s="79">
        <f t="shared" si="5"/>
        <v>0</v>
      </c>
      <c r="BG169" s="79">
        <f t="shared" si="6"/>
        <v>0</v>
      </c>
      <c r="BH169" s="79">
        <f t="shared" si="7"/>
        <v>0</v>
      </c>
      <c r="BI169" s="79">
        <f t="shared" si="8"/>
        <v>0</v>
      </c>
      <c r="BJ169" s="25" t="s">
        <v>83</v>
      </c>
      <c r="BK169" s="79">
        <f t="shared" si="9"/>
        <v>0</v>
      </c>
      <c r="BL169" s="25" t="s">
        <v>130</v>
      </c>
      <c r="BM169" s="78" t="s">
        <v>185</v>
      </c>
    </row>
    <row r="170" spans="1:65" s="31" customFormat="1" ht="16.5" customHeight="1">
      <c r="A170" s="3"/>
      <c r="B170" s="16"/>
      <c r="C170" s="113" t="s">
        <v>151</v>
      </c>
      <c r="D170" s="113" t="s">
        <v>137</v>
      </c>
      <c r="E170" s="114" t="s">
        <v>379</v>
      </c>
      <c r="F170" s="115" t="s">
        <v>380</v>
      </c>
      <c r="G170" s="116" t="s">
        <v>117</v>
      </c>
      <c r="H170" s="117">
        <v>1</v>
      </c>
      <c r="I170" s="20"/>
      <c r="J170" s="127">
        <f t="shared" si="0"/>
        <v>0</v>
      </c>
      <c r="K170" s="21"/>
      <c r="L170" s="80"/>
      <c r="M170" s="22" t="s">
        <v>1</v>
      </c>
      <c r="N170" s="81" t="s">
        <v>38</v>
      </c>
      <c r="O170" s="75"/>
      <c r="P170" s="76">
        <f t="shared" si="1"/>
        <v>0</v>
      </c>
      <c r="Q170" s="76">
        <v>0</v>
      </c>
      <c r="R170" s="76">
        <f t="shared" si="2"/>
        <v>0</v>
      </c>
      <c r="S170" s="76">
        <v>0</v>
      </c>
      <c r="T170" s="77">
        <f t="shared" si="3"/>
        <v>0</v>
      </c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R170" s="78" t="s">
        <v>146</v>
      </c>
      <c r="AT170" s="78" t="s">
        <v>137</v>
      </c>
      <c r="AU170" s="78" t="s">
        <v>83</v>
      </c>
      <c r="AY170" s="25" t="s">
        <v>114</v>
      </c>
      <c r="BE170" s="79">
        <f t="shared" si="4"/>
        <v>0</v>
      </c>
      <c r="BF170" s="79">
        <f t="shared" si="5"/>
        <v>0</v>
      </c>
      <c r="BG170" s="79">
        <f t="shared" si="6"/>
        <v>0</v>
      </c>
      <c r="BH170" s="79">
        <f t="shared" si="7"/>
        <v>0</v>
      </c>
      <c r="BI170" s="79">
        <f t="shared" si="8"/>
        <v>0</v>
      </c>
      <c r="BJ170" s="25" t="s">
        <v>83</v>
      </c>
      <c r="BK170" s="79">
        <f t="shared" si="9"/>
        <v>0</v>
      </c>
      <c r="BL170" s="25" t="s">
        <v>130</v>
      </c>
      <c r="BM170" s="78" t="s">
        <v>187</v>
      </c>
    </row>
    <row r="171" spans="1:65" s="31" customFormat="1" ht="16.5" customHeight="1">
      <c r="A171" s="3"/>
      <c r="B171" s="16"/>
      <c r="C171" s="113" t="s">
        <v>152</v>
      </c>
      <c r="D171" s="113" t="s">
        <v>137</v>
      </c>
      <c r="E171" s="114" t="s">
        <v>381</v>
      </c>
      <c r="F171" s="115" t="s">
        <v>382</v>
      </c>
      <c r="G171" s="116" t="s">
        <v>117</v>
      </c>
      <c r="H171" s="117">
        <v>1</v>
      </c>
      <c r="I171" s="20"/>
      <c r="J171" s="127">
        <f t="shared" si="0"/>
        <v>0</v>
      </c>
      <c r="K171" s="21"/>
      <c r="L171" s="80"/>
      <c r="M171" s="22" t="s">
        <v>1</v>
      </c>
      <c r="N171" s="81" t="s">
        <v>38</v>
      </c>
      <c r="O171" s="75"/>
      <c r="P171" s="76">
        <f t="shared" si="1"/>
        <v>0</v>
      </c>
      <c r="Q171" s="76">
        <v>0</v>
      </c>
      <c r="R171" s="76">
        <f t="shared" si="2"/>
        <v>0</v>
      </c>
      <c r="S171" s="76">
        <v>0</v>
      </c>
      <c r="T171" s="77">
        <f t="shared" si="3"/>
        <v>0</v>
      </c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R171" s="78" t="s">
        <v>146</v>
      </c>
      <c r="AT171" s="78" t="s">
        <v>137</v>
      </c>
      <c r="AU171" s="78" t="s">
        <v>83</v>
      </c>
      <c r="AY171" s="25" t="s">
        <v>114</v>
      </c>
      <c r="BE171" s="79">
        <f t="shared" si="4"/>
        <v>0</v>
      </c>
      <c r="BF171" s="79">
        <f t="shared" si="5"/>
        <v>0</v>
      </c>
      <c r="BG171" s="79">
        <f t="shared" si="6"/>
        <v>0</v>
      </c>
      <c r="BH171" s="79">
        <f t="shared" si="7"/>
        <v>0</v>
      </c>
      <c r="BI171" s="79">
        <f t="shared" si="8"/>
        <v>0</v>
      </c>
      <c r="BJ171" s="25" t="s">
        <v>83</v>
      </c>
      <c r="BK171" s="79">
        <f t="shared" si="9"/>
        <v>0</v>
      </c>
      <c r="BL171" s="25" t="s">
        <v>130</v>
      </c>
      <c r="BM171" s="78" t="s">
        <v>189</v>
      </c>
    </row>
    <row r="172" spans="1:65" s="31" customFormat="1" ht="16.5" customHeight="1">
      <c r="A172" s="3"/>
      <c r="B172" s="16"/>
      <c r="C172" s="113" t="s">
        <v>153</v>
      </c>
      <c r="D172" s="113" t="s">
        <v>137</v>
      </c>
      <c r="E172" s="114" t="s">
        <v>383</v>
      </c>
      <c r="F172" s="115" t="s">
        <v>384</v>
      </c>
      <c r="G172" s="116" t="s">
        <v>117</v>
      </c>
      <c r="H172" s="117">
        <v>1</v>
      </c>
      <c r="I172" s="20"/>
      <c r="J172" s="127">
        <f t="shared" ref="J172:J199" si="10">ROUND(I172*H172,2)</f>
        <v>0</v>
      </c>
      <c r="K172" s="21"/>
      <c r="L172" s="80"/>
      <c r="M172" s="22" t="s">
        <v>1</v>
      </c>
      <c r="N172" s="81" t="s">
        <v>38</v>
      </c>
      <c r="O172" s="75"/>
      <c r="P172" s="76">
        <f t="shared" ref="P172:P199" si="11">O172*H172</f>
        <v>0</v>
      </c>
      <c r="Q172" s="76">
        <v>0</v>
      </c>
      <c r="R172" s="76">
        <f t="shared" ref="R172:R199" si="12">Q172*H172</f>
        <v>0</v>
      </c>
      <c r="S172" s="76">
        <v>0</v>
      </c>
      <c r="T172" s="77">
        <f t="shared" ref="T172:T199" si="13">S172*H172</f>
        <v>0</v>
      </c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R172" s="78" t="s">
        <v>146</v>
      </c>
      <c r="AT172" s="78" t="s">
        <v>137</v>
      </c>
      <c r="AU172" s="78" t="s">
        <v>83</v>
      </c>
      <c r="AY172" s="25" t="s">
        <v>114</v>
      </c>
      <c r="BE172" s="79">
        <f t="shared" ref="BE172:BE199" si="14">IF(N172="základná",J172,0)</f>
        <v>0</v>
      </c>
      <c r="BF172" s="79">
        <f t="shared" ref="BF172:BF199" si="15">IF(N172="znížená",J172,0)</f>
        <v>0</v>
      </c>
      <c r="BG172" s="79">
        <f t="shared" ref="BG172:BG199" si="16">IF(N172="zákl. prenesená",J172,0)</f>
        <v>0</v>
      </c>
      <c r="BH172" s="79">
        <f t="shared" ref="BH172:BH199" si="17">IF(N172="zníž. prenesená",J172,0)</f>
        <v>0</v>
      </c>
      <c r="BI172" s="79">
        <f t="shared" ref="BI172:BI199" si="18">IF(N172="nulová",J172,0)</f>
        <v>0</v>
      </c>
      <c r="BJ172" s="25" t="s">
        <v>83</v>
      </c>
      <c r="BK172" s="79">
        <f t="shared" ref="BK172:BK199" si="19">ROUND(I172*H172,2)</f>
        <v>0</v>
      </c>
      <c r="BL172" s="25" t="s">
        <v>130</v>
      </c>
      <c r="BM172" s="78" t="s">
        <v>191</v>
      </c>
    </row>
    <row r="173" spans="1:65" s="31" customFormat="1" ht="16.5" customHeight="1">
      <c r="A173" s="3"/>
      <c r="B173" s="16"/>
      <c r="C173" s="113" t="s">
        <v>154</v>
      </c>
      <c r="D173" s="113" t="s">
        <v>137</v>
      </c>
      <c r="E173" s="114" t="s">
        <v>385</v>
      </c>
      <c r="F173" s="115" t="s">
        <v>342</v>
      </c>
      <c r="G173" s="116" t="s">
        <v>117</v>
      </c>
      <c r="H173" s="117">
        <v>1</v>
      </c>
      <c r="I173" s="20"/>
      <c r="J173" s="127">
        <f t="shared" si="10"/>
        <v>0</v>
      </c>
      <c r="K173" s="21"/>
      <c r="L173" s="80"/>
      <c r="M173" s="22" t="s">
        <v>1</v>
      </c>
      <c r="N173" s="81" t="s">
        <v>38</v>
      </c>
      <c r="O173" s="75"/>
      <c r="P173" s="76">
        <f t="shared" si="11"/>
        <v>0</v>
      </c>
      <c r="Q173" s="76">
        <v>0</v>
      </c>
      <c r="R173" s="76">
        <f t="shared" si="12"/>
        <v>0</v>
      </c>
      <c r="S173" s="76">
        <v>0</v>
      </c>
      <c r="T173" s="77">
        <f t="shared" si="13"/>
        <v>0</v>
      </c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R173" s="78" t="s">
        <v>146</v>
      </c>
      <c r="AT173" s="78" t="s">
        <v>137</v>
      </c>
      <c r="AU173" s="78" t="s">
        <v>83</v>
      </c>
      <c r="AY173" s="25" t="s">
        <v>114</v>
      </c>
      <c r="BE173" s="79">
        <f t="shared" si="14"/>
        <v>0</v>
      </c>
      <c r="BF173" s="79">
        <f t="shared" si="15"/>
        <v>0</v>
      </c>
      <c r="BG173" s="79">
        <f t="shared" si="16"/>
        <v>0</v>
      </c>
      <c r="BH173" s="79">
        <f t="shared" si="17"/>
        <v>0</v>
      </c>
      <c r="BI173" s="79">
        <f t="shared" si="18"/>
        <v>0</v>
      </c>
      <c r="BJ173" s="25" t="s">
        <v>83</v>
      </c>
      <c r="BK173" s="79">
        <f t="shared" si="19"/>
        <v>0</v>
      </c>
      <c r="BL173" s="25" t="s">
        <v>130</v>
      </c>
      <c r="BM173" s="78" t="s">
        <v>193</v>
      </c>
    </row>
    <row r="174" spans="1:65" s="31" customFormat="1" ht="16.5" customHeight="1">
      <c r="A174" s="3"/>
      <c r="B174" s="16"/>
      <c r="C174" s="113" t="s">
        <v>155</v>
      </c>
      <c r="D174" s="113" t="s">
        <v>137</v>
      </c>
      <c r="E174" s="114" t="s">
        <v>386</v>
      </c>
      <c r="F174" s="115" t="s">
        <v>387</v>
      </c>
      <c r="G174" s="116" t="s">
        <v>117</v>
      </c>
      <c r="H174" s="117">
        <v>1</v>
      </c>
      <c r="I174" s="20"/>
      <c r="J174" s="127">
        <f t="shared" si="10"/>
        <v>0</v>
      </c>
      <c r="K174" s="21"/>
      <c r="L174" s="80"/>
      <c r="M174" s="22" t="s">
        <v>1</v>
      </c>
      <c r="N174" s="81" t="s">
        <v>38</v>
      </c>
      <c r="O174" s="75"/>
      <c r="P174" s="76">
        <f t="shared" si="11"/>
        <v>0</v>
      </c>
      <c r="Q174" s="76">
        <v>0</v>
      </c>
      <c r="R174" s="76">
        <f t="shared" si="12"/>
        <v>0</v>
      </c>
      <c r="S174" s="76">
        <v>0</v>
      </c>
      <c r="T174" s="77">
        <f t="shared" si="13"/>
        <v>0</v>
      </c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R174" s="78" t="s">
        <v>146</v>
      </c>
      <c r="AT174" s="78" t="s">
        <v>137</v>
      </c>
      <c r="AU174" s="78" t="s">
        <v>83</v>
      </c>
      <c r="AY174" s="25" t="s">
        <v>114</v>
      </c>
      <c r="BE174" s="79">
        <f t="shared" si="14"/>
        <v>0</v>
      </c>
      <c r="BF174" s="79">
        <f t="shared" si="15"/>
        <v>0</v>
      </c>
      <c r="BG174" s="79">
        <f t="shared" si="16"/>
        <v>0</v>
      </c>
      <c r="BH174" s="79">
        <f t="shared" si="17"/>
        <v>0</v>
      </c>
      <c r="BI174" s="79">
        <f t="shared" si="18"/>
        <v>0</v>
      </c>
      <c r="BJ174" s="25" t="s">
        <v>83</v>
      </c>
      <c r="BK174" s="79">
        <f t="shared" si="19"/>
        <v>0</v>
      </c>
      <c r="BL174" s="25" t="s">
        <v>130</v>
      </c>
      <c r="BM174" s="78" t="s">
        <v>195</v>
      </c>
    </row>
    <row r="175" spans="1:65" s="31" customFormat="1" ht="16.5" customHeight="1">
      <c r="A175" s="3"/>
      <c r="B175" s="16"/>
      <c r="C175" s="113" t="s">
        <v>156</v>
      </c>
      <c r="D175" s="113" t="s">
        <v>137</v>
      </c>
      <c r="E175" s="114" t="s">
        <v>388</v>
      </c>
      <c r="F175" s="115" t="s">
        <v>354</v>
      </c>
      <c r="G175" s="116" t="s">
        <v>117</v>
      </c>
      <c r="H175" s="117">
        <v>1</v>
      </c>
      <c r="I175" s="20"/>
      <c r="J175" s="127">
        <f t="shared" si="10"/>
        <v>0</v>
      </c>
      <c r="K175" s="21"/>
      <c r="L175" s="80"/>
      <c r="M175" s="22" t="s">
        <v>1</v>
      </c>
      <c r="N175" s="81" t="s">
        <v>38</v>
      </c>
      <c r="O175" s="75"/>
      <c r="P175" s="76">
        <f t="shared" si="11"/>
        <v>0</v>
      </c>
      <c r="Q175" s="76">
        <v>0</v>
      </c>
      <c r="R175" s="76">
        <f t="shared" si="12"/>
        <v>0</v>
      </c>
      <c r="S175" s="76">
        <v>0</v>
      </c>
      <c r="T175" s="77">
        <f t="shared" si="13"/>
        <v>0</v>
      </c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R175" s="78" t="s">
        <v>146</v>
      </c>
      <c r="AT175" s="78" t="s">
        <v>137</v>
      </c>
      <c r="AU175" s="78" t="s">
        <v>83</v>
      </c>
      <c r="AY175" s="25" t="s">
        <v>114</v>
      </c>
      <c r="BE175" s="79">
        <f t="shared" si="14"/>
        <v>0</v>
      </c>
      <c r="BF175" s="79">
        <f t="shared" si="15"/>
        <v>0</v>
      </c>
      <c r="BG175" s="79">
        <f t="shared" si="16"/>
        <v>0</v>
      </c>
      <c r="BH175" s="79">
        <f t="shared" si="17"/>
        <v>0</v>
      </c>
      <c r="BI175" s="79">
        <f t="shared" si="18"/>
        <v>0</v>
      </c>
      <c r="BJ175" s="25" t="s">
        <v>83</v>
      </c>
      <c r="BK175" s="79">
        <f t="shared" si="19"/>
        <v>0</v>
      </c>
      <c r="BL175" s="25" t="s">
        <v>130</v>
      </c>
      <c r="BM175" s="78" t="s">
        <v>197</v>
      </c>
    </row>
    <row r="176" spans="1:65" s="31" customFormat="1" ht="16.5" customHeight="1">
      <c r="A176" s="3"/>
      <c r="B176" s="16"/>
      <c r="C176" s="113" t="s">
        <v>157</v>
      </c>
      <c r="D176" s="113" t="s">
        <v>137</v>
      </c>
      <c r="E176" s="114" t="s">
        <v>389</v>
      </c>
      <c r="F176" s="115" t="s">
        <v>356</v>
      </c>
      <c r="G176" s="116" t="s">
        <v>117</v>
      </c>
      <c r="H176" s="117">
        <v>1</v>
      </c>
      <c r="I176" s="20"/>
      <c r="J176" s="127">
        <f t="shared" si="10"/>
        <v>0</v>
      </c>
      <c r="K176" s="21"/>
      <c r="L176" s="80"/>
      <c r="M176" s="22" t="s">
        <v>1</v>
      </c>
      <c r="N176" s="81" t="s">
        <v>38</v>
      </c>
      <c r="O176" s="75"/>
      <c r="P176" s="76">
        <f t="shared" si="11"/>
        <v>0</v>
      </c>
      <c r="Q176" s="76">
        <v>0</v>
      </c>
      <c r="R176" s="76">
        <f t="shared" si="12"/>
        <v>0</v>
      </c>
      <c r="S176" s="76">
        <v>0</v>
      </c>
      <c r="T176" s="77">
        <f t="shared" si="13"/>
        <v>0</v>
      </c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R176" s="78" t="s">
        <v>146</v>
      </c>
      <c r="AT176" s="78" t="s">
        <v>137</v>
      </c>
      <c r="AU176" s="78" t="s">
        <v>83</v>
      </c>
      <c r="AY176" s="25" t="s">
        <v>114</v>
      </c>
      <c r="BE176" s="79">
        <f t="shared" si="14"/>
        <v>0</v>
      </c>
      <c r="BF176" s="79">
        <f t="shared" si="15"/>
        <v>0</v>
      </c>
      <c r="BG176" s="79">
        <f t="shared" si="16"/>
        <v>0</v>
      </c>
      <c r="BH176" s="79">
        <f t="shared" si="17"/>
        <v>0</v>
      </c>
      <c r="BI176" s="79">
        <f t="shared" si="18"/>
        <v>0</v>
      </c>
      <c r="BJ176" s="25" t="s">
        <v>83</v>
      </c>
      <c r="BK176" s="79">
        <f t="shared" si="19"/>
        <v>0</v>
      </c>
      <c r="BL176" s="25" t="s">
        <v>130</v>
      </c>
      <c r="BM176" s="78" t="s">
        <v>199</v>
      </c>
    </row>
    <row r="177" spans="1:65" s="31" customFormat="1" ht="16.5" customHeight="1">
      <c r="A177" s="3"/>
      <c r="B177" s="16"/>
      <c r="C177" s="113" t="s">
        <v>158</v>
      </c>
      <c r="D177" s="113" t="s">
        <v>137</v>
      </c>
      <c r="E177" s="114" t="s">
        <v>390</v>
      </c>
      <c r="F177" s="115" t="s">
        <v>391</v>
      </c>
      <c r="G177" s="116" t="s">
        <v>117</v>
      </c>
      <c r="H177" s="117">
        <v>2</v>
      </c>
      <c r="I177" s="20"/>
      <c r="J177" s="127">
        <f t="shared" si="10"/>
        <v>0</v>
      </c>
      <c r="K177" s="21"/>
      <c r="L177" s="80"/>
      <c r="M177" s="22" t="s">
        <v>1</v>
      </c>
      <c r="N177" s="81" t="s">
        <v>38</v>
      </c>
      <c r="O177" s="75"/>
      <c r="P177" s="76">
        <f t="shared" si="11"/>
        <v>0</v>
      </c>
      <c r="Q177" s="76">
        <v>0</v>
      </c>
      <c r="R177" s="76">
        <f t="shared" si="12"/>
        <v>0</v>
      </c>
      <c r="S177" s="76">
        <v>0</v>
      </c>
      <c r="T177" s="77">
        <f t="shared" si="13"/>
        <v>0</v>
      </c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R177" s="78" t="s">
        <v>146</v>
      </c>
      <c r="AT177" s="78" t="s">
        <v>137</v>
      </c>
      <c r="AU177" s="78" t="s">
        <v>83</v>
      </c>
      <c r="AY177" s="25" t="s">
        <v>114</v>
      </c>
      <c r="BE177" s="79">
        <f t="shared" si="14"/>
        <v>0</v>
      </c>
      <c r="BF177" s="79">
        <f t="shared" si="15"/>
        <v>0</v>
      </c>
      <c r="BG177" s="79">
        <f t="shared" si="16"/>
        <v>0</v>
      </c>
      <c r="BH177" s="79">
        <f t="shared" si="17"/>
        <v>0</v>
      </c>
      <c r="BI177" s="79">
        <f t="shared" si="18"/>
        <v>0</v>
      </c>
      <c r="BJ177" s="25" t="s">
        <v>83</v>
      </c>
      <c r="BK177" s="79">
        <f t="shared" si="19"/>
        <v>0</v>
      </c>
      <c r="BL177" s="25" t="s">
        <v>130</v>
      </c>
      <c r="BM177" s="78" t="s">
        <v>201</v>
      </c>
    </row>
    <row r="178" spans="1:65" s="31" customFormat="1" ht="16.5" customHeight="1">
      <c r="A178" s="3"/>
      <c r="B178" s="16"/>
      <c r="C178" s="113" t="s">
        <v>159</v>
      </c>
      <c r="D178" s="113" t="s">
        <v>137</v>
      </c>
      <c r="E178" s="114" t="s">
        <v>392</v>
      </c>
      <c r="F178" s="115" t="s">
        <v>393</v>
      </c>
      <c r="G178" s="116" t="s">
        <v>117</v>
      </c>
      <c r="H178" s="117">
        <v>1</v>
      </c>
      <c r="I178" s="20"/>
      <c r="J178" s="127">
        <f t="shared" si="10"/>
        <v>0</v>
      </c>
      <c r="K178" s="21"/>
      <c r="L178" s="80"/>
      <c r="M178" s="22" t="s">
        <v>1</v>
      </c>
      <c r="N178" s="81" t="s">
        <v>38</v>
      </c>
      <c r="O178" s="75"/>
      <c r="P178" s="76">
        <f t="shared" si="11"/>
        <v>0</v>
      </c>
      <c r="Q178" s="76">
        <v>0</v>
      </c>
      <c r="R178" s="76">
        <f t="shared" si="12"/>
        <v>0</v>
      </c>
      <c r="S178" s="76">
        <v>0</v>
      </c>
      <c r="T178" s="77">
        <f t="shared" si="13"/>
        <v>0</v>
      </c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R178" s="78" t="s">
        <v>146</v>
      </c>
      <c r="AT178" s="78" t="s">
        <v>137</v>
      </c>
      <c r="AU178" s="78" t="s">
        <v>83</v>
      </c>
      <c r="AY178" s="25" t="s">
        <v>114</v>
      </c>
      <c r="BE178" s="79">
        <f t="shared" si="14"/>
        <v>0</v>
      </c>
      <c r="BF178" s="79">
        <f t="shared" si="15"/>
        <v>0</v>
      </c>
      <c r="BG178" s="79">
        <f t="shared" si="16"/>
        <v>0</v>
      </c>
      <c r="BH178" s="79">
        <f t="shared" si="17"/>
        <v>0</v>
      </c>
      <c r="BI178" s="79">
        <f t="shared" si="18"/>
        <v>0</v>
      </c>
      <c r="BJ178" s="25" t="s">
        <v>83</v>
      </c>
      <c r="BK178" s="79">
        <f t="shared" si="19"/>
        <v>0</v>
      </c>
      <c r="BL178" s="25" t="s">
        <v>130</v>
      </c>
      <c r="BM178" s="78" t="s">
        <v>203</v>
      </c>
    </row>
    <row r="179" spans="1:65" s="31" customFormat="1" ht="16.5" customHeight="1">
      <c r="A179" s="3"/>
      <c r="B179" s="16"/>
      <c r="C179" s="113" t="s">
        <v>160</v>
      </c>
      <c r="D179" s="113" t="s">
        <v>137</v>
      </c>
      <c r="E179" s="114" t="s">
        <v>394</v>
      </c>
      <c r="F179" s="115" t="s">
        <v>395</v>
      </c>
      <c r="G179" s="116" t="s">
        <v>117</v>
      </c>
      <c r="H179" s="117">
        <v>1</v>
      </c>
      <c r="I179" s="20"/>
      <c r="J179" s="127">
        <f t="shared" si="10"/>
        <v>0</v>
      </c>
      <c r="K179" s="21"/>
      <c r="L179" s="80"/>
      <c r="M179" s="22" t="s">
        <v>1</v>
      </c>
      <c r="N179" s="81" t="s">
        <v>38</v>
      </c>
      <c r="O179" s="75"/>
      <c r="P179" s="76">
        <f t="shared" si="11"/>
        <v>0</v>
      </c>
      <c r="Q179" s="76">
        <v>0</v>
      </c>
      <c r="R179" s="76">
        <f t="shared" si="12"/>
        <v>0</v>
      </c>
      <c r="S179" s="76">
        <v>0</v>
      </c>
      <c r="T179" s="77">
        <f t="shared" si="13"/>
        <v>0</v>
      </c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R179" s="78" t="s">
        <v>146</v>
      </c>
      <c r="AT179" s="78" t="s">
        <v>137</v>
      </c>
      <c r="AU179" s="78" t="s">
        <v>83</v>
      </c>
      <c r="AY179" s="25" t="s">
        <v>114</v>
      </c>
      <c r="BE179" s="79">
        <f t="shared" si="14"/>
        <v>0</v>
      </c>
      <c r="BF179" s="79">
        <f t="shared" si="15"/>
        <v>0</v>
      </c>
      <c r="BG179" s="79">
        <f t="shared" si="16"/>
        <v>0</v>
      </c>
      <c r="BH179" s="79">
        <f t="shared" si="17"/>
        <v>0</v>
      </c>
      <c r="BI179" s="79">
        <f t="shared" si="18"/>
        <v>0</v>
      </c>
      <c r="BJ179" s="25" t="s">
        <v>83</v>
      </c>
      <c r="BK179" s="79">
        <f t="shared" si="19"/>
        <v>0</v>
      </c>
      <c r="BL179" s="25" t="s">
        <v>130</v>
      </c>
      <c r="BM179" s="78" t="s">
        <v>205</v>
      </c>
    </row>
    <row r="180" spans="1:65" s="31" customFormat="1" ht="16.5" customHeight="1">
      <c r="A180" s="3"/>
      <c r="B180" s="16"/>
      <c r="C180" s="113" t="s">
        <v>161</v>
      </c>
      <c r="D180" s="113" t="s">
        <v>137</v>
      </c>
      <c r="E180" s="114" t="s">
        <v>396</v>
      </c>
      <c r="F180" s="115" t="s">
        <v>397</v>
      </c>
      <c r="G180" s="116" t="s">
        <v>117</v>
      </c>
      <c r="H180" s="117">
        <v>1</v>
      </c>
      <c r="I180" s="20"/>
      <c r="J180" s="127">
        <f t="shared" si="10"/>
        <v>0</v>
      </c>
      <c r="K180" s="21"/>
      <c r="L180" s="80"/>
      <c r="M180" s="22" t="s">
        <v>1</v>
      </c>
      <c r="N180" s="81" t="s">
        <v>38</v>
      </c>
      <c r="O180" s="75"/>
      <c r="P180" s="76">
        <f t="shared" si="11"/>
        <v>0</v>
      </c>
      <c r="Q180" s="76">
        <v>0</v>
      </c>
      <c r="R180" s="76">
        <f t="shared" si="12"/>
        <v>0</v>
      </c>
      <c r="S180" s="76">
        <v>0</v>
      </c>
      <c r="T180" s="77">
        <f t="shared" si="13"/>
        <v>0</v>
      </c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R180" s="78" t="s">
        <v>146</v>
      </c>
      <c r="AT180" s="78" t="s">
        <v>137</v>
      </c>
      <c r="AU180" s="78" t="s">
        <v>83</v>
      </c>
      <c r="AY180" s="25" t="s">
        <v>114</v>
      </c>
      <c r="BE180" s="79">
        <f t="shared" si="14"/>
        <v>0</v>
      </c>
      <c r="BF180" s="79">
        <f t="shared" si="15"/>
        <v>0</v>
      </c>
      <c r="BG180" s="79">
        <f t="shared" si="16"/>
        <v>0</v>
      </c>
      <c r="BH180" s="79">
        <f t="shared" si="17"/>
        <v>0</v>
      </c>
      <c r="BI180" s="79">
        <f t="shared" si="18"/>
        <v>0</v>
      </c>
      <c r="BJ180" s="25" t="s">
        <v>83</v>
      </c>
      <c r="BK180" s="79">
        <f t="shared" si="19"/>
        <v>0</v>
      </c>
      <c r="BL180" s="25" t="s">
        <v>130</v>
      </c>
      <c r="BM180" s="78" t="s">
        <v>207</v>
      </c>
    </row>
    <row r="181" spans="1:65" s="31" customFormat="1" ht="16.5" customHeight="1">
      <c r="A181" s="3"/>
      <c r="B181" s="16"/>
      <c r="C181" s="113" t="s">
        <v>162</v>
      </c>
      <c r="D181" s="113" t="s">
        <v>137</v>
      </c>
      <c r="E181" s="114" t="s">
        <v>398</v>
      </c>
      <c r="F181" s="115" t="s">
        <v>328</v>
      </c>
      <c r="G181" s="116" t="s">
        <v>117</v>
      </c>
      <c r="H181" s="117">
        <v>1</v>
      </c>
      <c r="I181" s="20"/>
      <c r="J181" s="127">
        <f t="shared" si="10"/>
        <v>0</v>
      </c>
      <c r="K181" s="21"/>
      <c r="L181" s="80"/>
      <c r="M181" s="22" t="s">
        <v>1</v>
      </c>
      <c r="N181" s="81" t="s">
        <v>38</v>
      </c>
      <c r="O181" s="75"/>
      <c r="P181" s="76">
        <f t="shared" si="11"/>
        <v>0</v>
      </c>
      <c r="Q181" s="76">
        <v>0</v>
      </c>
      <c r="R181" s="76">
        <f t="shared" si="12"/>
        <v>0</v>
      </c>
      <c r="S181" s="76">
        <v>0</v>
      </c>
      <c r="T181" s="77">
        <f t="shared" si="13"/>
        <v>0</v>
      </c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R181" s="78" t="s">
        <v>146</v>
      </c>
      <c r="AT181" s="78" t="s">
        <v>137</v>
      </c>
      <c r="AU181" s="78" t="s">
        <v>83</v>
      </c>
      <c r="AY181" s="25" t="s">
        <v>114</v>
      </c>
      <c r="BE181" s="79">
        <f t="shared" si="14"/>
        <v>0</v>
      </c>
      <c r="BF181" s="79">
        <f t="shared" si="15"/>
        <v>0</v>
      </c>
      <c r="BG181" s="79">
        <f t="shared" si="16"/>
        <v>0</v>
      </c>
      <c r="BH181" s="79">
        <f t="shared" si="17"/>
        <v>0</v>
      </c>
      <c r="BI181" s="79">
        <f t="shared" si="18"/>
        <v>0</v>
      </c>
      <c r="BJ181" s="25" t="s">
        <v>83</v>
      </c>
      <c r="BK181" s="79">
        <f t="shared" si="19"/>
        <v>0</v>
      </c>
      <c r="BL181" s="25" t="s">
        <v>130</v>
      </c>
      <c r="BM181" s="78" t="s">
        <v>209</v>
      </c>
    </row>
    <row r="182" spans="1:65" s="31" customFormat="1" ht="16.5" customHeight="1">
      <c r="A182" s="3"/>
      <c r="B182" s="16"/>
      <c r="C182" s="113" t="s">
        <v>164</v>
      </c>
      <c r="D182" s="113" t="s">
        <v>137</v>
      </c>
      <c r="E182" s="114" t="s">
        <v>399</v>
      </c>
      <c r="F182" s="115" t="s">
        <v>400</v>
      </c>
      <c r="G182" s="116" t="s">
        <v>117</v>
      </c>
      <c r="H182" s="117">
        <v>3</v>
      </c>
      <c r="I182" s="20"/>
      <c r="J182" s="127">
        <f t="shared" si="10"/>
        <v>0</v>
      </c>
      <c r="K182" s="21"/>
      <c r="L182" s="80"/>
      <c r="M182" s="22" t="s">
        <v>1</v>
      </c>
      <c r="N182" s="81" t="s">
        <v>38</v>
      </c>
      <c r="O182" s="75"/>
      <c r="P182" s="76">
        <f t="shared" si="11"/>
        <v>0</v>
      </c>
      <c r="Q182" s="76">
        <v>0</v>
      </c>
      <c r="R182" s="76">
        <f t="shared" si="12"/>
        <v>0</v>
      </c>
      <c r="S182" s="76">
        <v>0</v>
      </c>
      <c r="T182" s="77">
        <f t="shared" si="13"/>
        <v>0</v>
      </c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R182" s="78" t="s">
        <v>146</v>
      </c>
      <c r="AT182" s="78" t="s">
        <v>137</v>
      </c>
      <c r="AU182" s="78" t="s">
        <v>83</v>
      </c>
      <c r="AY182" s="25" t="s">
        <v>114</v>
      </c>
      <c r="BE182" s="79">
        <f t="shared" si="14"/>
        <v>0</v>
      </c>
      <c r="BF182" s="79">
        <f t="shared" si="15"/>
        <v>0</v>
      </c>
      <c r="BG182" s="79">
        <f t="shared" si="16"/>
        <v>0</v>
      </c>
      <c r="BH182" s="79">
        <f t="shared" si="17"/>
        <v>0</v>
      </c>
      <c r="BI182" s="79">
        <f t="shared" si="18"/>
        <v>0</v>
      </c>
      <c r="BJ182" s="25" t="s">
        <v>83</v>
      </c>
      <c r="BK182" s="79">
        <f t="shared" si="19"/>
        <v>0</v>
      </c>
      <c r="BL182" s="25" t="s">
        <v>130</v>
      </c>
      <c r="BM182" s="78" t="s">
        <v>211</v>
      </c>
    </row>
    <row r="183" spans="1:65" s="31" customFormat="1" ht="16.5" customHeight="1">
      <c r="A183" s="3"/>
      <c r="B183" s="16"/>
      <c r="C183" s="113" t="s">
        <v>145</v>
      </c>
      <c r="D183" s="113" t="s">
        <v>137</v>
      </c>
      <c r="E183" s="114" t="s">
        <v>401</v>
      </c>
      <c r="F183" s="115" t="s">
        <v>402</v>
      </c>
      <c r="G183" s="116" t="s">
        <v>117</v>
      </c>
      <c r="H183" s="117">
        <v>2</v>
      </c>
      <c r="I183" s="20"/>
      <c r="J183" s="127">
        <f t="shared" si="10"/>
        <v>0</v>
      </c>
      <c r="K183" s="21"/>
      <c r="L183" s="80"/>
      <c r="M183" s="22" t="s">
        <v>1</v>
      </c>
      <c r="N183" s="81" t="s">
        <v>38</v>
      </c>
      <c r="O183" s="75"/>
      <c r="P183" s="76">
        <f t="shared" si="11"/>
        <v>0</v>
      </c>
      <c r="Q183" s="76">
        <v>0</v>
      </c>
      <c r="R183" s="76">
        <f t="shared" si="12"/>
        <v>0</v>
      </c>
      <c r="S183" s="76">
        <v>0</v>
      </c>
      <c r="T183" s="77">
        <f t="shared" si="13"/>
        <v>0</v>
      </c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R183" s="78" t="s">
        <v>146</v>
      </c>
      <c r="AT183" s="78" t="s">
        <v>137</v>
      </c>
      <c r="AU183" s="78" t="s">
        <v>83</v>
      </c>
      <c r="AY183" s="25" t="s">
        <v>114</v>
      </c>
      <c r="BE183" s="79">
        <f t="shared" si="14"/>
        <v>0</v>
      </c>
      <c r="BF183" s="79">
        <f t="shared" si="15"/>
        <v>0</v>
      </c>
      <c r="BG183" s="79">
        <f t="shared" si="16"/>
        <v>0</v>
      </c>
      <c r="BH183" s="79">
        <f t="shared" si="17"/>
        <v>0</v>
      </c>
      <c r="BI183" s="79">
        <f t="shared" si="18"/>
        <v>0</v>
      </c>
      <c r="BJ183" s="25" t="s">
        <v>83</v>
      </c>
      <c r="BK183" s="79">
        <f t="shared" si="19"/>
        <v>0</v>
      </c>
      <c r="BL183" s="25" t="s">
        <v>130</v>
      </c>
      <c r="BM183" s="78" t="s">
        <v>212</v>
      </c>
    </row>
    <row r="184" spans="1:65" s="31" customFormat="1" ht="16.5" customHeight="1">
      <c r="A184" s="3"/>
      <c r="B184" s="16"/>
      <c r="C184" s="113" t="s">
        <v>165</v>
      </c>
      <c r="D184" s="113" t="s">
        <v>137</v>
      </c>
      <c r="E184" s="114" t="s">
        <v>403</v>
      </c>
      <c r="F184" s="115" t="s">
        <v>404</v>
      </c>
      <c r="G184" s="116" t="s">
        <v>117</v>
      </c>
      <c r="H184" s="117">
        <v>1</v>
      </c>
      <c r="I184" s="20"/>
      <c r="J184" s="127">
        <f t="shared" si="10"/>
        <v>0</v>
      </c>
      <c r="K184" s="21"/>
      <c r="L184" s="80"/>
      <c r="M184" s="22" t="s">
        <v>1</v>
      </c>
      <c r="N184" s="81" t="s">
        <v>38</v>
      </c>
      <c r="O184" s="75"/>
      <c r="P184" s="76">
        <f t="shared" si="11"/>
        <v>0</v>
      </c>
      <c r="Q184" s="76">
        <v>0</v>
      </c>
      <c r="R184" s="76">
        <f t="shared" si="12"/>
        <v>0</v>
      </c>
      <c r="S184" s="76">
        <v>0</v>
      </c>
      <c r="T184" s="77">
        <f t="shared" si="13"/>
        <v>0</v>
      </c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R184" s="78" t="s">
        <v>146</v>
      </c>
      <c r="AT184" s="78" t="s">
        <v>137</v>
      </c>
      <c r="AU184" s="78" t="s">
        <v>83</v>
      </c>
      <c r="AY184" s="25" t="s">
        <v>114</v>
      </c>
      <c r="BE184" s="79">
        <f t="shared" si="14"/>
        <v>0</v>
      </c>
      <c r="BF184" s="79">
        <f t="shared" si="15"/>
        <v>0</v>
      </c>
      <c r="BG184" s="79">
        <f t="shared" si="16"/>
        <v>0</v>
      </c>
      <c r="BH184" s="79">
        <f t="shared" si="17"/>
        <v>0</v>
      </c>
      <c r="BI184" s="79">
        <f t="shared" si="18"/>
        <v>0</v>
      </c>
      <c r="BJ184" s="25" t="s">
        <v>83</v>
      </c>
      <c r="BK184" s="79">
        <f t="shared" si="19"/>
        <v>0</v>
      </c>
      <c r="BL184" s="25" t="s">
        <v>130</v>
      </c>
      <c r="BM184" s="78" t="s">
        <v>213</v>
      </c>
    </row>
    <row r="185" spans="1:65" s="31" customFormat="1" ht="16.5" customHeight="1">
      <c r="A185" s="3"/>
      <c r="B185" s="16"/>
      <c r="C185" s="113" t="s">
        <v>166</v>
      </c>
      <c r="D185" s="113" t="s">
        <v>137</v>
      </c>
      <c r="E185" s="114" t="s">
        <v>405</v>
      </c>
      <c r="F185" s="115" t="s">
        <v>406</v>
      </c>
      <c r="G185" s="116" t="s">
        <v>117</v>
      </c>
      <c r="H185" s="117">
        <v>1</v>
      </c>
      <c r="I185" s="20"/>
      <c r="J185" s="127">
        <f t="shared" si="10"/>
        <v>0</v>
      </c>
      <c r="K185" s="21"/>
      <c r="L185" s="80"/>
      <c r="M185" s="22" t="s">
        <v>1</v>
      </c>
      <c r="N185" s="81" t="s">
        <v>38</v>
      </c>
      <c r="O185" s="75"/>
      <c r="P185" s="76">
        <f t="shared" si="11"/>
        <v>0</v>
      </c>
      <c r="Q185" s="76">
        <v>0</v>
      </c>
      <c r="R185" s="76">
        <f t="shared" si="12"/>
        <v>0</v>
      </c>
      <c r="S185" s="76">
        <v>0</v>
      </c>
      <c r="T185" s="77">
        <f t="shared" si="13"/>
        <v>0</v>
      </c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R185" s="78" t="s">
        <v>146</v>
      </c>
      <c r="AT185" s="78" t="s">
        <v>137</v>
      </c>
      <c r="AU185" s="78" t="s">
        <v>83</v>
      </c>
      <c r="AY185" s="25" t="s">
        <v>114</v>
      </c>
      <c r="BE185" s="79">
        <f t="shared" si="14"/>
        <v>0</v>
      </c>
      <c r="BF185" s="79">
        <f t="shared" si="15"/>
        <v>0</v>
      </c>
      <c r="BG185" s="79">
        <f t="shared" si="16"/>
        <v>0</v>
      </c>
      <c r="BH185" s="79">
        <f t="shared" si="17"/>
        <v>0</v>
      </c>
      <c r="BI185" s="79">
        <f t="shared" si="18"/>
        <v>0</v>
      </c>
      <c r="BJ185" s="25" t="s">
        <v>83</v>
      </c>
      <c r="BK185" s="79">
        <f t="shared" si="19"/>
        <v>0</v>
      </c>
      <c r="BL185" s="25" t="s">
        <v>130</v>
      </c>
      <c r="BM185" s="78" t="s">
        <v>215</v>
      </c>
    </row>
    <row r="186" spans="1:65" s="31" customFormat="1" ht="16.5" customHeight="1">
      <c r="A186" s="3"/>
      <c r="B186" s="16"/>
      <c r="C186" s="113" t="s">
        <v>168</v>
      </c>
      <c r="D186" s="113" t="s">
        <v>137</v>
      </c>
      <c r="E186" s="114" t="s">
        <v>407</v>
      </c>
      <c r="F186" s="115" t="s">
        <v>408</v>
      </c>
      <c r="G186" s="116" t="s">
        <v>117</v>
      </c>
      <c r="H186" s="117">
        <v>2</v>
      </c>
      <c r="I186" s="20"/>
      <c r="J186" s="127">
        <f t="shared" si="10"/>
        <v>0</v>
      </c>
      <c r="K186" s="21"/>
      <c r="L186" s="80"/>
      <c r="M186" s="22" t="s">
        <v>1</v>
      </c>
      <c r="N186" s="81" t="s">
        <v>38</v>
      </c>
      <c r="O186" s="75"/>
      <c r="P186" s="76">
        <f t="shared" si="11"/>
        <v>0</v>
      </c>
      <c r="Q186" s="76">
        <v>0</v>
      </c>
      <c r="R186" s="76">
        <f t="shared" si="12"/>
        <v>0</v>
      </c>
      <c r="S186" s="76">
        <v>0</v>
      </c>
      <c r="T186" s="77">
        <f t="shared" si="13"/>
        <v>0</v>
      </c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R186" s="78" t="s">
        <v>146</v>
      </c>
      <c r="AT186" s="78" t="s">
        <v>137</v>
      </c>
      <c r="AU186" s="78" t="s">
        <v>83</v>
      </c>
      <c r="AY186" s="25" t="s">
        <v>114</v>
      </c>
      <c r="BE186" s="79">
        <f t="shared" si="14"/>
        <v>0</v>
      </c>
      <c r="BF186" s="79">
        <f t="shared" si="15"/>
        <v>0</v>
      </c>
      <c r="BG186" s="79">
        <f t="shared" si="16"/>
        <v>0</v>
      </c>
      <c r="BH186" s="79">
        <f t="shared" si="17"/>
        <v>0</v>
      </c>
      <c r="BI186" s="79">
        <f t="shared" si="18"/>
        <v>0</v>
      </c>
      <c r="BJ186" s="25" t="s">
        <v>83</v>
      </c>
      <c r="BK186" s="79">
        <f t="shared" si="19"/>
        <v>0</v>
      </c>
      <c r="BL186" s="25" t="s">
        <v>130</v>
      </c>
      <c r="BM186" s="78" t="s">
        <v>217</v>
      </c>
    </row>
    <row r="187" spans="1:65" s="31" customFormat="1" ht="16.5" customHeight="1">
      <c r="A187" s="3"/>
      <c r="B187" s="16"/>
      <c r="C187" s="113" t="s">
        <v>169</v>
      </c>
      <c r="D187" s="113" t="s">
        <v>137</v>
      </c>
      <c r="E187" s="114" t="s">
        <v>409</v>
      </c>
      <c r="F187" s="115" t="s">
        <v>410</v>
      </c>
      <c r="G187" s="116" t="s">
        <v>117</v>
      </c>
      <c r="H187" s="117">
        <v>1</v>
      </c>
      <c r="I187" s="20"/>
      <c r="J187" s="127">
        <f t="shared" si="10"/>
        <v>0</v>
      </c>
      <c r="K187" s="21"/>
      <c r="L187" s="80"/>
      <c r="M187" s="22" t="s">
        <v>1</v>
      </c>
      <c r="N187" s="81" t="s">
        <v>38</v>
      </c>
      <c r="O187" s="75"/>
      <c r="P187" s="76">
        <f t="shared" si="11"/>
        <v>0</v>
      </c>
      <c r="Q187" s="76">
        <v>0</v>
      </c>
      <c r="R187" s="76">
        <f t="shared" si="12"/>
        <v>0</v>
      </c>
      <c r="S187" s="76">
        <v>0</v>
      </c>
      <c r="T187" s="77">
        <f t="shared" si="13"/>
        <v>0</v>
      </c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R187" s="78" t="s">
        <v>146</v>
      </c>
      <c r="AT187" s="78" t="s">
        <v>137</v>
      </c>
      <c r="AU187" s="78" t="s">
        <v>83</v>
      </c>
      <c r="AY187" s="25" t="s">
        <v>114</v>
      </c>
      <c r="BE187" s="79">
        <f t="shared" si="14"/>
        <v>0</v>
      </c>
      <c r="BF187" s="79">
        <f t="shared" si="15"/>
        <v>0</v>
      </c>
      <c r="BG187" s="79">
        <f t="shared" si="16"/>
        <v>0</v>
      </c>
      <c r="BH187" s="79">
        <f t="shared" si="17"/>
        <v>0</v>
      </c>
      <c r="BI187" s="79">
        <f t="shared" si="18"/>
        <v>0</v>
      </c>
      <c r="BJ187" s="25" t="s">
        <v>83</v>
      </c>
      <c r="BK187" s="79">
        <f t="shared" si="19"/>
        <v>0</v>
      </c>
      <c r="BL187" s="25" t="s">
        <v>130</v>
      </c>
      <c r="BM187" s="78" t="s">
        <v>219</v>
      </c>
    </row>
    <row r="188" spans="1:65" s="31" customFormat="1" ht="16.5" customHeight="1">
      <c r="A188" s="3"/>
      <c r="B188" s="16"/>
      <c r="C188" s="113" t="s">
        <v>170</v>
      </c>
      <c r="D188" s="113" t="s">
        <v>137</v>
      </c>
      <c r="E188" s="114" t="s">
        <v>411</v>
      </c>
      <c r="F188" s="115" t="s">
        <v>412</v>
      </c>
      <c r="G188" s="116" t="s">
        <v>117</v>
      </c>
      <c r="H188" s="117">
        <v>3</v>
      </c>
      <c r="I188" s="20"/>
      <c r="J188" s="127">
        <f t="shared" si="10"/>
        <v>0</v>
      </c>
      <c r="K188" s="21"/>
      <c r="L188" s="80"/>
      <c r="M188" s="22" t="s">
        <v>1</v>
      </c>
      <c r="N188" s="81" t="s">
        <v>38</v>
      </c>
      <c r="O188" s="75"/>
      <c r="P188" s="76">
        <f t="shared" si="11"/>
        <v>0</v>
      </c>
      <c r="Q188" s="76">
        <v>0</v>
      </c>
      <c r="R188" s="76">
        <f t="shared" si="12"/>
        <v>0</v>
      </c>
      <c r="S188" s="76">
        <v>0</v>
      </c>
      <c r="T188" s="77">
        <f t="shared" si="13"/>
        <v>0</v>
      </c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R188" s="78" t="s">
        <v>146</v>
      </c>
      <c r="AT188" s="78" t="s">
        <v>137</v>
      </c>
      <c r="AU188" s="78" t="s">
        <v>83</v>
      </c>
      <c r="AY188" s="25" t="s">
        <v>114</v>
      </c>
      <c r="BE188" s="79">
        <f t="shared" si="14"/>
        <v>0</v>
      </c>
      <c r="BF188" s="79">
        <f t="shared" si="15"/>
        <v>0</v>
      </c>
      <c r="BG188" s="79">
        <f t="shared" si="16"/>
        <v>0</v>
      </c>
      <c r="BH188" s="79">
        <f t="shared" si="17"/>
        <v>0</v>
      </c>
      <c r="BI188" s="79">
        <f t="shared" si="18"/>
        <v>0</v>
      </c>
      <c r="BJ188" s="25" t="s">
        <v>83</v>
      </c>
      <c r="BK188" s="79">
        <f t="shared" si="19"/>
        <v>0</v>
      </c>
      <c r="BL188" s="25" t="s">
        <v>130</v>
      </c>
      <c r="BM188" s="78" t="s">
        <v>221</v>
      </c>
    </row>
    <row r="189" spans="1:65" s="31" customFormat="1" ht="16.5" customHeight="1">
      <c r="A189" s="3"/>
      <c r="B189" s="16"/>
      <c r="C189" s="113" t="s">
        <v>171</v>
      </c>
      <c r="D189" s="113" t="s">
        <v>137</v>
      </c>
      <c r="E189" s="114" t="s">
        <v>413</v>
      </c>
      <c r="F189" s="115" t="s">
        <v>408</v>
      </c>
      <c r="G189" s="116" t="s">
        <v>117</v>
      </c>
      <c r="H189" s="117">
        <v>5</v>
      </c>
      <c r="I189" s="20"/>
      <c r="J189" s="127">
        <f t="shared" si="10"/>
        <v>0</v>
      </c>
      <c r="K189" s="21"/>
      <c r="L189" s="80"/>
      <c r="M189" s="22" t="s">
        <v>1</v>
      </c>
      <c r="N189" s="81" t="s">
        <v>38</v>
      </c>
      <c r="O189" s="75"/>
      <c r="P189" s="76">
        <f t="shared" si="11"/>
        <v>0</v>
      </c>
      <c r="Q189" s="76">
        <v>0</v>
      </c>
      <c r="R189" s="76">
        <f t="shared" si="12"/>
        <v>0</v>
      </c>
      <c r="S189" s="76">
        <v>0</v>
      </c>
      <c r="T189" s="77">
        <f t="shared" si="13"/>
        <v>0</v>
      </c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R189" s="78" t="s">
        <v>146</v>
      </c>
      <c r="AT189" s="78" t="s">
        <v>137</v>
      </c>
      <c r="AU189" s="78" t="s">
        <v>83</v>
      </c>
      <c r="AY189" s="25" t="s">
        <v>114</v>
      </c>
      <c r="BE189" s="79">
        <f t="shared" si="14"/>
        <v>0</v>
      </c>
      <c r="BF189" s="79">
        <f t="shared" si="15"/>
        <v>0</v>
      </c>
      <c r="BG189" s="79">
        <f t="shared" si="16"/>
        <v>0</v>
      </c>
      <c r="BH189" s="79">
        <f t="shared" si="17"/>
        <v>0</v>
      </c>
      <c r="BI189" s="79">
        <f t="shared" si="18"/>
        <v>0</v>
      </c>
      <c r="BJ189" s="25" t="s">
        <v>83</v>
      </c>
      <c r="BK189" s="79">
        <f t="shared" si="19"/>
        <v>0</v>
      </c>
      <c r="BL189" s="25" t="s">
        <v>130</v>
      </c>
      <c r="BM189" s="78" t="s">
        <v>223</v>
      </c>
    </row>
    <row r="190" spans="1:65" s="31" customFormat="1" ht="16.5" customHeight="1">
      <c r="A190" s="3"/>
      <c r="B190" s="16"/>
      <c r="C190" s="113" t="s">
        <v>172</v>
      </c>
      <c r="D190" s="113" t="s">
        <v>137</v>
      </c>
      <c r="E190" s="114" t="s">
        <v>414</v>
      </c>
      <c r="F190" s="115" t="s">
        <v>415</v>
      </c>
      <c r="G190" s="116" t="s">
        <v>117</v>
      </c>
      <c r="H190" s="117">
        <v>1</v>
      </c>
      <c r="I190" s="20"/>
      <c r="J190" s="127">
        <f t="shared" si="10"/>
        <v>0</v>
      </c>
      <c r="K190" s="21"/>
      <c r="L190" s="80"/>
      <c r="M190" s="22" t="s">
        <v>1</v>
      </c>
      <c r="N190" s="81" t="s">
        <v>38</v>
      </c>
      <c r="O190" s="75"/>
      <c r="P190" s="76">
        <f t="shared" si="11"/>
        <v>0</v>
      </c>
      <c r="Q190" s="76">
        <v>0</v>
      </c>
      <c r="R190" s="76">
        <f t="shared" si="12"/>
        <v>0</v>
      </c>
      <c r="S190" s="76">
        <v>0</v>
      </c>
      <c r="T190" s="77">
        <f t="shared" si="13"/>
        <v>0</v>
      </c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R190" s="78" t="s">
        <v>146</v>
      </c>
      <c r="AT190" s="78" t="s">
        <v>137</v>
      </c>
      <c r="AU190" s="78" t="s">
        <v>83</v>
      </c>
      <c r="AY190" s="25" t="s">
        <v>114</v>
      </c>
      <c r="BE190" s="79">
        <f t="shared" si="14"/>
        <v>0</v>
      </c>
      <c r="BF190" s="79">
        <f t="shared" si="15"/>
        <v>0</v>
      </c>
      <c r="BG190" s="79">
        <f t="shared" si="16"/>
        <v>0</v>
      </c>
      <c r="BH190" s="79">
        <f t="shared" si="17"/>
        <v>0</v>
      </c>
      <c r="BI190" s="79">
        <f t="shared" si="18"/>
        <v>0</v>
      </c>
      <c r="BJ190" s="25" t="s">
        <v>83</v>
      </c>
      <c r="BK190" s="79">
        <f t="shared" si="19"/>
        <v>0</v>
      </c>
      <c r="BL190" s="25" t="s">
        <v>130</v>
      </c>
      <c r="BM190" s="78" t="s">
        <v>225</v>
      </c>
    </row>
    <row r="191" spans="1:65" s="31" customFormat="1" ht="16.5" customHeight="1">
      <c r="A191" s="3"/>
      <c r="B191" s="16"/>
      <c r="C191" s="113" t="s">
        <v>173</v>
      </c>
      <c r="D191" s="113" t="s">
        <v>137</v>
      </c>
      <c r="E191" s="114" t="s">
        <v>416</v>
      </c>
      <c r="F191" s="115" t="s">
        <v>417</v>
      </c>
      <c r="G191" s="116" t="s">
        <v>117</v>
      </c>
      <c r="H191" s="117">
        <v>3</v>
      </c>
      <c r="I191" s="20"/>
      <c r="J191" s="127">
        <f t="shared" si="10"/>
        <v>0</v>
      </c>
      <c r="K191" s="21"/>
      <c r="L191" s="80"/>
      <c r="M191" s="22" t="s">
        <v>1</v>
      </c>
      <c r="N191" s="81" t="s">
        <v>38</v>
      </c>
      <c r="O191" s="75"/>
      <c r="P191" s="76">
        <f t="shared" si="11"/>
        <v>0</v>
      </c>
      <c r="Q191" s="76">
        <v>0</v>
      </c>
      <c r="R191" s="76">
        <f t="shared" si="12"/>
        <v>0</v>
      </c>
      <c r="S191" s="76">
        <v>0</v>
      </c>
      <c r="T191" s="77">
        <f t="shared" si="13"/>
        <v>0</v>
      </c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R191" s="78" t="s">
        <v>146</v>
      </c>
      <c r="AT191" s="78" t="s">
        <v>137</v>
      </c>
      <c r="AU191" s="78" t="s">
        <v>83</v>
      </c>
      <c r="AY191" s="25" t="s">
        <v>114</v>
      </c>
      <c r="BE191" s="79">
        <f t="shared" si="14"/>
        <v>0</v>
      </c>
      <c r="BF191" s="79">
        <f t="shared" si="15"/>
        <v>0</v>
      </c>
      <c r="BG191" s="79">
        <f t="shared" si="16"/>
        <v>0</v>
      </c>
      <c r="BH191" s="79">
        <f t="shared" si="17"/>
        <v>0</v>
      </c>
      <c r="BI191" s="79">
        <f t="shared" si="18"/>
        <v>0</v>
      </c>
      <c r="BJ191" s="25" t="s">
        <v>83</v>
      </c>
      <c r="BK191" s="79">
        <f t="shared" si="19"/>
        <v>0</v>
      </c>
      <c r="BL191" s="25" t="s">
        <v>130</v>
      </c>
      <c r="BM191" s="78" t="s">
        <v>227</v>
      </c>
    </row>
    <row r="192" spans="1:65" s="31" customFormat="1" ht="16.5" customHeight="1">
      <c r="A192" s="3"/>
      <c r="B192" s="16"/>
      <c r="C192" s="134" t="s">
        <v>174</v>
      </c>
      <c r="D192" s="134" t="s">
        <v>137</v>
      </c>
      <c r="E192" s="135" t="s">
        <v>418</v>
      </c>
      <c r="F192" s="136" t="s">
        <v>419</v>
      </c>
      <c r="G192" s="137" t="s">
        <v>117</v>
      </c>
      <c r="H192" s="138">
        <v>0</v>
      </c>
      <c r="I192" s="185"/>
      <c r="J192" s="140">
        <f t="shared" si="10"/>
        <v>0</v>
      </c>
      <c r="K192" s="21"/>
      <c r="L192" s="80"/>
      <c r="M192" s="22" t="s">
        <v>1</v>
      </c>
      <c r="N192" s="81" t="s">
        <v>38</v>
      </c>
      <c r="O192" s="75"/>
      <c r="P192" s="76">
        <f t="shared" si="11"/>
        <v>0</v>
      </c>
      <c r="Q192" s="76">
        <v>0</v>
      </c>
      <c r="R192" s="76">
        <f t="shared" si="12"/>
        <v>0</v>
      </c>
      <c r="S192" s="76">
        <v>0</v>
      </c>
      <c r="T192" s="77">
        <f t="shared" si="13"/>
        <v>0</v>
      </c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R192" s="78" t="s">
        <v>146</v>
      </c>
      <c r="AT192" s="78" t="s">
        <v>137</v>
      </c>
      <c r="AU192" s="78" t="s">
        <v>83</v>
      </c>
      <c r="AY192" s="25" t="s">
        <v>114</v>
      </c>
      <c r="BE192" s="79">
        <f t="shared" si="14"/>
        <v>0</v>
      </c>
      <c r="BF192" s="79">
        <f t="shared" si="15"/>
        <v>0</v>
      </c>
      <c r="BG192" s="79">
        <f t="shared" si="16"/>
        <v>0</v>
      </c>
      <c r="BH192" s="79">
        <f t="shared" si="17"/>
        <v>0</v>
      </c>
      <c r="BI192" s="79">
        <f t="shared" si="18"/>
        <v>0</v>
      </c>
      <c r="BJ192" s="25" t="s">
        <v>83</v>
      </c>
      <c r="BK192" s="79">
        <f t="shared" si="19"/>
        <v>0</v>
      </c>
      <c r="BL192" s="25" t="s">
        <v>130</v>
      </c>
      <c r="BM192" s="78" t="s">
        <v>232</v>
      </c>
    </row>
    <row r="193" spans="1:65" s="31" customFormat="1" ht="16.5" customHeight="1">
      <c r="A193" s="3"/>
      <c r="B193" s="16"/>
      <c r="C193" s="113" t="s">
        <v>175</v>
      </c>
      <c r="D193" s="113" t="s">
        <v>137</v>
      </c>
      <c r="E193" s="114" t="s">
        <v>420</v>
      </c>
      <c r="F193" s="115" t="s">
        <v>421</v>
      </c>
      <c r="G193" s="116" t="s">
        <v>117</v>
      </c>
      <c r="H193" s="117">
        <v>1</v>
      </c>
      <c r="I193" s="20"/>
      <c r="J193" s="127">
        <f t="shared" si="10"/>
        <v>0</v>
      </c>
      <c r="K193" s="21"/>
      <c r="L193" s="80"/>
      <c r="M193" s="22" t="s">
        <v>1</v>
      </c>
      <c r="N193" s="81" t="s">
        <v>38</v>
      </c>
      <c r="O193" s="75"/>
      <c r="P193" s="76">
        <f t="shared" si="11"/>
        <v>0</v>
      </c>
      <c r="Q193" s="76">
        <v>0</v>
      </c>
      <c r="R193" s="76">
        <f t="shared" si="12"/>
        <v>0</v>
      </c>
      <c r="S193" s="76">
        <v>0</v>
      </c>
      <c r="T193" s="77">
        <f t="shared" si="13"/>
        <v>0</v>
      </c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R193" s="78" t="s">
        <v>146</v>
      </c>
      <c r="AT193" s="78" t="s">
        <v>137</v>
      </c>
      <c r="AU193" s="78" t="s">
        <v>83</v>
      </c>
      <c r="AY193" s="25" t="s">
        <v>114</v>
      </c>
      <c r="BE193" s="79">
        <f t="shared" si="14"/>
        <v>0</v>
      </c>
      <c r="BF193" s="79">
        <f t="shared" si="15"/>
        <v>0</v>
      </c>
      <c r="BG193" s="79">
        <f t="shared" si="16"/>
        <v>0</v>
      </c>
      <c r="BH193" s="79">
        <f t="shared" si="17"/>
        <v>0</v>
      </c>
      <c r="BI193" s="79">
        <f t="shared" si="18"/>
        <v>0</v>
      </c>
      <c r="BJ193" s="25" t="s">
        <v>83</v>
      </c>
      <c r="BK193" s="79">
        <f t="shared" si="19"/>
        <v>0</v>
      </c>
      <c r="BL193" s="25" t="s">
        <v>130</v>
      </c>
      <c r="BM193" s="78" t="s">
        <v>233</v>
      </c>
    </row>
    <row r="194" spans="1:65" s="31" customFormat="1" ht="16.5" customHeight="1">
      <c r="A194" s="3"/>
      <c r="B194" s="16"/>
      <c r="C194" s="113" t="s">
        <v>176</v>
      </c>
      <c r="D194" s="113" t="s">
        <v>137</v>
      </c>
      <c r="E194" s="114" t="s">
        <v>422</v>
      </c>
      <c r="F194" s="115" t="s">
        <v>423</v>
      </c>
      <c r="G194" s="116" t="s">
        <v>117</v>
      </c>
      <c r="H194" s="117">
        <v>1</v>
      </c>
      <c r="I194" s="20"/>
      <c r="J194" s="127">
        <f t="shared" si="10"/>
        <v>0</v>
      </c>
      <c r="K194" s="21"/>
      <c r="L194" s="80"/>
      <c r="M194" s="22" t="s">
        <v>1</v>
      </c>
      <c r="N194" s="81" t="s">
        <v>38</v>
      </c>
      <c r="O194" s="75"/>
      <c r="P194" s="76">
        <f t="shared" si="11"/>
        <v>0</v>
      </c>
      <c r="Q194" s="76">
        <v>0</v>
      </c>
      <c r="R194" s="76">
        <f t="shared" si="12"/>
        <v>0</v>
      </c>
      <c r="S194" s="76">
        <v>0</v>
      </c>
      <c r="T194" s="77">
        <f t="shared" si="13"/>
        <v>0</v>
      </c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R194" s="78" t="s">
        <v>146</v>
      </c>
      <c r="AT194" s="78" t="s">
        <v>137</v>
      </c>
      <c r="AU194" s="78" t="s">
        <v>83</v>
      </c>
      <c r="AY194" s="25" t="s">
        <v>114</v>
      </c>
      <c r="BE194" s="79">
        <f t="shared" si="14"/>
        <v>0</v>
      </c>
      <c r="BF194" s="79">
        <f t="shared" si="15"/>
        <v>0</v>
      </c>
      <c r="BG194" s="79">
        <f t="shared" si="16"/>
        <v>0</v>
      </c>
      <c r="BH194" s="79">
        <f t="shared" si="17"/>
        <v>0</v>
      </c>
      <c r="BI194" s="79">
        <f t="shared" si="18"/>
        <v>0</v>
      </c>
      <c r="BJ194" s="25" t="s">
        <v>83</v>
      </c>
      <c r="BK194" s="79">
        <f t="shared" si="19"/>
        <v>0</v>
      </c>
      <c r="BL194" s="25" t="s">
        <v>130</v>
      </c>
      <c r="BM194" s="78" t="s">
        <v>234</v>
      </c>
    </row>
    <row r="195" spans="1:65" s="31" customFormat="1" ht="16.5" customHeight="1">
      <c r="A195" s="3"/>
      <c r="B195" s="16"/>
      <c r="C195" s="113" t="s">
        <v>177</v>
      </c>
      <c r="D195" s="113" t="s">
        <v>137</v>
      </c>
      <c r="E195" s="114" t="s">
        <v>424</v>
      </c>
      <c r="F195" s="115" t="s">
        <v>425</v>
      </c>
      <c r="G195" s="116" t="s">
        <v>117</v>
      </c>
      <c r="H195" s="117">
        <v>1</v>
      </c>
      <c r="I195" s="20"/>
      <c r="J195" s="127">
        <f t="shared" si="10"/>
        <v>0</v>
      </c>
      <c r="K195" s="21"/>
      <c r="L195" s="80"/>
      <c r="M195" s="22" t="s">
        <v>1</v>
      </c>
      <c r="N195" s="81" t="s">
        <v>38</v>
      </c>
      <c r="O195" s="75"/>
      <c r="P195" s="76">
        <f t="shared" si="11"/>
        <v>0</v>
      </c>
      <c r="Q195" s="76">
        <v>0</v>
      </c>
      <c r="R195" s="76">
        <f t="shared" si="12"/>
        <v>0</v>
      </c>
      <c r="S195" s="76">
        <v>0</v>
      </c>
      <c r="T195" s="77">
        <f t="shared" si="13"/>
        <v>0</v>
      </c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R195" s="78" t="s">
        <v>146</v>
      </c>
      <c r="AT195" s="78" t="s">
        <v>137</v>
      </c>
      <c r="AU195" s="78" t="s">
        <v>83</v>
      </c>
      <c r="AY195" s="25" t="s">
        <v>114</v>
      </c>
      <c r="BE195" s="79">
        <f t="shared" si="14"/>
        <v>0</v>
      </c>
      <c r="BF195" s="79">
        <f t="shared" si="15"/>
        <v>0</v>
      </c>
      <c r="BG195" s="79">
        <f t="shared" si="16"/>
        <v>0</v>
      </c>
      <c r="BH195" s="79">
        <f t="shared" si="17"/>
        <v>0</v>
      </c>
      <c r="BI195" s="79">
        <f t="shared" si="18"/>
        <v>0</v>
      </c>
      <c r="BJ195" s="25" t="s">
        <v>83</v>
      </c>
      <c r="BK195" s="79">
        <f t="shared" si="19"/>
        <v>0</v>
      </c>
      <c r="BL195" s="25" t="s">
        <v>130</v>
      </c>
      <c r="BM195" s="78" t="s">
        <v>235</v>
      </c>
    </row>
    <row r="196" spans="1:65" s="31" customFormat="1" ht="16.5" customHeight="1">
      <c r="A196" s="3"/>
      <c r="B196" s="16"/>
      <c r="C196" s="113" t="s">
        <v>178</v>
      </c>
      <c r="D196" s="113" t="s">
        <v>137</v>
      </c>
      <c r="E196" s="114" t="s">
        <v>426</v>
      </c>
      <c r="F196" s="115" t="s">
        <v>427</v>
      </c>
      <c r="G196" s="116" t="s">
        <v>117</v>
      </c>
      <c r="H196" s="117">
        <v>2</v>
      </c>
      <c r="I196" s="20"/>
      <c r="J196" s="127">
        <f t="shared" si="10"/>
        <v>0</v>
      </c>
      <c r="K196" s="21"/>
      <c r="L196" s="80"/>
      <c r="M196" s="22" t="s">
        <v>1</v>
      </c>
      <c r="N196" s="81" t="s">
        <v>38</v>
      </c>
      <c r="O196" s="75"/>
      <c r="P196" s="76">
        <f t="shared" si="11"/>
        <v>0</v>
      </c>
      <c r="Q196" s="76">
        <v>0</v>
      </c>
      <c r="R196" s="76">
        <f t="shared" si="12"/>
        <v>0</v>
      </c>
      <c r="S196" s="76">
        <v>0</v>
      </c>
      <c r="T196" s="77">
        <f t="shared" si="13"/>
        <v>0</v>
      </c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R196" s="78" t="s">
        <v>146</v>
      </c>
      <c r="AT196" s="78" t="s">
        <v>137</v>
      </c>
      <c r="AU196" s="78" t="s">
        <v>83</v>
      </c>
      <c r="AY196" s="25" t="s">
        <v>114</v>
      </c>
      <c r="BE196" s="79">
        <f t="shared" si="14"/>
        <v>0</v>
      </c>
      <c r="BF196" s="79">
        <f t="shared" si="15"/>
        <v>0</v>
      </c>
      <c r="BG196" s="79">
        <f t="shared" si="16"/>
        <v>0</v>
      </c>
      <c r="BH196" s="79">
        <f t="shared" si="17"/>
        <v>0</v>
      </c>
      <c r="BI196" s="79">
        <f t="shared" si="18"/>
        <v>0</v>
      </c>
      <c r="BJ196" s="25" t="s">
        <v>83</v>
      </c>
      <c r="BK196" s="79">
        <f t="shared" si="19"/>
        <v>0</v>
      </c>
      <c r="BL196" s="25" t="s">
        <v>130</v>
      </c>
      <c r="BM196" s="78" t="s">
        <v>236</v>
      </c>
    </row>
    <row r="197" spans="1:65" s="31" customFormat="1" ht="16.5" customHeight="1">
      <c r="A197" s="3"/>
      <c r="B197" s="16"/>
      <c r="C197" s="113" t="s">
        <v>179</v>
      </c>
      <c r="D197" s="113" t="s">
        <v>137</v>
      </c>
      <c r="E197" s="114" t="s">
        <v>428</v>
      </c>
      <c r="F197" s="115" t="s">
        <v>429</v>
      </c>
      <c r="G197" s="116" t="s">
        <v>117</v>
      </c>
      <c r="H197" s="117">
        <v>1</v>
      </c>
      <c r="I197" s="20"/>
      <c r="J197" s="127">
        <f t="shared" si="10"/>
        <v>0</v>
      </c>
      <c r="K197" s="21"/>
      <c r="L197" s="80"/>
      <c r="M197" s="22" t="s">
        <v>1</v>
      </c>
      <c r="N197" s="81" t="s">
        <v>38</v>
      </c>
      <c r="O197" s="75"/>
      <c r="P197" s="76">
        <f t="shared" si="11"/>
        <v>0</v>
      </c>
      <c r="Q197" s="76">
        <v>0</v>
      </c>
      <c r="R197" s="76">
        <f t="shared" si="12"/>
        <v>0</v>
      </c>
      <c r="S197" s="76">
        <v>0</v>
      </c>
      <c r="T197" s="77">
        <f t="shared" si="13"/>
        <v>0</v>
      </c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R197" s="78" t="s">
        <v>146</v>
      </c>
      <c r="AT197" s="78" t="s">
        <v>137</v>
      </c>
      <c r="AU197" s="78" t="s">
        <v>83</v>
      </c>
      <c r="AY197" s="25" t="s">
        <v>114</v>
      </c>
      <c r="BE197" s="79">
        <f t="shared" si="14"/>
        <v>0</v>
      </c>
      <c r="BF197" s="79">
        <f t="shared" si="15"/>
        <v>0</v>
      </c>
      <c r="BG197" s="79">
        <f t="shared" si="16"/>
        <v>0</v>
      </c>
      <c r="BH197" s="79">
        <f t="shared" si="17"/>
        <v>0</v>
      </c>
      <c r="BI197" s="79">
        <f t="shared" si="18"/>
        <v>0</v>
      </c>
      <c r="BJ197" s="25" t="s">
        <v>83</v>
      </c>
      <c r="BK197" s="79">
        <f t="shared" si="19"/>
        <v>0</v>
      </c>
      <c r="BL197" s="25" t="s">
        <v>130</v>
      </c>
      <c r="BM197" s="78" t="s">
        <v>237</v>
      </c>
    </row>
    <row r="198" spans="1:65" s="31" customFormat="1" ht="16.5" customHeight="1">
      <c r="A198" s="3"/>
      <c r="B198" s="16"/>
      <c r="C198" s="113" t="s">
        <v>180</v>
      </c>
      <c r="D198" s="113" t="s">
        <v>137</v>
      </c>
      <c r="E198" s="114" t="s">
        <v>430</v>
      </c>
      <c r="F198" s="115" t="s">
        <v>431</v>
      </c>
      <c r="G198" s="116" t="s">
        <v>117</v>
      </c>
      <c r="H198" s="117">
        <v>1</v>
      </c>
      <c r="I198" s="20"/>
      <c r="J198" s="127">
        <f t="shared" si="10"/>
        <v>0</v>
      </c>
      <c r="K198" s="21"/>
      <c r="L198" s="80"/>
      <c r="M198" s="22" t="s">
        <v>1</v>
      </c>
      <c r="N198" s="81" t="s">
        <v>38</v>
      </c>
      <c r="O198" s="75"/>
      <c r="P198" s="76">
        <f t="shared" si="11"/>
        <v>0</v>
      </c>
      <c r="Q198" s="76">
        <v>0</v>
      </c>
      <c r="R198" s="76">
        <f t="shared" si="12"/>
        <v>0</v>
      </c>
      <c r="S198" s="76">
        <v>0</v>
      </c>
      <c r="T198" s="77">
        <f t="shared" si="13"/>
        <v>0</v>
      </c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R198" s="78" t="s">
        <v>146</v>
      </c>
      <c r="AT198" s="78" t="s">
        <v>137</v>
      </c>
      <c r="AU198" s="78" t="s">
        <v>83</v>
      </c>
      <c r="AY198" s="25" t="s">
        <v>114</v>
      </c>
      <c r="BE198" s="79">
        <f t="shared" si="14"/>
        <v>0</v>
      </c>
      <c r="BF198" s="79">
        <f t="shared" si="15"/>
        <v>0</v>
      </c>
      <c r="BG198" s="79">
        <f t="shared" si="16"/>
        <v>0</v>
      </c>
      <c r="BH198" s="79">
        <f t="shared" si="17"/>
        <v>0</v>
      </c>
      <c r="BI198" s="79">
        <f t="shared" si="18"/>
        <v>0</v>
      </c>
      <c r="BJ198" s="25" t="s">
        <v>83</v>
      </c>
      <c r="BK198" s="79">
        <f t="shared" si="19"/>
        <v>0</v>
      </c>
      <c r="BL198" s="25" t="s">
        <v>130</v>
      </c>
      <c r="BM198" s="78" t="s">
        <v>231</v>
      </c>
    </row>
    <row r="199" spans="1:65" s="31" customFormat="1" ht="16.5" customHeight="1">
      <c r="A199" s="3"/>
      <c r="B199" s="16"/>
      <c r="C199" s="134" t="s">
        <v>181</v>
      </c>
      <c r="D199" s="134" t="s">
        <v>137</v>
      </c>
      <c r="E199" s="135" t="s">
        <v>432</v>
      </c>
      <c r="F199" s="136" t="s">
        <v>433</v>
      </c>
      <c r="G199" s="137" t="s">
        <v>92</v>
      </c>
      <c r="H199" s="138">
        <v>0</v>
      </c>
      <c r="I199" s="185"/>
      <c r="J199" s="140">
        <f t="shared" si="10"/>
        <v>0</v>
      </c>
      <c r="K199" s="21"/>
      <c r="L199" s="80"/>
      <c r="M199" s="22" t="s">
        <v>1</v>
      </c>
      <c r="N199" s="81" t="s">
        <v>38</v>
      </c>
      <c r="O199" s="75"/>
      <c r="P199" s="76">
        <f t="shared" si="11"/>
        <v>0</v>
      </c>
      <c r="Q199" s="76">
        <v>0</v>
      </c>
      <c r="R199" s="76">
        <f t="shared" si="12"/>
        <v>0</v>
      </c>
      <c r="S199" s="76">
        <v>0</v>
      </c>
      <c r="T199" s="77">
        <f t="shared" si="13"/>
        <v>0</v>
      </c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R199" s="78" t="s">
        <v>146</v>
      </c>
      <c r="AT199" s="78" t="s">
        <v>137</v>
      </c>
      <c r="AU199" s="78" t="s">
        <v>83</v>
      </c>
      <c r="AY199" s="25" t="s">
        <v>114</v>
      </c>
      <c r="BE199" s="79">
        <f t="shared" si="14"/>
        <v>0</v>
      </c>
      <c r="BF199" s="79">
        <f t="shared" si="15"/>
        <v>0</v>
      </c>
      <c r="BG199" s="79">
        <f t="shared" si="16"/>
        <v>0</v>
      </c>
      <c r="BH199" s="79">
        <f t="shared" si="17"/>
        <v>0</v>
      </c>
      <c r="BI199" s="79">
        <f t="shared" si="18"/>
        <v>0</v>
      </c>
      <c r="BJ199" s="25" t="s">
        <v>83</v>
      </c>
      <c r="BK199" s="79">
        <f t="shared" si="19"/>
        <v>0</v>
      </c>
      <c r="BL199" s="25" t="s">
        <v>130</v>
      </c>
      <c r="BM199" s="78" t="s">
        <v>238</v>
      </c>
    </row>
    <row r="200" spans="1:65" s="15" customFormat="1" ht="22.9" customHeight="1">
      <c r="B200" s="66"/>
      <c r="C200" s="104"/>
      <c r="D200" s="105" t="s">
        <v>71</v>
      </c>
      <c r="E200" s="107" t="s">
        <v>434</v>
      </c>
      <c r="F200" s="107" t="s">
        <v>435</v>
      </c>
      <c r="G200" s="104"/>
      <c r="H200" s="104"/>
      <c r="J200" s="125">
        <f>BK200</f>
        <v>0</v>
      </c>
      <c r="L200" s="66"/>
      <c r="M200" s="68"/>
      <c r="N200" s="69"/>
      <c r="O200" s="69"/>
      <c r="P200" s="70">
        <f>SUM(P201:P217)</f>
        <v>0</v>
      </c>
      <c r="Q200" s="69"/>
      <c r="R200" s="70">
        <f>SUM(R201:R217)</f>
        <v>0</v>
      </c>
      <c r="S200" s="69"/>
      <c r="T200" s="71">
        <f>SUM(T201:T217)</f>
        <v>0</v>
      </c>
      <c r="AR200" s="67" t="s">
        <v>79</v>
      </c>
      <c r="AT200" s="72" t="s">
        <v>71</v>
      </c>
      <c r="AU200" s="72" t="s">
        <v>79</v>
      </c>
      <c r="AY200" s="67" t="s">
        <v>114</v>
      </c>
      <c r="BK200" s="73">
        <f>SUM(BK201:BK217)</f>
        <v>0</v>
      </c>
    </row>
    <row r="201" spans="1:65" s="31" customFormat="1" ht="16.5" customHeight="1">
      <c r="A201" s="3"/>
      <c r="B201" s="16"/>
      <c r="C201" s="113" t="s">
        <v>182</v>
      </c>
      <c r="D201" s="113" t="s">
        <v>137</v>
      </c>
      <c r="E201" s="114" t="s">
        <v>436</v>
      </c>
      <c r="F201" s="115" t="s">
        <v>431</v>
      </c>
      <c r="G201" s="116" t="s">
        <v>117</v>
      </c>
      <c r="H201" s="117">
        <v>1</v>
      </c>
      <c r="I201" s="20"/>
      <c r="J201" s="127">
        <f t="shared" ref="J201:J217" si="20">ROUND(I201*H201,2)</f>
        <v>0</v>
      </c>
      <c r="K201" s="21"/>
      <c r="L201" s="80"/>
      <c r="M201" s="22" t="s">
        <v>1</v>
      </c>
      <c r="N201" s="81" t="s">
        <v>38</v>
      </c>
      <c r="O201" s="75"/>
      <c r="P201" s="76">
        <f t="shared" ref="P201:P217" si="21">O201*H201</f>
        <v>0</v>
      </c>
      <c r="Q201" s="76">
        <v>0</v>
      </c>
      <c r="R201" s="76">
        <f t="shared" ref="R201:R217" si="22">Q201*H201</f>
        <v>0</v>
      </c>
      <c r="S201" s="76">
        <v>0</v>
      </c>
      <c r="T201" s="77">
        <f t="shared" ref="T201:T217" si="23">S201*H201</f>
        <v>0</v>
      </c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R201" s="78" t="s">
        <v>146</v>
      </c>
      <c r="AT201" s="78" t="s">
        <v>137</v>
      </c>
      <c r="AU201" s="78" t="s">
        <v>83</v>
      </c>
      <c r="AY201" s="25" t="s">
        <v>114</v>
      </c>
      <c r="BE201" s="79">
        <f t="shared" ref="BE201:BE217" si="24">IF(N201="základná",J201,0)</f>
        <v>0</v>
      </c>
      <c r="BF201" s="79">
        <f t="shared" ref="BF201:BF217" si="25">IF(N201="znížená",J201,0)</f>
        <v>0</v>
      </c>
      <c r="BG201" s="79">
        <f t="shared" ref="BG201:BG217" si="26">IF(N201="zákl. prenesená",J201,0)</f>
        <v>0</v>
      </c>
      <c r="BH201" s="79">
        <f t="shared" ref="BH201:BH217" si="27">IF(N201="zníž. prenesená",J201,0)</f>
        <v>0</v>
      </c>
      <c r="BI201" s="79">
        <f t="shared" ref="BI201:BI217" si="28">IF(N201="nulová",J201,0)</f>
        <v>0</v>
      </c>
      <c r="BJ201" s="25" t="s">
        <v>83</v>
      </c>
      <c r="BK201" s="79">
        <f t="shared" ref="BK201:BK217" si="29">ROUND(I201*H201,2)</f>
        <v>0</v>
      </c>
      <c r="BL201" s="25" t="s">
        <v>130</v>
      </c>
      <c r="BM201" s="78" t="s">
        <v>239</v>
      </c>
    </row>
    <row r="202" spans="1:65" s="31" customFormat="1" ht="16.5" customHeight="1">
      <c r="A202" s="3"/>
      <c r="B202" s="16"/>
      <c r="C202" s="113" t="s">
        <v>183</v>
      </c>
      <c r="D202" s="113" t="s">
        <v>137</v>
      </c>
      <c r="E202" s="114" t="s">
        <v>437</v>
      </c>
      <c r="F202" s="115" t="s">
        <v>438</v>
      </c>
      <c r="G202" s="116" t="s">
        <v>117</v>
      </c>
      <c r="H202" s="117">
        <v>1</v>
      </c>
      <c r="I202" s="20"/>
      <c r="J202" s="127">
        <f t="shared" si="20"/>
        <v>0</v>
      </c>
      <c r="K202" s="21"/>
      <c r="L202" s="80"/>
      <c r="M202" s="22" t="s">
        <v>1</v>
      </c>
      <c r="N202" s="81" t="s">
        <v>38</v>
      </c>
      <c r="O202" s="75"/>
      <c r="P202" s="76">
        <f t="shared" si="21"/>
        <v>0</v>
      </c>
      <c r="Q202" s="76">
        <v>0</v>
      </c>
      <c r="R202" s="76">
        <f t="shared" si="22"/>
        <v>0</v>
      </c>
      <c r="S202" s="76">
        <v>0</v>
      </c>
      <c r="T202" s="77">
        <f t="shared" si="23"/>
        <v>0</v>
      </c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R202" s="78" t="s">
        <v>146</v>
      </c>
      <c r="AT202" s="78" t="s">
        <v>137</v>
      </c>
      <c r="AU202" s="78" t="s">
        <v>83</v>
      </c>
      <c r="AY202" s="25" t="s">
        <v>114</v>
      </c>
      <c r="BE202" s="79">
        <f t="shared" si="24"/>
        <v>0</v>
      </c>
      <c r="BF202" s="79">
        <f t="shared" si="25"/>
        <v>0</v>
      </c>
      <c r="BG202" s="79">
        <f t="shared" si="26"/>
        <v>0</v>
      </c>
      <c r="BH202" s="79">
        <f t="shared" si="27"/>
        <v>0</v>
      </c>
      <c r="BI202" s="79">
        <f t="shared" si="28"/>
        <v>0</v>
      </c>
      <c r="BJ202" s="25" t="s">
        <v>83</v>
      </c>
      <c r="BK202" s="79">
        <f t="shared" si="29"/>
        <v>0</v>
      </c>
      <c r="BL202" s="25" t="s">
        <v>130</v>
      </c>
      <c r="BM202" s="78" t="s">
        <v>240</v>
      </c>
    </row>
    <row r="203" spans="1:65" s="31" customFormat="1" ht="16.5" customHeight="1">
      <c r="A203" s="3"/>
      <c r="B203" s="16"/>
      <c r="C203" s="113" t="s">
        <v>184</v>
      </c>
      <c r="D203" s="113" t="s">
        <v>137</v>
      </c>
      <c r="E203" s="114" t="s">
        <v>439</v>
      </c>
      <c r="F203" s="115" t="s">
        <v>412</v>
      </c>
      <c r="G203" s="116" t="s">
        <v>117</v>
      </c>
      <c r="H203" s="117">
        <v>2</v>
      </c>
      <c r="I203" s="20"/>
      <c r="J203" s="127">
        <f t="shared" si="20"/>
        <v>0</v>
      </c>
      <c r="K203" s="21"/>
      <c r="L203" s="80"/>
      <c r="M203" s="22" t="s">
        <v>1</v>
      </c>
      <c r="N203" s="81" t="s">
        <v>38</v>
      </c>
      <c r="O203" s="75"/>
      <c r="P203" s="76">
        <f t="shared" si="21"/>
        <v>0</v>
      </c>
      <c r="Q203" s="76">
        <v>0</v>
      </c>
      <c r="R203" s="76">
        <f t="shared" si="22"/>
        <v>0</v>
      </c>
      <c r="S203" s="76">
        <v>0</v>
      </c>
      <c r="T203" s="77">
        <f t="shared" si="23"/>
        <v>0</v>
      </c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R203" s="78" t="s">
        <v>146</v>
      </c>
      <c r="AT203" s="78" t="s">
        <v>137</v>
      </c>
      <c r="AU203" s="78" t="s">
        <v>83</v>
      </c>
      <c r="AY203" s="25" t="s">
        <v>114</v>
      </c>
      <c r="BE203" s="79">
        <f t="shared" si="24"/>
        <v>0</v>
      </c>
      <c r="BF203" s="79">
        <f t="shared" si="25"/>
        <v>0</v>
      </c>
      <c r="BG203" s="79">
        <f t="shared" si="26"/>
        <v>0</v>
      </c>
      <c r="BH203" s="79">
        <f t="shared" si="27"/>
        <v>0</v>
      </c>
      <c r="BI203" s="79">
        <f t="shared" si="28"/>
        <v>0</v>
      </c>
      <c r="BJ203" s="25" t="s">
        <v>83</v>
      </c>
      <c r="BK203" s="79">
        <f t="shared" si="29"/>
        <v>0</v>
      </c>
      <c r="BL203" s="25" t="s">
        <v>130</v>
      </c>
      <c r="BM203" s="78" t="s">
        <v>241</v>
      </c>
    </row>
    <row r="204" spans="1:65" s="31" customFormat="1" ht="16.5" customHeight="1">
      <c r="A204" s="3"/>
      <c r="B204" s="16"/>
      <c r="C204" s="113" t="s">
        <v>185</v>
      </c>
      <c r="D204" s="113" t="s">
        <v>137</v>
      </c>
      <c r="E204" s="114" t="s">
        <v>440</v>
      </c>
      <c r="F204" s="115" t="s">
        <v>408</v>
      </c>
      <c r="G204" s="116" t="s">
        <v>117</v>
      </c>
      <c r="H204" s="117">
        <v>2</v>
      </c>
      <c r="I204" s="20"/>
      <c r="J204" s="127">
        <f t="shared" si="20"/>
        <v>0</v>
      </c>
      <c r="K204" s="21"/>
      <c r="L204" s="80"/>
      <c r="M204" s="22" t="s">
        <v>1</v>
      </c>
      <c r="N204" s="81" t="s">
        <v>38</v>
      </c>
      <c r="O204" s="75"/>
      <c r="P204" s="76">
        <f t="shared" si="21"/>
        <v>0</v>
      </c>
      <c r="Q204" s="76">
        <v>0</v>
      </c>
      <c r="R204" s="76">
        <f t="shared" si="22"/>
        <v>0</v>
      </c>
      <c r="S204" s="76">
        <v>0</v>
      </c>
      <c r="T204" s="77">
        <f t="shared" si="23"/>
        <v>0</v>
      </c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R204" s="78" t="s">
        <v>146</v>
      </c>
      <c r="AT204" s="78" t="s">
        <v>137</v>
      </c>
      <c r="AU204" s="78" t="s">
        <v>83</v>
      </c>
      <c r="AY204" s="25" t="s">
        <v>114</v>
      </c>
      <c r="BE204" s="79">
        <f t="shared" si="24"/>
        <v>0</v>
      </c>
      <c r="BF204" s="79">
        <f t="shared" si="25"/>
        <v>0</v>
      </c>
      <c r="BG204" s="79">
        <f t="shared" si="26"/>
        <v>0</v>
      </c>
      <c r="BH204" s="79">
        <f t="shared" si="27"/>
        <v>0</v>
      </c>
      <c r="BI204" s="79">
        <f t="shared" si="28"/>
        <v>0</v>
      </c>
      <c r="BJ204" s="25" t="s">
        <v>83</v>
      </c>
      <c r="BK204" s="79">
        <f t="shared" si="29"/>
        <v>0</v>
      </c>
      <c r="BL204" s="25" t="s">
        <v>130</v>
      </c>
      <c r="BM204" s="78" t="s">
        <v>242</v>
      </c>
    </row>
    <row r="205" spans="1:65" s="31" customFormat="1" ht="16.5" customHeight="1">
      <c r="A205" s="3"/>
      <c r="B205" s="16"/>
      <c r="C205" s="113" t="s">
        <v>186</v>
      </c>
      <c r="D205" s="113" t="s">
        <v>137</v>
      </c>
      <c r="E205" s="114" t="s">
        <v>441</v>
      </c>
      <c r="F205" s="115" t="s">
        <v>442</v>
      </c>
      <c r="G205" s="116" t="s">
        <v>117</v>
      </c>
      <c r="H205" s="117">
        <v>1</v>
      </c>
      <c r="I205" s="20"/>
      <c r="J205" s="127">
        <f t="shared" si="20"/>
        <v>0</v>
      </c>
      <c r="K205" s="21"/>
      <c r="L205" s="80"/>
      <c r="M205" s="22" t="s">
        <v>1</v>
      </c>
      <c r="N205" s="81" t="s">
        <v>38</v>
      </c>
      <c r="O205" s="75"/>
      <c r="P205" s="76">
        <f t="shared" si="21"/>
        <v>0</v>
      </c>
      <c r="Q205" s="76">
        <v>0</v>
      </c>
      <c r="R205" s="76">
        <f t="shared" si="22"/>
        <v>0</v>
      </c>
      <c r="S205" s="76">
        <v>0</v>
      </c>
      <c r="T205" s="77">
        <f t="shared" si="23"/>
        <v>0</v>
      </c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R205" s="78" t="s">
        <v>146</v>
      </c>
      <c r="AT205" s="78" t="s">
        <v>137</v>
      </c>
      <c r="AU205" s="78" t="s">
        <v>83</v>
      </c>
      <c r="AY205" s="25" t="s">
        <v>114</v>
      </c>
      <c r="BE205" s="79">
        <f t="shared" si="24"/>
        <v>0</v>
      </c>
      <c r="BF205" s="79">
        <f t="shared" si="25"/>
        <v>0</v>
      </c>
      <c r="BG205" s="79">
        <f t="shared" si="26"/>
        <v>0</v>
      </c>
      <c r="BH205" s="79">
        <f t="shared" si="27"/>
        <v>0</v>
      </c>
      <c r="BI205" s="79">
        <f t="shared" si="28"/>
        <v>0</v>
      </c>
      <c r="BJ205" s="25" t="s">
        <v>83</v>
      </c>
      <c r="BK205" s="79">
        <f t="shared" si="29"/>
        <v>0</v>
      </c>
      <c r="BL205" s="25" t="s">
        <v>130</v>
      </c>
      <c r="BM205" s="78" t="s">
        <v>243</v>
      </c>
    </row>
    <row r="206" spans="1:65" s="31" customFormat="1" ht="16.5" customHeight="1">
      <c r="A206" s="3"/>
      <c r="B206" s="16"/>
      <c r="C206" s="134" t="s">
        <v>187</v>
      </c>
      <c r="D206" s="134" t="s">
        <v>137</v>
      </c>
      <c r="E206" s="135" t="s">
        <v>443</v>
      </c>
      <c r="F206" s="136" t="s">
        <v>406</v>
      </c>
      <c r="G206" s="137" t="s">
        <v>117</v>
      </c>
      <c r="H206" s="138">
        <v>0</v>
      </c>
      <c r="I206" s="185"/>
      <c r="J206" s="140">
        <f t="shared" si="20"/>
        <v>0</v>
      </c>
      <c r="K206" s="21"/>
      <c r="L206" s="80"/>
      <c r="M206" s="22" t="s">
        <v>1</v>
      </c>
      <c r="N206" s="81" t="s">
        <v>38</v>
      </c>
      <c r="O206" s="75"/>
      <c r="P206" s="76">
        <f t="shared" si="21"/>
        <v>0</v>
      </c>
      <c r="Q206" s="76">
        <v>0</v>
      </c>
      <c r="R206" s="76">
        <f t="shared" si="22"/>
        <v>0</v>
      </c>
      <c r="S206" s="76">
        <v>0</v>
      </c>
      <c r="T206" s="77">
        <f t="shared" si="23"/>
        <v>0</v>
      </c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R206" s="78" t="s">
        <v>146</v>
      </c>
      <c r="AT206" s="78" t="s">
        <v>137</v>
      </c>
      <c r="AU206" s="78" t="s">
        <v>83</v>
      </c>
      <c r="AY206" s="25" t="s">
        <v>114</v>
      </c>
      <c r="BE206" s="79">
        <f t="shared" si="24"/>
        <v>0</v>
      </c>
      <c r="BF206" s="79">
        <f t="shared" si="25"/>
        <v>0</v>
      </c>
      <c r="BG206" s="79">
        <f t="shared" si="26"/>
        <v>0</v>
      </c>
      <c r="BH206" s="79">
        <f t="shared" si="27"/>
        <v>0</v>
      </c>
      <c r="BI206" s="79">
        <f t="shared" si="28"/>
        <v>0</v>
      </c>
      <c r="BJ206" s="25" t="s">
        <v>83</v>
      </c>
      <c r="BK206" s="79">
        <f t="shared" si="29"/>
        <v>0</v>
      </c>
      <c r="BL206" s="25" t="s">
        <v>130</v>
      </c>
      <c r="BM206" s="78" t="s">
        <v>244</v>
      </c>
    </row>
    <row r="207" spans="1:65" s="31" customFormat="1" ht="16.5" customHeight="1">
      <c r="A207" s="3"/>
      <c r="B207" s="16"/>
      <c r="C207" s="113" t="s">
        <v>188</v>
      </c>
      <c r="D207" s="113" t="s">
        <v>137</v>
      </c>
      <c r="E207" s="114" t="s">
        <v>444</v>
      </c>
      <c r="F207" s="115" t="s">
        <v>417</v>
      </c>
      <c r="G207" s="116" t="s">
        <v>117</v>
      </c>
      <c r="H207" s="117">
        <v>2</v>
      </c>
      <c r="I207" s="20"/>
      <c r="J207" s="127">
        <f t="shared" si="20"/>
        <v>0</v>
      </c>
      <c r="K207" s="21"/>
      <c r="L207" s="80"/>
      <c r="M207" s="22" t="s">
        <v>1</v>
      </c>
      <c r="N207" s="81" t="s">
        <v>38</v>
      </c>
      <c r="O207" s="75"/>
      <c r="P207" s="76">
        <f t="shared" si="21"/>
        <v>0</v>
      </c>
      <c r="Q207" s="76">
        <v>0</v>
      </c>
      <c r="R207" s="76">
        <f t="shared" si="22"/>
        <v>0</v>
      </c>
      <c r="S207" s="76">
        <v>0</v>
      </c>
      <c r="T207" s="77">
        <f t="shared" si="23"/>
        <v>0</v>
      </c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R207" s="78" t="s">
        <v>146</v>
      </c>
      <c r="AT207" s="78" t="s">
        <v>137</v>
      </c>
      <c r="AU207" s="78" t="s">
        <v>83</v>
      </c>
      <c r="AY207" s="25" t="s">
        <v>114</v>
      </c>
      <c r="BE207" s="79">
        <f t="shared" si="24"/>
        <v>0</v>
      </c>
      <c r="BF207" s="79">
        <f t="shared" si="25"/>
        <v>0</v>
      </c>
      <c r="BG207" s="79">
        <f t="shared" si="26"/>
        <v>0</v>
      </c>
      <c r="BH207" s="79">
        <f t="shared" si="27"/>
        <v>0</v>
      </c>
      <c r="BI207" s="79">
        <f t="shared" si="28"/>
        <v>0</v>
      </c>
      <c r="BJ207" s="25" t="s">
        <v>83</v>
      </c>
      <c r="BK207" s="79">
        <f t="shared" si="29"/>
        <v>0</v>
      </c>
      <c r="BL207" s="25" t="s">
        <v>130</v>
      </c>
      <c r="BM207" s="78" t="s">
        <v>245</v>
      </c>
    </row>
    <row r="208" spans="1:65" s="31" customFormat="1" ht="16.5" customHeight="1">
      <c r="A208" s="3"/>
      <c r="B208" s="16"/>
      <c r="C208" s="134" t="s">
        <v>189</v>
      </c>
      <c r="D208" s="134" t="s">
        <v>137</v>
      </c>
      <c r="E208" s="135" t="s">
        <v>445</v>
      </c>
      <c r="F208" s="136" t="s">
        <v>419</v>
      </c>
      <c r="G208" s="137" t="s">
        <v>117</v>
      </c>
      <c r="H208" s="138">
        <v>0</v>
      </c>
      <c r="I208" s="185"/>
      <c r="J208" s="140">
        <f t="shared" si="20"/>
        <v>0</v>
      </c>
      <c r="K208" s="21"/>
      <c r="L208" s="80"/>
      <c r="M208" s="22" t="s">
        <v>1</v>
      </c>
      <c r="N208" s="81" t="s">
        <v>38</v>
      </c>
      <c r="O208" s="75"/>
      <c r="P208" s="76">
        <f t="shared" si="21"/>
        <v>0</v>
      </c>
      <c r="Q208" s="76">
        <v>0</v>
      </c>
      <c r="R208" s="76">
        <f t="shared" si="22"/>
        <v>0</v>
      </c>
      <c r="S208" s="76">
        <v>0</v>
      </c>
      <c r="T208" s="77">
        <f t="shared" si="23"/>
        <v>0</v>
      </c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R208" s="78" t="s">
        <v>146</v>
      </c>
      <c r="AT208" s="78" t="s">
        <v>137</v>
      </c>
      <c r="AU208" s="78" t="s">
        <v>83</v>
      </c>
      <c r="AY208" s="25" t="s">
        <v>114</v>
      </c>
      <c r="BE208" s="79">
        <f t="shared" si="24"/>
        <v>0</v>
      </c>
      <c r="BF208" s="79">
        <f t="shared" si="25"/>
        <v>0</v>
      </c>
      <c r="BG208" s="79">
        <f t="shared" si="26"/>
        <v>0</v>
      </c>
      <c r="BH208" s="79">
        <f t="shared" si="27"/>
        <v>0</v>
      </c>
      <c r="BI208" s="79">
        <f t="shared" si="28"/>
        <v>0</v>
      </c>
      <c r="BJ208" s="25" t="s">
        <v>83</v>
      </c>
      <c r="BK208" s="79">
        <f t="shared" si="29"/>
        <v>0</v>
      </c>
      <c r="BL208" s="25" t="s">
        <v>130</v>
      </c>
      <c r="BM208" s="78" t="s">
        <v>246</v>
      </c>
    </row>
    <row r="209" spans="1:65" s="31" customFormat="1" ht="16.5" customHeight="1">
      <c r="A209" s="3"/>
      <c r="B209" s="16"/>
      <c r="C209" s="134" t="s">
        <v>190</v>
      </c>
      <c r="D209" s="134" t="s">
        <v>137</v>
      </c>
      <c r="E209" s="135" t="s">
        <v>446</v>
      </c>
      <c r="F209" s="136" t="s">
        <v>447</v>
      </c>
      <c r="G209" s="137" t="s">
        <v>117</v>
      </c>
      <c r="H209" s="138">
        <v>0</v>
      </c>
      <c r="I209" s="185"/>
      <c r="J209" s="140">
        <f t="shared" si="20"/>
        <v>0</v>
      </c>
      <c r="K209" s="21"/>
      <c r="L209" s="80"/>
      <c r="M209" s="22" t="s">
        <v>1</v>
      </c>
      <c r="N209" s="81" t="s">
        <v>38</v>
      </c>
      <c r="O209" s="75"/>
      <c r="P209" s="76">
        <f t="shared" si="21"/>
        <v>0</v>
      </c>
      <c r="Q209" s="76">
        <v>0</v>
      </c>
      <c r="R209" s="76">
        <f t="shared" si="22"/>
        <v>0</v>
      </c>
      <c r="S209" s="76">
        <v>0</v>
      </c>
      <c r="T209" s="77">
        <f t="shared" si="23"/>
        <v>0</v>
      </c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R209" s="78" t="s">
        <v>146</v>
      </c>
      <c r="AT209" s="78" t="s">
        <v>137</v>
      </c>
      <c r="AU209" s="78" t="s">
        <v>83</v>
      </c>
      <c r="AY209" s="25" t="s">
        <v>114</v>
      </c>
      <c r="BE209" s="79">
        <f t="shared" si="24"/>
        <v>0</v>
      </c>
      <c r="BF209" s="79">
        <f t="shared" si="25"/>
        <v>0</v>
      </c>
      <c r="BG209" s="79">
        <f t="shared" si="26"/>
        <v>0</v>
      </c>
      <c r="BH209" s="79">
        <f t="shared" si="27"/>
        <v>0</v>
      </c>
      <c r="BI209" s="79">
        <f t="shared" si="28"/>
        <v>0</v>
      </c>
      <c r="BJ209" s="25" t="s">
        <v>83</v>
      </c>
      <c r="BK209" s="79">
        <f t="shared" si="29"/>
        <v>0</v>
      </c>
      <c r="BL209" s="25" t="s">
        <v>130</v>
      </c>
      <c r="BM209" s="78" t="s">
        <v>247</v>
      </c>
    </row>
    <row r="210" spans="1:65" s="31" customFormat="1" ht="16.5" customHeight="1">
      <c r="A210" s="3"/>
      <c r="B210" s="16"/>
      <c r="C210" s="134" t="s">
        <v>191</v>
      </c>
      <c r="D210" s="134" t="s">
        <v>137</v>
      </c>
      <c r="E210" s="135" t="s">
        <v>448</v>
      </c>
      <c r="F210" s="136" t="s">
        <v>408</v>
      </c>
      <c r="G210" s="137" t="s">
        <v>117</v>
      </c>
      <c r="H210" s="138">
        <v>0</v>
      </c>
      <c r="I210" s="185"/>
      <c r="J210" s="140">
        <f t="shared" si="20"/>
        <v>0</v>
      </c>
      <c r="K210" s="21"/>
      <c r="L210" s="80"/>
      <c r="M210" s="22" t="s">
        <v>1</v>
      </c>
      <c r="N210" s="81" t="s">
        <v>38</v>
      </c>
      <c r="O210" s="75"/>
      <c r="P210" s="76">
        <f t="shared" si="21"/>
        <v>0</v>
      </c>
      <c r="Q210" s="76">
        <v>0</v>
      </c>
      <c r="R210" s="76">
        <f t="shared" si="22"/>
        <v>0</v>
      </c>
      <c r="S210" s="76">
        <v>0</v>
      </c>
      <c r="T210" s="77">
        <f t="shared" si="23"/>
        <v>0</v>
      </c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R210" s="78" t="s">
        <v>146</v>
      </c>
      <c r="AT210" s="78" t="s">
        <v>137</v>
      </c>
      <c r="AU210" s="78" t="s">
        <v>83</v>
      </c>
      <c r="AY210" s="25" t="s">
        <v>114</v>
      </c>
      <c r="BE210" s="79">
        <f t="shared" si="24"/>
        <v>0</v>
      </c>
      <c r="BF210" s="79">
        <f t="shared" si="25"/>
        <v>0</v>
      </c>
      <c r="BG210" s="79">
        <f t="shared" si="26"/>
        <v>0</v>
      </c>
      <c r="BH210" s="79">
        <f t="shared" si="27"/>
        <v>0</v>
      </c>
      <c r="BI210" s="79">
        <f t="shared" si="28"/>
        <v>0</v>
      </c>
      <c r="BJ210" s="25" t="s">
        <v>83</v>
      </c>
      <c r="BK210" s="79">
        <f t="shared" si="29"/>
        <v>0</v>
      </c>
      <c r="BL210" s="25" t="s">
        <v>130</v>
      </c>
      <c r="BM210" s="78" t="s">
        <v>248</v>
      </c>
    </row>
    <row r="211" spans="1:65" s="31" customFormat="1" ht="16.5" customHeight="1">
      <c r="A211" s="3"/>
      <c r="B211" s="16"/>
      <c r="C211" s="134" t="s">
        <v>192</v>
      </c>
      <c r="D211" s="134" t="s">
        <v>137</v>
      </c>
      <c r="E211" s="135" t="s">
        <v>449</v>
      </c>
      <c r="F211" s="136" t="s">
        <v>406</v>
      </c>
      <c r="G211" s="137" t="s">
        <v>117</v>
      </c>
      <c r="H211" s="138">
        <v>0</v>
      </c>
      <c r="I211" s="185"/>
      <c r="J211" s="140">
        <f t="shared" si="20"/>
        <v>0</v>
      </c>
      <c r="K211" s="21"/>
      <c r="L211" s="80"/>
      <c r="M211" s="22" t="s">
        <v>1</v>
      </c>
      <c r="N211" s="81" t="s">
        <v>38</v>
      </c>
      <c r="O211" s="75"/>
      <c r="P211" s="76">
        <f t="shared" si="21"/>
        <v>0</v>
      </c>
      <c r="Q211" s="76">
        <v>0</v>
      </c>
      <c r="R211" s="76">
        <f t="shared" si="22"/>
        <v>0</v>
      </c>
      <c r="S211" s="76">
        <v>0</v>
      </c>
      <c r="T211" s="77">
        <f t="shared" si="23"/>
        <v>0</v>
      </c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R211" s="78" t="s">
        <v>146</v>
      </c>
      <c r="AT211" s="78" t="s">
        <v>137</v>
      </c>
      <c r="AU211" s="78" t="s">
        <v>83</v>
      </c>
      <c r="AY211" s="25" t="s">
        <v>114</v>
      </c>
      <c r="BE211" s="79">
        <f t="shared" si="24"/>
        <v>0</v>
      </c>
      <c r="BF211" s="79">
        <f t="shared" si="25"/>
        <v>0</v>
      </c>
      <c r="BG211" s="79">
        <f t="shared" si="26"/>
        <v>0</v>
      </c>
      <c r="BH211" s="79">
        <f t="shared" si="27"/>
        <v>0</v>
      </c>
      <c r="BI211" s="79">
        <f t="shared" si="28"/>
        <v>0</v>
      </c>
      <c r="BJ211" s="25" t="s">
        <v>83</v>
      </c>
      <c r="BK211" s="79">
        <f t="shared" si="29"/>
        <v>0</v>
      </c>
      <c r="BL211" s="25" t="s">
        <v>130</v>
      </c>
      <c r="BM211" s="78" t="s">
        <v>249</v>
      </c>
    </row>
    <row r="212" spans="1:65" s="31" customFormat="1" ht="16.5" customHeight="1">
      <c r="A212" s="3"/>
      <c r="B212" s="16"/>
      <c r="C212" s="134" t="s">
        <v>193</v>
      </c>
      <c r="D212" s="134" t="s">
        <v>137</v>
      </c>
      <c r="E212" s="135" t="s">
        <v>450</v>
      </c>
      <c r="F212" s="136" t="s">
        <v>408</v>
      </c>
      <c r="G212" s="137" t="s">
        <v>117</v>
      </c>
      <c r="H212" s="138">
        <v>0</v>
      </c>
      <c r="I212" s="185"/>
      <c r="J212" s="140">
        <f t="shared" si="20"/>
        <v>0</v>
      </c>
      <c r="K212" s="21"/>
      <c r="L212" s="80"/>
      <c r="M212" s="22" t="s">
        <v>1</v>
      </c>
      <c r="N212" s="81" t="s">
        <v>38</v>
      </c>
      <c r="O212" s="75"/>
      <c r="P212" s="76">
        <f t="shared" si="21"/>
        <v>0</v>
      </c>
      <c r="Q212" s="76">
        <v>0</v>
      </c>
      <c r="R212" s="76">
        <f t="shared" si="22"/>
        <v>0</v>
      </c>
      <c r="S212" s="76">
        <v>0</v>
      </c>
      <c r="T212" s="77">
        <f t="shared" si="23"/>
        <v>0</v>
      </c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R212" s="78" t="s">
        <v>146</v>
      </c>
      <c r="AT212" s="78" t="s">
        <v>137</v>
      </c>
      <c r="AU212" s="78" t="s">
        <v>83</v>
      </c>
      <c r="AY212" s="25" t="s">
        <v>114</v>
      </c>
      <c r="BE212" s="79">
        <f t="shared" si="24"/>
        <v>0</v>
      </c>
      <c r="BF212" s="79">
        <f t="shared" si="25"/>
        <v>0</v>
      </c>
      <c r="BG212" s="79">
        <f t="shared" si="26"/>
        <v>0</v>
      </c>
      <c r="BH212" s="79">
        <f t="shared" si="27"/>
        <v>0</v>
      </c>
      <c r="BI212" s="79">
        <f t="shared" si="28"/>
        <v>0</v>
      </c>
      <c r="BJ212" s="25" t="s">
        <v>83</v>
      </c>
      <c r="BK212" s="79">
        <f t="shared" si="29"/>
        <v>0</v>
      </c>
      <c r="BL212" s="25" t="s">
        <v>130</v>
      </c>
      <c r="BM212" s="78" t="s">
        <v>250</v>
      </c>
    </row>
    <row r="213" spans="1:65" s="31" customFormat="1" ht="16.5" customHeight="1">
      <c r="A213" s="3"/>
      <c r="B213" s="16"/>
      <c r="C213" s="134" t="s">
        <v>194</v>
      </c>
      <c r="D213" s="134" t="s">
        <v>137</v>
      </c>
      <c r="E213" s="135" t="s">
        <v>451</v>
      </c>
      <c r="F213" s="136" t="s">
        <v>452</v>
      </c>
      <c r="G213" s="137" t="s">
        <v>117</v>
      </c>
      <c r="H213" s="138">
        <v>0</v>
      </c>
      <c r="I213" s="185"/>
      <c r="J213" s="140">
        <f t="shared" si="20"/>
        <v>0</v>
      </c>
      <c r="K213" s="21"/>
      <c r="L213" s="80"/>
      <c r="M213" s="22" t="s">
        <v>1</v>
      </c>
      <c r="N213" s="81" t="s">
        <v>38</v>
      </c>
      <c r="O213" s="75"/>
      <c r="P213" s="76">
        <f t="shared" si="21"/>
        <v>0</v>
      </c>
      <c r="Q213" s="76">
        <v>0</v>
      </c>
      <c r="R213" s="76">
        <f t="shared" si="22"/>
        <v>0</v>
      </c>
      <c r="S213" s="76">
        <v>0</v>
      </c>
      <c r="T213" s="77">
        <f t="shared" si="23"/>
        <v>0</v>
      </c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R213" s="78" t="s">
        <v>146</v>
      </c>
      <c r="AT213" s="78" t="s">
        <v>137</v>
      </c>
      <c r="AU213" s="78" t="s">
        <v>83</v>
      </c>
      <c r="AY213" s="25" t="s">
        <v>114</v>
      </c>
      <c r="BE213" s="79">
        <f t="shared" si="24"/>
        <v>0</v>
      </c>
      <c r="BF213" s="79">
        <f t="shared" si="25"/>
        <v>0</v>
      </c>
      <c r="BG213" s="79">
        <f t="shared" si="26"/>
        <v>0</v>
      </c>
      <c r="BH213" s="79">
        <f t="shared" si="27"/>
        <v>0</v>
      </c>
      <c r="BI213" s="79">
        <f t="shared" si="28"/>
        <v>0</v>
      </c>
      <c r="BJ213" s="25" t="s">
        <v>83</v>
      </c>
      <c r="BK213" s="79">
        <f t="shared" si="29"/>
        <v>0</v>
      </c>
      <c r="BL213" s="25" t="s">
        <v>130</v>
      </c>
      <c r="BM213" s="78" t="s">
        <v>251</v>
      </c>
    </row>
    <row r="214" spans="1:65" s="31" customFormat="1" ht="16.5" customHeight="1">
      <c r="A214" s="3"/>
      <c r="B214" s="16"/>
      <c r="C214" s="134" t="s">
        <v>195</v>
      </c>
      <c r="D214" s="134" t="s">
        <v>137</v>
      </c>
      <c r="E214" s="135" t="s">
        <v>453</v>
      </c>
      <c r="F214" s="136" t="s">
        <v>454</v>
      </c>
      <c r="G214" s="137" t="s">
        <v>117</v>
      </c>
      <c r="H214" s="138">
        <v>0</v>
      </c>
      <c r="I214" s="185"/>
      <c r="J214" s="140">
        <f t="shared" si="20"/>
        <v>0</v>
      </c>
      <c r="K214" s="21"/>
      <c r="L214" s="80"/>
      <c r="M214" s="22" t="s">
        <v>1</v>
      </c>
      <c r="N214" s="81" t="s">
        <v>38</v>
      </c>
      <c r="O214" s="75"/>
      <c r="P214" s="76">
        <f t="shared" si="21"/>
        <v>0</v>
      </c>
      <c r="Q214" s="76">
        <v>0</v>
      </c>
      <c r="R214" s="76">
        <f t="shared" si="22"/>
        <v>0</v>
      </c>
      <c r="S214" s="76">
        <v>0</v>
      </c>
      <c r="T214" s="77">
        <f t="shared" si="23"/>
        <v>0</v>
      </c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R214" s="78" t="s">
        <v>146</v>
      </c>
      <c r="AT214" s="78" t="s">
        <v>137</v>
      </c>
      <c r="AU214" s="78" t="s">
        <v>83</v>
      </c>
      <c r="AY214" s="25" t="s">
        <v>114</v>
      </c>
      <c r="BE214" s="79">
        <f t="shared" si="24"/>
        <v>0</v>
      </c>
      <c r="BF214" s="79">
        <f t="shared" si="25"/>
        <v>0</v>
      </c>
      <c r="BG214" s="79">
        <f t="shared" si="26"/>
        <v>0</v>
      </c>
      <c r="BH214" s="79">
        <f t="shared" si="27"/>
        <v>0</v>
      </c>
      <c r="BI214" s="79">
        <f t="shared" si="28"/>
        <v>0</v>
      </c>
      <c r="BJ214" s="25" t="s">
        <v>83</v>
      </c>
      <c r="BK214" s="79">
        <f t="shared" si="29"/>
        <v>0</v>
      </c>
      <c r="BL214" s="25" t="s">
        <v>130</v>
      </c>
      <c r="BM214" s="78" t="s">
        <v>252</v>
      </c>
    </row>
    <row r="215" spans="1:65" s="31" customFormat="1" ht="16.5" customHeight="1">
      <c r="A215" s="3"/>
      <c r="B215" s="16"/>
      <c r="C215" s="134" t="s">
        <v>196</v>
      </c>
      <c r="D215" s="134" t="s">
        <v>137</v>
      </c>
      <c r="E215" s="135" t="s">
        <v>455</v>
      </c>
      <c r="F215" s="136" t="s">
        <v>456</v>
      </c>
      <c r="G215" s="137" t="s">
        <v>117</v>
      </c>
      <c r="H215" s="138">
        <v>0</v>
      </c>
      <c r="I215" s="185"/>
      <c r="J215" s="140">
        <f t="shared" si="20"/>
        <v>0</v>
      </c>
      <c r="K215" s="21"/>
      <c r="L215" s="80"/>
      <c r="M215" s="22" t="s">
        <v>1</v>
      </c>
      <c r="N215" s="81" t="s">
        <v>38</v>
      </c>
      <c r="O215" s="75"/>
      <c r="P215" s="76">
        <f t="shared" si="21"/>
        <v>0</v>
      </c>
      <c r="Q215" s="76">
        <v>0</v>
      </c>
      <c r="R215" s="76">
        <f t="shared" si="22"/>
        <v>0</v>
      </c>
      <c r="S215" s="76">
        <v>0</v>
      </c>
      <c r="T215" s="77">
        <f t="shared" si="23"/>
        <v>0</v>
      </c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R215" s="78" t="s">
        <v>146</v>
      </c>
      <c r="AT215" s="78" t="s">
        <v>137</v>
      </c>
      <c r="AU215" s="78" t="s">
        <v>83</v>
      </c>
      <c r="AY215" s="25" t="s">
        <v>114</v>
      </c>
      <c r="BE215" s="79">
        <f t="shared" si="24"/>
        <v>0</v>
      </c>
      <c r="BF215" s="79">
        <f t="shared" si="25"/>
        <v>0</v>
      </c>
      <c r="BG215" s="79">
        <f t="shared" si="26"/>
        <v>0</v>
      </c>
      <c r="BH215" s="79">
        <f t="shared" si="27"/>
        <v>0</v>
      </c>
      <c r="BI215" s="79">
        <f t="shared" si="28"/>
        <v>0</v>
      </c>
      <c r="BJ215" s="25" t="s">
        <v>83</v>
      </c>
      <c r="BK215" s="79">
        <f t="shared" si="29"/>
        <v>0</v>
      </c>
      <c r="BL215" s="25" t="s">
        <v>130</v>
      </c>
      <c r="BM215" s="78" t="s">
        <v>253</v>
      </c>
    </row>
    <row r="216" spans="1:65" s="31" customFormat="1" ht="16.5" customHeight="1">
      <c r="A216" s="3"/>
      <c r="B216" s="16"/>
      <c r="C216" s="134" t="s">
        <v>197</v>
      </c>
      <c r="D216" s="134" t="s">
        <v>137</v>
      </c>
      <c r="E216" s="135" t="s">
        <v>457</v>
      </c>
      <c r="F216" s="136" t="s">
        <v>458</v>
      </c>
      <c r="G216" s="137" t="s">
        <v>117</v>
      </c>
      <c r="H216" s="138">
        <v>0</v>
      </c>
      <c r="I216" s="185"/>
      <c r="J216" s="140">
        <f t="shared" si="20"/>
        <v>0</v>
      </c>
      <c r="K216" s="21"/>
      <c r="L216" s="80"/>
      <c r="M216" s="22" t="s">
        <v>1</v>
      </c>
      <c r="N216" s="81" t="s">
        <v>38</v>
      </c>
      <c r="O216" s="75"/>
      <c r="P216" s="76">
        <f t="shared" si="21"/>
        <v>0</v>
      </c>
      <c r="Q216" s="76">
        <v>0</v>
      </c>
      <c r="R216" s="76">
        <f t="shared" si="22"/>
        <v>0</v>
      </c>
      <c r="S216" s="76">
        <v>0</v>
      </c>
      <c r="T216" s="77">
        <f t="shared" si="23"/>
        <v>0</v>
      </c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R216" s="78" t="s">
        <v>146</v>
      </c>
      <c r="AT216" s="78" t="s">
        <v>137</v>
      </c>
      <c r="AU216" s="78" t="s">
        <v>83</v>
      </c>
      <c r="AY216" s="25" t="s">
        <v>114</v>
      </c>
      <c r="BE216" s="79">
        <f t="shared" si="24"/>
        <v>0</v>
      </c>
      <c r="BF216" s="79">
        <f t="shared" si="25"/>
        <v>0</v>
      </c>
      <c r="BG216" s="79">
        <f t="shared" si="26"/>
        <v>0</v>
      </c>
      <c r="BH216" s="79">
        <f t="shared" si="27"/>
        <v>0</v>
      </c>
      <c r="BI216" s="79">
        <f t="shared" si="28"/>
        <v>0</v>
      </c>
      <c r="BJ216" s="25" t="s">
        <v>83</v>
      </c>
      <c r="BK216" s="79">
        <f t="shared" si="29"/>
        <v>0</v>
      </c>
      <c r="BL216" s="25" t="s">
        <v>130</v>
      </c>
      <c r="BM216" s="78" t="s">
        <v>254</v>
      </c>
    </row>
    <row r="217" spans="1:65" s="31" customFormat="1" ht="16.5" customHeight="1">
      <c r="A217" s="3"/>
      <c r="B217" s="16"/>
      <c r="C217" s="134" t="s">
        <v>198</v>
      </c>
      <c r="D217" s="134" t="s">
        <v>137</v>
      </c>
      <c r="E217" s="135" t="s">
        <v>459</v>
      </c>
      <c r="F217" s="136" t="s">
        <v>433</v>
      </c>
      <c r="G217" s="137" t="s">
        <v>92</v>
      </c>
      <c r="H217" s="138">
        <v>0</v>
      </c>
      <c r="I217" s="185"/>
      <c r="J217" s="140">
        <f t="shared" si="20"/>
        <v>0</v>
      </c>
      <c r="K217" s="21"/>
      <c r="L217" s="80"/>
      <c r="M217" s="22" t="s">
        <v>1</v>
      </c>
      <c r="N217" s="81" t="s">
        <v>38</v>
      </c>
      <c r="O217" s="75"/>
      <c r="P217" s="76">
        <f t="shared" si="21"/>
        <v>0</v>
      </c>
      <c r="Q217" s="76">
        <v>0</v>
      </c>
      <c r="R217" s="76">
        <f t="shared" si="22"/>
        <v>0</v>
      </c>
      <c r="S217" s="76">
        <v>0</v>
      </c>
      <c r="T217" s="77">
        <f t="shared" si="23"/>
        <v>0</v>
      </c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R217" s="78" t="s">
        <v>146</v>
      </c>
      <c r="AT217" s="78" t="s">
        <v>137</v>
      </c>
      <c r="AU217" s="78" t="s">
        <v>83</v>
      </c>
      <c r="AY217" s="25" t="s">
        <v>114</v>
      </c>
      <c r="BE217" s="79">
        <f t="shared" si="24"/>
        <v>0</v>
      </c>
      <c r="BF217" s="79">
        <f t="shared" si="25"/>
        <v>0</v>
      </c>
      <c r="BG217" s="79">
        <f t="shared" si="26"/>
        <v>0</v>
      </c>
      <c r="BH217" s="79">
        <f t="shared" si="27"/>
        <v>0</v>
      </c>
      <c r="BI217" s="79">
        <f t="shared" si="28"/>
        <v>0</v>
      </c>
      <c r="BJ217" s="25" t="s">
        <v>83</v>
      </c>
      <c r="BK217" s="79">
        <f t="shared" si="29"/>
        <v>0</v>
      </c>
      <c r="BL217" s="25" t="s">
        <v>130</v>
      </c>
      <c r="BM217" s="78" t="s">
        <v>255</v>
      </c>
    </row>
    <row r="218" spans="1:65" s="15" customFormat="1" ht="22.9" customHeight="1">
      <c r="B218" s="66"/>
      <c r="C218" s="104"/>
      <c r="D218" s="105" t="s">
        <v>71</v>
      </c>
      <c r="E218" s="107" t="s">
        <v>460</v>
      </c>
      <c r="F218" s="107" t="s">
        <v>461</v>
      </c>
      <c r="G218" s="104"/>
      <c r="H218" s="104"/>
      <c r="J218" s="125">
        <f>BK218</f>
        <v>0</v>
      </c>
      <c r="L218" s="66"/>
      <c r="M218" s="68"/>
      <c r="N218" s="69"/>
      <c r="O218" s="69"/>
      <c r="P218" s="70">
        <f>SUM(P219:P229)</f>
        <v>0</v>
      </c>
      <c r="Q218" s="69"/>
      <c r="R218" s="70">
        <f>SUM(R219:R229)</f>
        <v>0</v>
      </c>
      <c r="S218" s="69"/>
      <c r="T218" s="71">
        <f>SUM(T219:T229)</f>
        <v>0</v>
      </c>
      <c r="AR218" s="67" t="s">
        <v>79</v>
      </c>
      <c r="AT218" s="72" t="s">
        <v>71</v>
      </c>
      <c r="AU218" s="72" t="s">
        <v>79</v>
      </c>
      <c r="AY218" s="67" t="s">
        <v>114</v>
      </c>
      <c r="BK218" s="73">
        <f>SUM(BK219:BK229)</f>
        <v>0</v>
      </c>
    </row>
    <row r="219" spans="1:65" s="31" customFormat="1" ht="16.5" customHeight="1">
      <c r="A219" s="3"/>
      <c r="B219" s="16"/>
      <c r="C219" s="113" t="s">
        <v>199</v>
      </c>
      <c r="D219" s="113" t="s">
        <v>137</v>
      </c>
      <c r="E219" s="114" t="s">
        <v>462</v>
      </c>
      <c r="F219" s="115" t="s">
        <v>463</v>
      </c>
      <c r="G219" s="116" t="s">
        <v>117</v>
      </c>
      <c r="H219" s="117">
        <v>1</v>
      </c>
      <c r="I219" s="20"/>
      <c r="J219" s="127">
        <f t="shared" ref="J219:J229" si="30">ROUND(I219*H219,2)</f>
        <v>0</v>
      </c>
      <c r="K219" s="21"/>
      <c r="L219" s="80"/>
      <c r="M219" s="22" t="s">
        <v>1</v>
      </c>
      <c r="N219" s="81" t="s">
        <v>38</v>
      </c>
      <c r="O219" s="75"/>
      <c r="P219" s="76">
        <f t="shared" ref="P219:P229" si="31">O219*H219</f>
        <v>0</v>
      </c>
      <c r="Q219" s="76">
        <v>0</v>
      </c>
      <c r="R219" s="76">
        <f t="shared" ref="R219:R229" si="32">Q219*H219</f>
        <v>0</v>
      </c>
      <c r="S219" s="76">
        <v>0</v>
      </c>
      <c r="T219" s="77">
        <f t="shared" ref="T219:T229" si="33">S219*H219</f>
        <v>0</v>
      </c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R219" s="78" t="s">
        <v>146</v>
      </c>
      <c r="AT219" s="78" t="s">
        <v>137</v>
      </c>
      <c r="AU219" s="78" t="s">
        <v>83</v>
      </c>
      <c r="AY219" s="25" t="s">
        <v>114</v>
      </c>
      <c r="BE219" s="79">
        <f t="shared" ref="BE219:BE229" si="34">IF(N219="základná",J219,0)</f>
        <v>0</v>
      </c>
      <c r="BF219" s="79">
        <f t="shared" ref="BF219:BF229" si="35">IF(N219="znížená",J219,0)</f>
        <v>0</v>
      </c>
      <c r="BG219" s="79">
        <f t="shared" ref="BG219:BG229" si="36">IF(N219="zákl. prenesená",J219,0)</f>
        <v>0</v>
      </c>
      <c r="BH219" s="79">
        <f t="shared" ref="BH219:BH229" si="37">IF(N219="zníž. prenesená",J219,0)</f>
        <v>0</v>
      </c>
      <c r="BI219" s="79">
        <f t="shared" ref="BI219:BI229" si="38">IF(N219="nulová",J219,0)</f>
        <v>0</v>
      </c>
      <c r="BJ219" s="25" t="s">
        <v>83</v>
      </c>
      <c r="BK219" s="79">
        <f t="shared" ref="BK219:BK229" si="39">ROUND(I219*H219,2)</f>
        <v>0</v>
      </c>
      <c r="BL219" s="25" t="s">
        <v>130</v>
      </c>
      <c r="BM219" s="78" t="s">
        <v>256</v>
      </c>
    </row>
    <row r="220" spans="1:65" s="31" customFormat="1" ht="16.5" customHeight="1">
      <c r="A220" s="3"/>
      <c r="B220" s="16"/>
      <c r="C220" s="113" t="s">
        <v>200</v>
      </c>
      <c r="D220" s="113" t="s">
        <v>137</v>
      </c>
      <c r="E220" s="114" t="s">
        <v>464</v>
      </c>
      <c r="F220" s="115" t="s">
        <v>465</v>
      </c>
      <c r="G220" s="116" t="s">
        <v>117</v>
      </c>
      <c r="H220" s="117">
        <v>1</v>
      </c>
      <c r="I220" s="20"/>
      <c r="J220" s="127">
        <f t="shared" si="30"/>
        <v>0</v>
      </c>
      <c r="K220" s="21"/>
      <c r="L220" s="80"/>
      <c r="M220" s="22" t="s">
        <v>1</v>
      </c>
      <c r="N220" s="81" t="s">
        <v>38</v>
      </c>
      <c r="O220" s="75"/>
      <c r="P220" s="76">
        <f t="shared" si="31"/>
        <v>0</v>
      </c>
      <c r="Q220" s="76">
        <v>0</v>
      </c>
      <c r="R220" s="76">
        <f t="shared" si="32"/>
        <v>0</v>
      </c>
      <c r="S220" s="76">
        <v>0</v>
      </c>
      <c r="T220" s="77">
        <f t="shared" si="33"/>
        <v>0</v>
      </c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R220" s="78" t="s">
        <v>146</v>
      </c>
      <c r="AT220" s="78" t="s">
        <v>137</v>
      </c>
      <c r="AU220" s="78" t="s">
        <v>83</v>
      </c>
      <c r="AY220" s="25" t="s">
        <v>114</v>
      </c>
      <c r="BE220" s="79">
        <f t="shared" si="34"/>
        <v>0</v>
      </c>
      <c r="BF220" s="79">
        <f t="shared" si="35"/>
        <v>0</v>
      </c>
      <c r="BG220" s="79">
        <f t="shared" si="36"/>
        <v>0</v>
      </c>
      <c r="BH220" s="79">
        <f t="shared" si="37"/>
        <v>0</v>
      </c>
      <c r="BI220" s="79">
        <f t="shared" si="38"/>
        <v>0</v>
      </c>
      <c r="BJ220" s="25" t="s">
        <v>83</v>
      </c>
      <c r="BK220" s="79">
        <f t="shared" si="39"/>
        <v>0</v>
      </c>
      <c r="BL220" s="25" t="s">
        <v>130</v>
      </c>
      <c r="BM220" s="78" t="s">
        <v>257</v>
      </c>
    </row>
    <row r="221" spans="1:65" s="31" customFormat="1" ht="16.5" customHeight="1">
      <c r="A221" s="3"/>
      <c r="B221" s="16"/>
      <c r="C221" s="113" t="s">
        <v>201</v>
      </c>
      <c r="D221" s="113" t="s">
        <v>137</v>
      </c>
      <c r="E221" s="114" t="s">
        <v>466</v>
      </c>
      <c r="F221" s="115" t="s">
        <v>408</v>
      </c>
      <c r="G221" s="116" t="s">
        <v>117</v>
      </c>
      <c r="H221" s="117">
        <v>2</v>
      </c>
      <c r="I221" s="20"/>
      <c r="J221" s="127">
        <f t="shared" si="30"/>
        <v>0</v>
      </c>
      <c r="K221" s="21"/>
      <c r="L221" s="80"/>
      <c r="M221" s="22" t="s">
        <v>1</v>
      </c>
      <c r="N221" s="81" t="s">
        <v>38</v>
      </c>
      <c r="O221" s="75"/>
      <c r="P221" s="76">
        <f t="shared" si="31"/>
        <v>0</v>
      </c>
      <c r="Q221" s="76">
        <v>0</v>
      </c>
      <c r="R221" s="76">
        <f t="shared" si="32"/>
        <v>0</v>
      </c>
      <c r="S221" s="76">
        <v>0</v>
      </c>
      <c r="T221" s="77">
        <f t="shared" si="33"/>
        <v>0</v>
      </c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R221" s="78" t="s">
        <v>146</v>
      </c>
      <c r="AT221" s="78" t="s">
        <v>137</v>
      </c>
      <c r="AU221" s="78" t="s">
        <v>83</v>
      </c>
      <c r="AY221" s="25" t="s">
        <v>114</v>
      </c>
      <c r="BE221" s="79">
        <f t="shared" si="34"/>
        <v>0</v>
      </c>
      <c r="BF221" s="79">
        <f t="shared" si="35"/>
        <v>0</v>
      </c>
      <c r="BG221" s="79">
        <f t="shared" si="36"/>
        <v>0</v>
      </c>
      <c r="BH221" s="79">
        <f t="shared" si="37"/>
        <v>0</v>
      </c>
      <c r="BI221" s="79">
        <f t="shared" si="38"/>
        <v>0</v>
      </c>
      <c r="BJ221" s="25" t="s">
        <v>83</v>
      </c>
      <c r="BK221" s="79">
        <f t="shared" si="39"/>
        <v>0</v>
      </c>
      <c r="BL221" s="25" t="s">
        <v>130</v>
      </c>
      <c r="BM221" s="78" t="s">
        <v>258</v>
      </c>
    </row>
    <row r="222" spans="1:65" s="31" customFormat="1" ht="16.5" customHeight="1">
      <c r="A222" s="3"/>
      <c r="B222" s="16"/>
      <c r="C222" s="113" t="s">
        <v>202</v>
      </c>
      <c r="D222" s="113" t="s">
        <v>137</v>
      </c>
      <c r="E222" s="114" t="s">
        <v>467</v>
      </c>
      <c r="F222" s="115" t="s">
        <v>417</v>
      </c>
      <c r="G222" s="116" t="s">
        <v>117</v>
      </c>
      <c r="H222" s="117">
        <v>3</v>
      </c>
      <c r="I222" s="20"/>
      <c r="J222" s="127">
        <f t="shared" si="30"/>
        <v>0</v>
      </c>
      <c r="K222" s="21"/>
      <c r="L222" s="80"/>
      <c r="M222" s="22" t="s">
        <v>1</v>
      </c>
      <c r="N222" s="81" t="s">
        <v>38</v>
      </c>
      <c r="O222" s="75"/>
      <c r="P222" s="76">
        <f t="shared" si="31"/>
        <v>0</v>
      </c>
      <c r="Q222" s="76">
        <v>0</v>
      </c>
      <c r="R222" s="76">
        <f t="shared" si="32"/>
        <v>0</v>
      </c>
      <c r="S222" s="76">
        <v>0</v>
      </c>
      <c r="T222" s="77">
        <f t="shared" si="33"/>
        <v>0</v>
      </c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R222" s="78" t="s">
        <v>146</v>
      </c>
      <c r="AT222" s="78" t="s">
        <v>137</v>
      </c>
      <c r="AU222" s="78" t="s">
        <v>83</v>
      </c>
      <c r="AY222" s="25" t="s">
        <v>114</v>
      </c>
      <c r="BE222" s="79">
        <f t="shared" si="34"/>
        <v>0</v>
      </c>
      <c r="BF222" s="79">
        <f t="shared" si="35"/>
        <v>0</v>
      </c>
      <c r="BG222" s="79">
        <f t="shared" si="36"/>
        <v>0</v>
      </c>
      <c r="BH222" s="79">
        <f t="shared" si="37"/>
        <v>0</v>
      </c>
      <c r="BI222" s="79">
        <f t="shared" si="38"/>
        <v>0</v>
      </c>
      <c r="BJ222" s="25" t="s">
        <v>83</v>
      </c>
      <c r="BK222" s="79">
        <f t="shared" si="39"/>
        <v>0</v>
      </c>
      <c r="BL222" s="25" t="s">
        <v>130</v>
      </c>
      <c r="BM222" s="78" t="s">
        <v>259</v>
      </c>
    </row>
    <row r="223" spans="1:65" s="31" customFormat="1" ht="16.5" customHeight="1">
      <c r="A223" s="3"/>
      <c r="B223" s="16"/>
      <c r="C223" s="113" t="s">
        <v>203</v>
      </c>
      <c r="D223" s="113" t="s">
        <v>137</v>
      </c>
      <c r="E223" s="114" t="s">
        <v>468</v>
      </c>
      <c r="F223" s="115" t="s">
        <v>419</v>
      </c>
      <c r="G223" s="116" t="s">
        <v>117</v>
      </c>
      <c r="H223" s="117">
        <v>0</v>
      </c>
      <c r="I223" s="20"/>
      <c r="J223" s="127">
        <f t="shared" si="30"/>
        <v>0</v>
      </c>
      <c r="K223" s="21"/>
      <c r="L223" s="80"/>
      <c r="M223" s="22" t="s">
        <v>1</v>
      </c>
      <c r="N223" s="81" t="s">
        <v>38</v>
      </c>
      <c r="O223" s="75"/>
      <c r="P223" s="76">
        <f t="shared" si="31"/>
        <v>0</v>
      </c>
      <c r="Q223" s="76">
        <v>0</v>
      </c>
      <c r="R223" s="76">
        <f t="shared" si="32"/>
        <v>0</v>
      </c>
      <c r="S223" s="76">
        <v>0</v>
      </c>
      <c r="T223" s="77">
        <f t="shared" si="33"/>
        <v>0</v>
      </c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R223" s="78" t="s">
        <v>146</v>
      </c>
      <c r="AT223" s="78" t="s">
        <v>137</v>
      </c>
      <c r="AU223" s="78" t="s">
        <v>83</v>
      </c>
      <c r="AY223" s="25" t="s">
        <v>114</v>
      </c>
      <c r="BE223" s="79">
        <f t="shared" si="34"/>
        <v>0</v>
      </c>
      <c r="BF223" s="79">
        <f t="shared" si="35"/>
        <v>0</v>
      </c>
      <c r="BG223" s="79">
        <f t="shared" si="36"/>
        <v>0</v>
      </c>
      <c r="BH223" s="79">
        <f t="shared" si="37"/>
        <v>0</v>
      </c>
      <c r="BI223" s="79">
        <f t="shared" si="38"/>
        <v>0</v>
      </c>
      <c r="BJ223" s="25" t="s">
        <v>83</v>
      </c>
      <c r="BK223" s="79">
        <f t="shared" si="39"/>
        <v>0</v>
      </c>
      <c r="BL223" s="25" t="s">
        <v>130</v>
      </c>
      <c r="BM223" s="78" t="s">
        <v>260</v>
      </c>
    </row>
    <row r="224" spans="1:65" s="31" customFormat="1" ht="16.5" customHeight="1">
      <c r="A224" s="3"/>
      <c r="B224" s="16"/>
      <c r="C224" s="113" t="s">
        <v>204</v>
      </c>
      <c r="D224" s="113" t="s">
        <v>137</v>
      </c>
      <c r="E224" s="114" t="s">
        <v>469</v>
      </c>
      <c r="F224" s="115" t="s">
        <v>470</v>
      </c>
      <c r="G224" s="116" t="s">
        <v>117</v>
      </c>
      <c r="H224" s="117">
        <v>1</v>
      </c>
      <c r="I224" s="20"/>
      <c r="J224" s="127">
        <f t="shared" si="30"/>
        <v>0</v>
      </c>
      <c r="K224" s="21"/>
      <c r="L224" s="80"/>
      <c r="M224" s="22" t="s">
        <v>1</v>
      </c>
      <c r="N224" s="81" t="s">
        <v>38</v>
      </c>
      <c r="O224" s="75"/>
      <c r="P224" s="76">
        <f t="shared" si="31"/>
        <v>0</v>
      </c>
      <c r="Q224" s="76">
        <v>0</v>
      </c>
      <c r="R224" s="76">
        <f t="shared" si="32"/>
        <v>0</v>
      </c>
      <c r="S224" s="76">
        <v>0</v>
      </c>
      <c r="T224" s="77">
        <f t="shared" si="33"/>
        <v>0</v>
      </c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R224" s="78" t="s">
        <v>146</v>
      </c>
      <c r="AT224" s="78" t="s">
        <v>137</v>
      </c>
      <c r="AU224" s="78" t="s">
        <v>83</v>
      </c>
      <c r="AY224" s="25" t="s">
        <v>114</v>
      </c>
      <c r="BE224" s="79">
        <f t="shared" si="34"/>
        <v>0</v>
      </c>
      <c r="BF224" s="79">
        <f t="shared" si="35"/>
        <v>0</v>
      </c>
      <c r="BG224" s="79">
        <f t="shared" si="36"/>
        <v>0</v>
      </c>
      <c r="BH224" s="79">
        <f t="shared" si="37"/>
        <v>0</v>
      </c>
      <c r="BI224" s="79">
        <f t="shared" si="38"/>
        <v>0</v>
      </c>
      <c r="BJ224" s="25" t="s">
        <v>83</v>
      </c>
      <c r="BK224" s="79">
        <f t="shared" si="39"/>
        <v>0</v>
      </c>
      <c r="BL224" s="25" t="s">
        <v>130</v>
      </c>
      <c r="BM224" s="78" t="s">
        <v>471</v>
      </c>
    </row>
    <row r="225" spans="1:65" s="31" customFormat="1" ht="16.5" customHeight="1">
      <c r="A225" s="3"/>
      <c r="B225" s="16"/>
      <c r="C225" s="113" t="s">
        <v>205</v>
      </c>
      <c r="D225" s="113" t="s">
        <v>137</v>
      </c>
      <c r="E225" s="114" t="s">
        <v>472</v>
      </c>
      <c r="F225" s="115" t="s">
        <v>473</v>
      </c>
      <c r="G225" s="116" t="s">
        <v>117</v>
      </c>
      <c r="H225" s="117">
        <v>1</v>
      </c>
      <c r="I225" s="20"/>
      <c r="J225" s="127">
        <f t="shared" si="30"/>
        <v>0</v>
      </c>
      <c r="K225" s="21"/>
      <c r="L225" s="80"/>
      <c r="M225" s="22" t="s">
        <v>1</v>
      </c>
      <c r="N225" s="81" t="s">
        <v>38</v>
      </c>
      <c r="O225" s="75"/>
      <c r="P225" s="76">
        <f t="shared" si="31"/>
        <v>0</v>
      </c>
      <c r="Q225" s="76">
        <v>0</v>
      </c>
      <c r="R225" s="76">
        <f t="shared" si="32"/>
        <v>0</v>
      </c>
      <c r="S225" s="76">
        <v>0</v>
      </c>
      <c r="T225" s="77">
        <f t="shared" si="33"/>
        <v>0</v>
      </c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R225" s="78" t="s">
        <v>146</v>
      </c>
      <c r="AT225" s="78" t="s">
        <v>137</v>
      </c>
      <c r="AU225" s="78" t="s">
        <v>83</v>
      </c>
      <c r="AY225" s="25" t="s">
        <v>114</v>
      </c>
      <c r="BE225" s="79">
        <f t="shared" si="34"/>
        <v>0</v>
      </c>
      <c r="BF225" s="79">
        <f t="shared" si="35"/>
        <v>0</v>
      </c>
      <c r="BG225" s="79">
        <f t="shared" si="36"/>
        <v>0</v>
      </c>
      <c r="BH225" s="79">
        <f t="shared" si="37"/>
        <v>0</v>
      </c>
      <c r="BI225" s="79">
        <f t="shared" si="38"/>
        <v>0</v>
      </c>
      <c r="BJ225" s="25" t="s">
        <v>83</v>
      </c>
      <c r="BK225" s="79">
        <f t="shared" si="39"/>
        <v>0</v>
      </c>
      <c r="BL225" s="25" t="s">
        <v>130</v>
      </c>
      <c r="BM225" s="78" t="s">
        <v>474</v>
      </c>
    </row>
    <row r="226" spans="1:65" s="31" customFormat="1" ht="16.5" customHeight="1">
      <c r="A226" s="3"/>
      <c r="B226" s="16"/>
      <c r="C226" s="113" t="s">
        <v>206</v>
      </c>
      <c r="D226" s="113" t="s">
        <v>137</v>
      </c>
      <c r="E226" s="114" t="s">
        <v>475</v>
      </c>
      <c r="F226" s="115" t="s">
        <v>412</v>
      </c>
      <c r="G226" s="116" t="s">
        <v>117</v>
      </c>
      <c r="H226" s="117">
        <v>2</v>
      </c>
      <c r="I226" s="20"/>
      <c r="J226" s="127">
        <f t="shared" si="30"/>
        <v>0</v>
      </c>
      <c r="K226" s="21"/>
      <c r="L226" s="80"/>
      <c r="M226" s="22" t="s">
        <v>1</v>
      </c>
      <c r="N226" s="81" t="s">
        <v>38</v>
      </c>
      <c r="O226" s="75"/>
      <c r="P226" s="76">
        <f t="shared" si="31"/>
        <v>0</v>
      </c>
      <c r="Q226" s="76">
        <v>0</v>
      </c>
      <c r="R226" s="76">
        <f t="shared" si="32"/>
        <v>0</v>
      </c>
      <c r="S226" s="76">
        <v>0</v>
      </c>
      <c r="T226" s="77">
        <f t="shared" si="33"/>
        <v>0</v>
      </c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R226" s="78" t="s">
        <v>146</v>
      </c>
      <c r="AT226" s="78" t="s">
        <v>137</v>
      </c>
      <c r="AU226" s="78" t="s">
        <v>83</v>
      </c>
      <c r="AY226" s="25" t="s">
        <v>114</v>
      </c>
      <c r="BE226" s="79">
        <f t="shared" si="34"/>
        <v>0</v>
      </c>
      <c r="BF226" s="79">
        <f t="shared" si="35"/>
        <v>0</v>
      </c>
      <c r="BG226" s="79">
        <f t="shared" si="36"/>
        <v>0</v>
      </c>
      <c r="BH226" s="79">
        <f t="shared" si="37"/>
        <v>0</v>
      </c>
      <c r="BI226" s="79">
        <f t="shared" si="38"/>
        <v>0</v>
      </c>
      <c r="BJ226" s="25" t="s">
        <v>83</v>
      </c>
      <c r="BK226" s="79">
        <f t="shared" si="39"/>
        <v>0</v>
      </c>
      <c r="BL226" s="25" t="s">
        <v>130</v>
      </c>
      <c r="BM226" s="78" t="s">
        <v>476</v>
      </c>
    </row>
    <row r="227" spans="1:65" s="31" customFormat="1" ht="16.5" customHeight="1">
      <c r="A227" s="3"/>
      <c r="B227" s="16"/>
      <c r="C227" s="113" t="s">
        <v>207</v>
      </c>
      <c r="D227" s="113" t="s">
        <v>137</v>
      </c>
      <c r="E227" s="114" t="s">
        <v>477</v>
      </c>
      <c r="F227" s="115" t="s">
        <v>408</v>
      </c>
      <c r="G227" s="116" t="s">
        <v>117</v>
      </c>
      <c r="H227" s="117">
        <v>2</v>
      </c>
      <c r="I227" s="20"/>
      <c r="J227" s="127">
        <f t="shared" si="30"/>
        <v>0</v>
      </c>
      <c r="K227" s="21"/>
      <c r="L227" s="80"/>
      <c r="M227" s="22" t="s">
        <v>1</v>
      </c>
      <c r="N227" s="81" t="s">
        <v>38</v>
      </c>
      <c r="O227" s="75"/>
      <c r="P227" s="76">
        <f t="shared" si="31"/>
        <v>0</v>
      </c>
      <c r="Q227" s="76">
        <v>0</v>
      </c>
      <c r="R227" s="76">
        <f t="shared" si="32"/>
        <v>0</v>
      </c>
      <c r="S227" s="76">
        <v>0</v>
      </c>
      <c r="T227" s="77">
        <f t="shared" si="33"/>
        <v>0</v>
      </c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R227" s="78" t="s">
        <v>146</v>
      </c>
      <c r="AT227" s="78" t="s">
        <v>137</v>
      </c>
      <c r="AU227" s="78" t="s">
        <v>83</v>
      </c>
      <c r="AY227" s="25" t="s">
        <v>114</v>
      </c>
      <c r="BE227" s="79">
        <f t="shared" si="34"/>
        <v>0</v>
      </c>
      <c r="BF227" s="79">
        <f t="shared" si="35"/>
        <v>0</v>
      </c>
      <c r="BG227" s="79">
        <f t="shared" si="36"/>
        <v>0</v>
      </c>
      <c r="BH227" s="79">
        <f t="shared" si="37"/>
        <v>0</v>
      </c>
      <c r="BI227" s="79">
        <f t="shared" si="38"/>
        <v>0</v>
      </c>
      <c r="BJ227" s="25" t="s">
        <v>83</v>
      </c>
      <c r="BK227" s="79">
        <f t="shared" si="39"/>
        <v>0</v>
      </c>
      <c r="BL227" s="25" t="s">
        <v>130</v>
      </c>
      <c r="BM227" s="78" t="s">
        <v>262</v>
      </c>
    </row>
    <row r="228" spans="1:65" s="31" customFormat="1" ht="16.5" customHeight="1">
      <c r="A228" s="3"/>
      <c r="B228" s="16"/>
      <c r="C228" s="113" t="s">
        <v>208</v>
      </c>
      <c r="D228" s="113" t="s">
        <v>137</v>
      </c>
      <c r="E228" s="114" t="s">
        <v>478</v>
      </c>
      <c r="F228" s="115" t="s">
        <v>479</v>
      </c>
      <c r="G228" s="116" t="s">
        <v>117</v>
      </c>
      <c r="H228" s="117">
        <v>1</v>
      </c>
      <c r="I228" s="20"/>
      <c r="J228" s="127">
        <f t="shared" si="30"/>
        <v>0</v>
      </c>
      <c r="K228" s="21"/>
      <c r="L228" s="80"/>
      <c r="M228" s="22" t="s">
        <v>1</v>
      </c>
      <c r="N228" s="81" t="s">
        <v>38</v>
      </c>
      <c r="O228" s="75"/>
      <c r="P228" s="76">
        <f t="shared" si="31"/>
        <v>0</v>
      </c>
      <c r="Q228" s="76">
        <v>0</v>
      </c>
      <c r="R228" s="76">
        <f t="shared" si="32"/>
        <v>0</v>
      </c>
      <c r="S228" s="76">
        <v>0</v>
      </c>
      <c r="T228" s="77">
        <f t="shared" si="33"/>
        <v>0</v>
      </c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R228" s="78" t="s">
        <v>146</v>
      </c>
      <c r="AT228" s="78" t="s">
        <v>137</v>
      </c>
      <c r="AU228" s="78" t="s">
        <v>83</v>
      </c>
      <c r="AY228" s="25" t="s">
        <v>114</v>
      </c>
      <c r="BE228" s="79">
        <f t="shared" si="34"/>
        <v>0</v>
      </c>
      <c r="BF228" s="79">
        <f t="shared" si="35"/>
        <v>0</v>
      </c>
      <c r="BG228" s="79">
        <f t="shared" si="36"/>
        <v>0</v>
      </c>
      <c r="BH228" s="79">
        <f t="shared" si="37"/>
        <v>0</v>
      </c>
      <c r="BI228" s="79">
        <f t="shared" si="38"/>
        <v>0</v>
      </c>
      <c r="BJ228" s="25" t="s">
        <v>83</v>
      </c>
      <c r="BK228" s="79">
        <f t="shared" si="39"/>
        <v>0</v>
      </c>
      <c r="BL228" s="25" t="s">
        <v>130</v>
      </c>
      <c r="BM228" s="78" t="s">
        <v>263</v>
      </c>
    </row>
    <row r="229" spans="1:65" s="31" customFormat="1" ht="16.5" customHeight="1">
      <c r="A229" s="3"/>
      <c r="B229" s="16"/>
      <c r="C229" s="113" t="s">
        <v>209</v>
      </c>
      <c r="D229" s="113" t="s">
        <v>137</v>
      </c>
      <c r="E229" s="114" t="s">
        <v>480</v>
      </c>
      <c r="F229" s="115" t="s">
        <v>433</v>
      </c>
      <c r="G229" s="116" t="s">
        <v>92</v>
      </c>
      <c r="H229" s="117">
        <v>32</v>
      </c>
      <c r="I229" s="20"/>
      <c r="J229" s="127">
        <f t="shared" si="30"/>
        <v>0</v>
      </c>
      <c r="K229" s="21"/>
      <c r="L229" s="80"/>
      <c r="M229" s="22" t="s">
        <v>1</v>
      </c>
      <c r="N229" s="81" t="s">
        <v>38</v>
      </c>
      <c r="O229" s="75"/>
      <c r="P229" s="76">
        <f t="shared" si="31"/>
        <v>0</v>
      </c>
      <c r="Q229" s="76">
        <v>0</v>
      </c>
      <c r="R229" s="76">
        <f t="shared" si="32"/>
        <v>0</v>
      </c>
      <c r="S229" s="76">
        <v>0</v>
      </c>
      <c r="T229" s="77">
        <f t="shared" si="33"/>
        <v>0</v>
      </c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R229" s="78" t="s">
        <v>146</v>
      </c>
      <c r="AT229" s="78" t="s">
        <v>137</v>
      </c>
      <c r="AU229" s="78" t="s">
        <v>83</v>
      </c>
      <c r="AY229" s="25" t="s">
        <v>114</v>
      </c>
      <c r="BE229" s="79">
        <f t="shared" si="34"/>
        <v>0</v>
      </c>
      <c r="BF229" s="79">
        <f t="shared" si="35"/>
        <v>0</v>
      </c>
      <c r="BG229" s="79">
        <f t="shared" si="36"/>
        <v>0</v>
      </c>
      <c r="BH229" s="79">
        <f t="shared" si="37"/>
        <v>0</v>
      </c>
      <c r="BI229" s="79">
        <f t="shared" si="38"/>
        <v>0</v>
      </c>
      <c r="BJ229" s="25" t="s">
        <v>83</v>
      </c>
      <c r="BK229" s="79">
        <f t="shared" si="39"/>
        <v>0</v>
      </c>
      <c r="BL229" s="25" t="s">
        <v>130</v>
      </c>
      <c r="BM229" s="78" t="s">
        <v>264</v>
      </c>
    </row>
    <row r="230" spans="1:65" s="15" customFormat="1" ht="22.9" customHeight="1">
      <c r="B230" s="66"/>
      <c r="C230" s="104"/>
      <c r="D230" s="105" t="s">
        <v>71</v>
      </c>
      <c r="E230" s="107" t="s">
        <v>481</v>
      </c>
      <c r="F230" s="107" t="s">
        <v>482</v>
      </c>
      <c r="G230" s="104"/>
      <c r="H230" s="104"/>
      <c r="J230" s="125">
        <f>BK230</f>
        <v>0</v>
      </c>
      <c r="L230" s="66"/>
      <c r="M230" s="68"/>
      <c r="N230" s="69"/>
      <c r="O230" s="69"/>
      <c r="P230" s="70">
        <f>SUM(P231:P249)</f>
        <v>0</v>
      </c>
      <c r="Q230" s="69"/>
      <c r="R230" s="70">
        <f>SUM(R231:R249)</f>
        <v>0</v>
      </c>
      <c r="S230" s="69"/>
      <c r="T230" s="71">
        <f>SUM(T231:T249)</f>
        <v>0</v>
      </c>
      <c r="AR230" s="67" t="s">
        <v>79</v>
      </c>
      <c r="AT230" s="72" t="s">
        <v>71</v>
      </c>
      <c r="AU230" s="72" t="s">
        <v>79</v>
      </c>
      <c r="AY230" s="67" t="s">
        <v>114</v>
      </c>
      <c r="BK230" s="73">
        <f>SUM(BK231:BK249)</f>
        <v>0</v>
      </c>
    </row>
    <row r="231" spans="1:65" s="31" customFormat="1" ht="16.5" customHeight="1">
      <c r="A231" s="3"/>
      <c r="B231" s="16"/>
      <c r="C231" s="113" t="s">
        <v>210</v>
      </c>
      <c r="D231" s="113" t="s">
        <v>137</v>
      </c>
      <c r="E231" s="114" t="s">
        <v>483</v>
      </c>
      <c r="F231" s="115" t="s">
        <v>479</v>
      </c>
      <c r="G231" s="116" t="s">
        <v>117</v>
      </c>
      <c r="H231" s="117">
        <v>1</v>
      </c>
      <c r="I231" s="20"/>
      <c r="J231" s="127">
        <f t="shared" ref="J231:J249" si="40">ROUND(I231*H231,2)</f>
        <v>0</v>
      </c>
      <c r="K231" s="21"/>
      <c r="L231" s="80"/>
      <c r="M231" s="22" t="s">
        <v>1</v>
      </c>
      <c r="N231" s="81" t="s">
        <v>38</v>
      </c>
      <c r="O231" s="75"/>
      <c r="P231" s="76">
        <f t="shared" ref="P231:P249" si="41">O231*H231</f>
        <v>0</v>
      </c>
      <c r="Q231" s="76">
        <v>0</v>
      </c>
      <c r="R231" s="76">
        <f t="shared" ref="R231:R249" si="42">Q231*H231</f>
        <v>0</v>
      </c>
      <c r="S231" s="76">
        <v>0</v>
      </c>
      <c r="T231" s="77">
        <f t="shared" ref="T231:T249" si="43">S231*H231</f>
        <v>0</v>
      </c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R231" s="78" t="s">
        <v>146</v>
      </c>
      <c r="AT231" s="78" t="s">
        <v>137</v>
      </c>
      <c r="AU231" s="78" t="s">
        <v>83</v>
      </c>
      <c r="AY231" s="25" t="s">
        <v>114</v>
      </c>
      <c r="BE231" s="79">
        <f t="shared" ref="BE231:BE249" si="44">IF(N231="základná",J231,0)</f>
        <v>0</v>
      </c>
      <c r="BF231" s="79">
        <f t="shared" ref="BF231:BF249" si="45">IF(N231="znížená",J231,0)</f>
        <v>0</v>
      </c>
      <c r="BG231" s="79">
        <f t="shared" ref="BG231:BG249" si="46">IF(N231="zákl. prenesená",J231,0)</f>
        <v>0</v>
      </c>
      <c r="BH231" s="79">
        <f t="shared" ref="BH231:BH249" si="47">IF(N231="zníž. prenesená",J231,0)</f>
        <v>0</v>
      </c>
      <c r="BI231" s="79">
        <f t="shared" ref="BI231:BI249" si="48">IF(N231="nulová",J231,0)</f>
        <v>0</v>
      </c>
      <c r="BJ231" s="25" t="s">
        <v>83</v>
      </c>
      <c r="BK231" s="79">
        <f t="shared" ref="BK231:BK249" si="49">ROUND(I231*H231,2)</f>
        <v>0</v>
      </c>
      <c r="BL231" s="25" t="s">
        <v>130</v>
      </c>
      <c r="BM231" s="78" t="s">
        <v>265</v>
      </c>
    </row>
    <row r="232" spans="1:65" s="31" customFormat="1" ht="16.5" customHeight="1">
      <c r="A232" s="3"/>
      <c r="B232" s="16"/>
      <c r="C232" s="113" t="s">
        <v>211</v>
      </c>
      <c r="D232" s="113" t="s">
        <v>137</v>
      </c>
      <c r="E232" s="114" t="s">
        <v>484</v>
      </c>
      <c r="F232" s="115" t="s">
        <v>485</v>
      </c>
      <c r="G232" s="116" t="s">
        <v>117</v>
      </c>
      <c r="H232" s="117">
        <v>1</v>
      </c>
      <c r="I232" s="20"/>
      <c r="J232" s="127">
        <f t="shared" si="40"/>
        <v>0</v>
      </c>
      <c r="K232" s="21"/>
      <c r="L232" s="80"/>
      <c r="M232" s="22" t="s">
        <v>1</v>
      </c>
      <c r="N232" s="81" t="s">
        <v>38</v>
      </c>
      <c r="O232" s="75"/>
      <c r="P232" s="76">
        <f t="shared" si="41"/>
        <v>0</v>
      </c>
      <c r="Q232" s="76">
        <v>0</v>
      </c>
      <c r="R232" s="76">
        <f t="shared" si="42"/>
        <v>0</v>
      </c>
      <c r="S232" s="76">
        <v>0</v>
      </c>
      <c r="T232" s="77">
        <f t="shared" si="43"/>
        <v>0</v>
      </c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R232" s="78" t="s">
        <v>146</v>
      </c>
      <c r="AT232" s="78" t="s">
        <v>137</v>
      </c>
      <c r="AU232" s="78" t="s">
        <v>83</v>
      </c>
      <c r="AY232" s="25" t="s">
        <v>114</v>
      </c>
      <c r="BE232" s="79">
        <f t="shared" si="44"/>
        <v>0</v>
      </c>
      <c r="BF232" s="79">
        <f t="shared" si="45"/>
        <v>0</v>
      </c>
      <c r="BG232" s="79">
        <f t="shared" si="46"/>
        <v>0</v>
      </c>
      <c r="BH232" s="79">
        <f t="shared" si="47"/>
        <v>0</v>
      </c>
      <c r="BI232" s="79">
        <f t="shared" si="48"/>
        <v>0</v>
      </c>
      <c r="BJ232" s="25" t="s">
        <v>83</v>
      </c>
      <c r="BK232" s="79">
        <f t="shared" si="49"/>
        <v>0</v>
      </c>
      <c r="BL232" s="25" t="s">
        <v>130</v>
      </c>
      <c r="BM232" s="78" t="s">
        <v>266</v>
      </c>
    </row>
    <row r="233" spans="1:65" s="31" customFormat="1" ht="16.5" customHeight="1">
      <c r="A233" s="3"/>
      <c r="B233" s="16"/>
      <c r="C233" s="113" t="s">
        <v>163</v>
      </c>
      <c r="D233" s="113" t="s">
        <v>137</v>
      </c>
      <c r="E233" s="114" t="s">
        <v>486</v>
      </c>
      <c r="F233" s="115" t="s">
        <v>406</v>
      </c>
      <c r="G233" s="116" t="s">
        <v>117</v>
      </c>
      <c r="H233" s="117">
        <v>1</v>
      </c>
      <c r="I233" s="20"/>
      <c r="J233" s="127">
        <f t="shared" si="40"/>
        <v>0</v>
      </c>
      <c r="K233" s="21"/>
      <c r="L233" s="80"/>
      <c r="M233" s="22" t="s">
        <v>1</v>
      </c>
      <c r="N233" s="81" t="s">
        <v>38</v>
      </c>
      <c r="O233" s="75"/>
      <c r="P233" s="76">
        <f t="shared" si="41"/>
        <v>0</v>
      </c>
      <c r="Q233" s="76">
        <v>0</v>
      </c>
      <c r="R233" s="76">
        <f t="shared" si="42"/>
        <v>0</v>
      </c>
      <c r="S233" s="76">
        <v>0</v>
      </c>
      <c r="T233" s="77">
        <f t="shared" si="43"/>
        <v>0</v>
      </c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R233" s="78" t="s">
        <v>146</v>
      </c>
      <c r="AT233" s="78" t="s">
        <v>137</v>
      </c>
      <c r="AU233" s="78" t="s">
        <v>83</v>
      </c>
      <c r="AY233" s="25" t="s">
        <v>114</v>
      </c>
      <c r="BE233" s="79">
        <f t="shared" si="44"/>
        <v>0</v>
      </c>
      <c r="BF233" s="79">
        <f t="shared" si="45"/>
        <v>0</v>
      </c>
      <c r="BG233" s="79">
        <f t="shared" si="46"/>
        <v>0</v>
      </c>
      <c r="BH233" s="79">
        <f t="shared" si="47"/>
        <v>0</v>
      </c>
      <c r="BI233" s="79">
        <f t="shared" si="48"/>
        <v>0</v>
      </c>
      <c r="BJ233" s="25" t="s">
        <v>83</v>
      </c>
      <c r="BK233" s="79">
        <f t="shared" si="49"/>
        <v>0</v>
      </c>
      <c r="BL233" s="25" t="s">
        <v>130</v>
      </c>
      <c r="BM233" s="78" t="s">
        <v>267</v>
      </c>
    </row>
    <row r="234" spans="1:65" s="31" customFormat="1" ht="16.5" customHeight="1">
      <c r="A234" s="3"/>
      <c r="B234" s="16"/>
      <c r="C234" s="113" t="s">
        <v>212</v>
      </c>
      <c r="D234" s="113" t="s">
        <v>137</v>
      </c>
      <c r="E234" s="114" t="s">
        <v>487</v>
      </c>
      <c r="F234" s="115" t="s">
        <v>408</v>
      </c>
      <c r="G234" s="116" t="s">
        <v>117</v>
      </c>
      <c r="H234" s="117">
        <v>1</v>
      </c>
      <c r="I234" s="20"/>
      <c r="J234" s="127">
        <f t="shared" si="40"/>
        <v>0</v>
      </c>
      <c r="K234" s="21"/>
      <c r="L234" s="80"/>
      <c r="M234" s="22" t="s">
        <v>1</v>
      </c>
      <c r="N234" s="81" t="s">
        <v>38</v>
      </c>
      <c r="O234" s="75"/>
      <c r="P234" s="76">
        <f t="shared" si="41"/>
        <v>0</v>
      </c>
      <c r="Q234" s="76">
        <v>0</v>
      </c>
      <c r="R234" s="76">
        <f t="shared" si="42"/>
        <v>0</v>
      </c>
      <c r="S234" s="76">
        <v>0</v>
      </c>
      <c r="T234" s="77">
        <f t="shared" si="43"/>
        <v>0</v>
      </c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R234" s="78" t="s">
        <v>146</v>
      </c>
      <c r="AT234" s="78" t="s">
        <v>137</v>
      </c>
      <c r="AU234" s="78" t="s">
        <v>83</v>
      </c>
      <c r="AY234" s="25" t="s">
        <v>114</v>
      </c>
      <c r="BE234" s="79">
        <f t="shared" si="44"/>
        <v>0</v>
      </c>
      <c r="BF234" s="79">
        <f t="shared" si="45"/>
        <v>0</v>
      </c>
      <c r="BG234" s="79">
        <f t="shared" si="46"/>
        <v>0</v>
      </c>
      <c r="BH234" s="79">
        <f t="shared" si="47"/>
        <v>0</v>
      </c>
      <c r="BI234" s="79">
        <f t="shared" si="48"/>
        <v>0</v>
      </c>
      <c r="BJ234" s="25" t="s">
        <v>83</v>
      </c>
      <c r="BK234" s="79">
        <f t="shared" si="49"/>
        <v>0</v>
      </c>
      <c r="BL234" s="25" t="s">
        <v>130</v>
      </c>
      <c r="BM234" s="78" t="s">
        <v>268</v>
      </c>
    </row>
    <row r="235" spans="1:65" s="31" customFormat="1" ht="16.5" customHeight="1">
      <c r="A235" s="3"/>
      <c r="B235" s="16"/>
      <c r="C235" s="113" t="s">
        <v>167</v>
      </c>
      <c r="D235" s="113" t="s">
        <v>137</v>
      </c>
      <c r="E235" s="114" t="s">
        <v>488</v>
      </c>
      <c r="F235" s="115" t="s">
        <v>489</v>
      </c>
      <c r="G235" s="116" t="s">
        <v>117</v>
      </c>
      <c r="H235" s="117">
        <v>1</v>
      </c>
      <c r="I235" s="20"/>
      <c r="J235" s="127">
        <f t="shared" si="40"/>
        <v>0</v>
      </c>
      <c r="K235" s="21"/>
      <c r="L235" s="80"/>
      <c r="M235" s="22" t="s">
        <v>1</v>
      </c>
      <c r="N235" s="81" t="s">
        <v>38</v>
      </c>
      <c r="O235" s="75"/>
      <c r="P235" s="76">
        <f t="shared" si="41"/>
        <v>0</v>
      </c>
      <c r="Q235" s="76">
        <v>0</v>
      </c>
      <c r="R235" s="76">
        <f t="shared" si="42"/>
        <v>0</v>
      </c>
      <c r="S235" s="76">
        <v>0</v>
      </c>
      <c r="T235" s="77">
        <f t="shared" si="43"/>
        <v>0</v>
      </c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R235" s="78" t="s">
        <v>146</v>
      </c>
      <c r="AT235" s="78" t="s">
        <v>137</v>
      </c>
      <c r="AU235" s="78" t="s">
        <v>83</v>
      </c>
      <c r="AY235" s="25" t="s">
        <v>114</v>
      </c>
      <c r="BE235" s="79">
        <f t="shared" si="44"/>
        <v>0</v>
      </c>
      <c r="BF235" s="79">
        <f t="shared" si="45"/>
        <v>0</v>
      </c>
      <c r="BG235" s="79">
        <f t="shared" si="46"/>
        <v>0</v>
      </c>
      <c r="BH235" s="79">
        <f t="shared" si="47"/>
        <v>0</v>
      </c>
      <c r="BI235" s="79">
        <f t="shared" si="48"/>
        <v>0</v>
      </c>
      <c r="BJ235" s="25" t="s">
        <v>83</v>
      </c>
      <c r="BK235" s="79">
        <f t="shared" si="49"/>
        <v>0</v>
      </c>
      <c r="BL235" s="25" t="s">
        <v>130</v>
      </c>
      <c r="BM235" s="78" t="s">
        <v>269</v>
      </c>
    </row>
    <row r="236" spans="1:65" s="31" customFormat="1" ht="16.5" customHeight="1">
      <c r="A236" s="3"/>
      <c r="B236" s="16"/>
      <c r="C236" s="113" t="s">
        <v>213</v>
      </c>
      <c r="D236" s="113" t="s">
        <v>137</v>
      </c>
      <c r="E236" s="114" t="s">
        <v>490</v>
      </c>
      <c r="F236" s="115" t="s">
        <v>491</v>
      </c>
      <c r="G236" s="116" t="s">
        <v>117</v>
      </c>
      <c r="H236" s="117">
        <v>2</v>
      </c>
      <c r="I236" s="20"/>
      <c r="J236" s="127">
        <f t="shared" si="40"/>
        <v>0</v>
      </c>
      <c r="K236" s="21"/>
      <c r="L236" s="80"/>
      <c r="M236" s="22" t="s">
        <v>1</v>
      </c>
      <c r="N236" s="81" t="s">
        <v>38</v>
      </c>
      <c r="O236" s="75"/>
      <c r="P236" s="76">
        <f t="shared" si="41"/>
        <v>0</v>
      </c>
      <c r="Q236" s="76">
        <v>0</v>
      </c>
      <c r="R236" s="76">
        <f t="shared" si="42"/>
        <v>0</v>
      </c>
      <c r="S236" s="76">
        <v>0</v>
      </c>
      <c r="T236" s="77">
        <f t="shared" si="43"/>
        <v>0</v>
      </c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R236" s="78" t="s">
        <v>146</v>
      </c>
      <c r="AT236" s="78" t="s">
        <v>137</v>
      </c>
      <c r="AU236" s="78" t="s">
        <v>83</v>
      </c>
      <c r="AY236" s="25" t="s">
        <v>114</v>
      </c>
      <c r="BE236" s="79">
        <f t="shared" si="44"/>
        <v>0</v>
      </c>
      <c r="BF236" s="79">
        <f t="shared" si="45"/>
        <v>0</v>
      </c>
      <c r="BG236" s="79">
        <f t="shared" si="46"/>
        <v>0</v>
      </c>
      <c r="BH236" s="79">
        <f t="shared" si="47"/>
        <v>0</v>
      </c>
      <c r="BI236" s="79">
        <f t="shared" si="48"/>
        <v>0</v>
      </c>
      <c r="BJ236" s="25" t="s">
        <v>83</v>
      </c>
      <c r="BK236" s="79">
        <f t="shared" si="49"/>
        <v>0</v>
      </c>
      <c r="BL236" s="25" t="s">
        <v>130</v>
      </c>
      <c r="BM236" s="78" t="s">
        <v>270</v>
      </c>
    </row>
    <row r="237" spans="1:65" s="31" customFormat="1" ht="16.5" customHeight="1">
      <c r="A237" s="3"/>
      <c r="B237" s="16"/>
      <c r="C237" s="113" t="s">
        <v>214</v>
      </c>
      <c r="D237" s="113" t="s">
        <v>137</v>
      </c>
      <c r="E237" s="114" t="s">
        <v>492</v>
      </c>
      <c r="F237" s="115" t="s">
        <v>493</v>
      </c>
      <c r="G237" s="116" t="s">
        <v>117</v>
      </c>
      <c r="H237" s="117">
        <v>1</v>
      </c>
      <c r="I237" s="20"/>
      <c r="J237" s="127">
        <f t="shared" si="40"/>
        <v>0</v>
      </c>
      <c r="K237" s="21"/>
      <c r="L237" s="80"/>
      <c r="M237" s="22" t="s">
        <v>1</v>
      </c>
      <c r="N237" s="81" t="s">
        <v>38</v>
      </c>
      <c r="O237" s="75"/>
      <c r="P237" s="76">
        <f t="shared" si="41"/>
        <v>0</v>
      </c>
      <c r="Q237" s="76">
        <v>0</v>
      </c>
      <c r="R237" s="76">
        <f t="shared" si="42"/>
        <v>0</v>
      </c>
      <c r="S237" s="76">
        <v>0</v>
      </c>
      <c r="T237" s="77">
        <f t="shared" si="43"/>
        <v>0</v>
      </c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R237" s="78" t="s">
        <v>146</v>
      </c>
      <c r="AT237" s="78" t="s">
        <v>137</v>
      </c>
      <c r="AU237" s="78" t="s">
        <v>83</v>
      </c>
      <c r="AY237" s="25" t="s">
        <v>114</v>
      </c>
      <c r="BE237" s="79">
        <f t="shared" si="44"/>
        <v>0</v>
      </c>
      <c r="BF237" s="79">
        <f t="shared" si="45"/>
        <v>0</v>
      </c>
      <c r="BG237" s="79">
        <f t="shared" si="46"/>
        <v>0</v>
      </c>
      <c r="BH237" s="79">
        <f t="shared" si="47"/>
        <v>0</v>
      </c>
      <c r="BI237" s="79">
        <f t="shared" si="48"/>
        <v>0</v>
      </c>
      <c r="BJ237" s="25" t="s">
        <v>83</v>
      </c>
      <c r="BK237" s="79">
        <f t="shared" si="49"/>
        <v>0</v>
      </c>
      <c r="BL237" s="25" t="s">
        <v>130</v>
      </c>
      <c r="BM237" s="78" t="s">
        <v>271</v>
      </c>
    </row>
    <row r="238" spans="1:65" s="31" customFormat="1" ht="16.5" customHeight="1">
      <c r="A238" s="3"/>
      <c r="B238" s="16"/>
      <c r="C238" s="113" t="s">
        <v>215</v>
      </c>
      <c r="D238" s="113" t="s">
        <v>137</v>
      </c>
      <c r="E238" s="114" t="s">
        <v>494</v>
      </c>
      <c r="F238" s="115" t="s">
        <v>412</v>
      </c>
      <c r="G238" s="116" t="s">
        <v>117</v>
      </c>
      <c r="H238" s="117">
        <v>2</v>
      </c>
      <c r="I238" s="20"/>
      <c r="J238" s="127">
        <f t="shared" si="40"/>
        <v>0</v>
      </c>
      <c r="K238" s="21"/>
      <c r="L238" s="80"/>
      <c r="M238" s="22" t="s">
        <v>1</v>
      </c>
      <c r="N238" s="81" t="s">
        <v>38</v>
      </c>
      <c r="O238" s="75"/>
      <c r="P238" s="76">
        <f t="shared" si="41"/>
        <v>0</v>
      </c>
      <c r="Q238" s="76">
        <v>0</v>
      </c>
      <c r="R238" s="76">
        <f t="shared" si="42"/>
        <v>0</v>
      </c>
      <c r="S238" s="76">
        <v>0</v>
      </c>
      <c r="T238" s="77">
        <f t="shared" si="43"/>
        <v>0</v>
      </c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R238" s="78" t="s">
        <v>146</v>
      </c>
      <c r="AT238" s="78" t="s">
        <v>137</v>
      </c>
      <c r="AU238" s="78" t="s">
        <v>83</v>
      </c>
      <c r="AY238" s="25" t="s">
        <v>114</v>
      </c>
      <c r="BE238" s="79">
        <f t="shared" si="44"/>
        <v>0</v>
      </c>
      <c r="BF238" s="79">
        <f t="shared" si="45"/>
        <v>0</v>
      </c>
      <c r="BG238" s="79">
        <f t="shared" si="46"/>
        <v>0</v>
      </c>
      <c r="BH238" s="79">
        <f t="shared" si="47"/>
        <v>0</v>
      </c>
      <c r="BI238" s="79">
        <f t="shared" si="48"/>
        <v>0</v>
      </c>
      <c r="BJ238" s="25" t="s">
        <v>83</v>
      </c>
      <c r="BK238" s="79">
        <f t="shared" si="49"/>
        <v>0</v>
      </c>
      <c r="BL238" s="25" t="s">
        <v>130</v>
      </c>
      <c r="BM238" s="78" t="s">
        <v>272</v>
      </c>
    </row>
    <row r="239" spans="1:65" s="31" customFormat="1" ht="16.5" customHeight="1">
      <c r="A239" s="3"/>
      <c r="B239" s="16"/>
      <c r="C239" s="113" t="s">
        <v>216</v>
      </c>
      <c r="D239" s="113" t="s">
        <v>137</v>
      </c>
      <c r="E239" s="114" t="s">
        <v>495</v>
      </c>
      <c r="F239" s="115" t="s">
        <v>408</v>
      </c>
      <c r="G239" s="116" t="s">
        <v>117</v>
      </c>
      <c r="H239" s="117">
        <v>4</v>
      </c>
      <c r="I239" s="20"/>
      <c r="J239" s="127">
        <f t="shared" si="40"/>
        <v>0</v>
      </c>
      <c r="K239" s="21"/>
      <c r="L239" s="80"/>
      <c r="M239" s="22" t="s">
        <v>1</v>
      </c>
      <c r="N239" s="81" t="s">
        <v>38</v>
      </c>
      <c r="O239" s="75"/>
      <c r="P239" s="76">
        <f t="shared" si="41"/>
        <v>0</v>
      </c>
      <c r="Q239" s="76">
        <v>0</v>
      </c>
      <c r="R239" s="76">
        <f t="shared" si="42"/>
        <v>0</v>
      </c>
      <c r="S239" s="76">
        <v>0</v>
      </c>
      <c r="T239" s="77">
        <f t="shared" si="43"/>
        <v>0</v>
      </c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R239" s="78" t="s">
        <v>146</v>
      </c>
      <c r="AT239" s="78" t="s">
        <v>137</v>
      </c>
      <c r="AU239" s="78" t="s">
        <v>83</v>
      </c>
      <c r="AY239" s="25" t="s">
        <v>114</v>
      </c>
      <c r="BE239" s="79">
        <f t="shared" si="44"/>
        <v>0</v>
      </c>
      <c r="BF239" s="79">
        <f t="shared" si="45"/>
        <v>0</v>
      </c>
      <c r="BG239" s="79">
        <f t="shared" si="46"/>
        <v>0</v>
      </c>
      <c r="BH239" s="79">
        <f t="shared" si="47"/>
        <v>0</v>
      </c>
      <c r="BI239" s="79">
        <f t="shared" si="48"/>
        <v>0</v>
      </c>
      <c r="BJ239" s="25" t="s">
        <v>83</v>
      </c>
      <c r="BK239" s="79">
        <f t="shared" si="49"/>
        <v>0</v>
      </c>
      <c r="BL239" s="25" t="s">
        <v>130</v>
      </c>
      <c r="BM239" s="78" t="s">
        <v>273</v>
      </c>
    </row>
    <row r="240" spans="1:65" s="31" customFormat="1" ht="16.5" customHeight="1">
      <c r="A240" s="3"/>
      <c r="B240" s="16"/>
      <c r="C240" s="113" t="s">
        <v>217</v>
      </c>
      <c r="D240" s="113" t="s">
        <v>137</v>
      </c>
      <c r="E240" s="114" t="s">
        <v>496</v>
      </c>
      <c r="F240" s="115" t="s">
        <v>417</v>
      </c>
      <c r="G240" s="116" t="s">
        <v>117</v>
      </c>
      <c r="H240" s="117">
        <v>3</v>
      </c>
      <c r="I240" s="20"/>
      <c r="J240" s="127">
        <f t="shared" si="40"/>
        <v>0</v>
      </c>
      <c r="K240" s="21"/>
      <c r="L240" s="80"/>
      <c r="M240" s="22" t="s">
        <v>1</v>
      </c>
      <c r="N240" s="81" t="s">
        <v>38</v>
      </c>
      <c r="O240" s="75"/>
      <c r="P240" s="76">
        <f t="shared" si="41"/>
        <v>0</v>
      </c>
      <c r="Q240" s="76">
        <v>0</v>
      </c>
      <c r="R240" s="76">
        <f t="shared" si="42"/>
        <v>0</v>
      </c>
      <c r="S240" s="76">
        <v>0</v>
      </c>
      <c r="T240" s="77">
        <f t="shared" si="43"/>
        <v>0</v>
      </c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R240" s="78" t="s">
        <v>146</v>
      </c>
      <c r="AT240" s="78" t="s">
        <v>137</v>
      </c>
      <c r="AU240" s="78" t="s">
        <v>83</v>
      </c>
      <c r="AY240" s="25" t="s">
        <v>114</v>
      </c>
      <c r="BE240" s="79">
        <f t="shared" si="44"/>
        <v>0</v>
      </c>
      <c r="BF240" s="79">
        <f t="shared" si="45"/>
        <v>0</v>
      </c>
      <c r="BG240" s="79">
        <f t="shared" si="46"/>
        <v>0</v>
      </c>
      <c r="BH240" s="79">
        <f t="shared" si="47"/>
        <v>0</v>
      </c>
      <c r="BI240" s="79">
        <f t="shared" si="48"/>
        <v>0</v>
      </c>
      <c r="BJ240" s="25" t="s">
        <v>83</v>
      </c>
      <c r="BK240" s="79">
        <f t="shared" si="49"/>
        <v>0</v>
      </c>
      <c r="BL240" s="25" t="s">
        <v>130</v>
      </c>
      <c r="BM240" s="78" t="s">
        <v>274</v>
      </c>
    </row>
    <row r="241" spans="1:65" s="31" customFormat="1" ht="16.5" customHeight="1">
      <c r="A241" s="3"/>
      <c r="B241" s="16"/>
      <c r="C241" s="113" t="s">
        <v>218</v>
      </c>
      <c r="D241" s="113" t="s">
        <v>137</v>
      </c>
      <c r="E241" s="114" t="s">
        <v>497</v>
      </c>
      <c r="F241" s="115" t="s">
        <v>419</v>
      </c>
      <c r="G241" s="116" t="s">
        <v>117</v>
      </c>
      <c r="H241" s="117">
        <v>0</v>
      </c>
      <c r="I241" s="20"/>
      <c r="J241" s="127">
        <f t="shared" si="40"/>
        <v>0</v>
      </c>
      <c r="K241" s="21"/>
      <c r="L241" s="80"/>
      <c r="M241" s="22" t="s">
        <v>1</v>
      </c>
      <c r="N241" s="81" t="s">
        <v>38</v>
      </c>
      <c r="O241" s="75"/>
      <c r="P241" s="76">
        <f t="shared" si="41"/>
        <v>0</v>
      </c>
      <c r="Q241" s="76">
        <v>0</v>
      </c>
      <c r="R241" s="76">
        <f t="shared" si="42"/>
        <v>0</v>
      </c>
      <c r="S241" s="76">
        <v>0</v>
      </c>
      <c r="T241" s="77">
        <f t="shared" si="43"/>
        <v>0</v>
      </c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R241" s="78" t="s">
        <v>146</v>
      </c>
      <c r="AT241" s="78" t="s">
        <v>137</v>
      </c>
      <c r="AU241" s="78" t="s">
        <v>83</v>
      </c>
      <c r="AY241" s="25" t="s">
        <v>114</v>
      </c>
      <c r="BE241" s="79">
        <f t="shared" si="44"/>
        <v>0</v>
      </c>
      <c r="BF241" s="79">
        <f t="shared" si="45"/>
        <v>0</v>
      </c>
      <c r="BG241" s="79">
        <f t="shared" si="46"/>
        <v>0</v>
      </c>
      <c r="BH241" s="79">
        <f t="shared" si="47"/>
        <v>0</v>
      </c>
      <c r="BI241" s="79">
        <f t="shared" si="48"/>
        <v>0</v>
      </c>
      <c r="BJ241" s="25" t="s">
        <v>83</v>
      </c>
      <c r="BK241" s="79">
        <f t="shared" si="49"/>
        <v>0</v>
      </c>
      <c r="BL241" s="25" t="s">
        <v>130</v>
      </c>
      <c r="BM241" s="78" t="s">
        <v>275</v>
      </c>
    </row>
    <row r="242" spans="1:65" s="31" customFormat="1" ht="16.5" customHeight="1">
      <c r="A242" s="3"/>
      <c r="B242" s="16"/>
      <c r="C242" s="113" t="s">
        <v>219</v>
      </c>
      <c r="D242" s="113" t="s">
        <v>137</v>
      </c>
      <c r="E242" s="114" t="s">
        <v>498</v>
      </c>
      <c r="F242" s="115" t="s">
        <v>499</v>
      </c>
      <c r="G242" s="116" t="s">
        <v>117</v>
      </c>
      <c r="H242" s="117">
        <v>1</v>
      </c>
      <c r="I242" s="20"/>
      <c r="J242" s="127">
        <f t="shared" si="40"/>
        <v>0</v>
      </c>
      <c r="K242" s="21"/>
      <c r="L242" s="80"/>
      <c r="M242" s="22" t="s">
        <v>1</v>
      </c>
      <c r="N242" s="81" t="s">
        <v>38</v>
      </c>
      <c r="O242" s="75"/>
      <c r="P242" s="76">
        <f t="shared" si="41"/>
        <v>0</v>
      </c>
      <c r="Q242" s="76">
        <v>0</v>
      </c>
      <c r="R242" s="76">
        <f t="shared" si="42"/>
        <v>0</v>
      </c>
      <c r="S242" s="76">
        <v>0</v>
      </c>
      <c r="T242" s="77">
        <f t="shared" si="43"/>
        <v>0</v>
      </c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R242" s="78" t="s">
        <v>146</v>
      </c>
      <c r="AT242" s="78" t="s">
        <v>137</v>
      </c>
      <c r="AU242" s="78" t="s">
        <v>83</v>
      </c>
      <c r="AY242" s="25" t="s">
        <v>114</v>
      </c>
      <c r="BE242" s="79">
        <f t="shared" si="44"/>
        <v>0</v>
      </c>
      <c r="BF242" s="79">
        <f t="shared" si="45"/>
        <v>0</v>
      </c>
      <c r="BG242" s="79">
        <f t="shared" si="46"/>
        <v>0</v>
      </c>
      <c r="BH242" s="79">
        <f t="shared" si="47"/>
        <v>0</v>
      </c>
      <c r="BI242" s="79">
        <f t="shared" si="48"/>
        <v>0</v>
      </c>
      <c r="BJ242" s="25" t="s">
        <v>83</v>
      </c>
      <c r="BK242" s="79">
        <f t="shared" si="49"/>
        <v>0</v>
      </c>
      <c r="BL242" s="25" t="s">
        <v>130</v>
      </c>
      <c r="BM242" s="78" t="s">
        <v>276</v>
      </c>
    </row>
    <row r="243" spans="1:65" s="31" customFormat="1" ht="16.5" customHeight="1">
      <c r="A243" s="3"/>
      <c r="B243" s="16"/>
      <c r="C243" s="113" t="s">
        <v>220</v>
      </c>
      <c r="D243" s="113" t="s">
        <v>137</v>
      </c>
      <c r="E243" s="114" t="s">
        <v>213</v>
      </c>
      <c r="F243" s="115" t="s">
        <v>500</v>
      </c>
      <c r="G243" s="116" t="s">
        <v>117</v>
      </c>
      <c r="H243" s="117">
        <v>1</v>
      </c>
      <c r="I243" s="20"/>
      <c r="J243" s="127">
        <f t="shared" si="40"/>
        <v>0</v>
      </c>
      <c r="K243" s="21"/>
      <c r="L243" s="80"/>
      <c r="M243" s="22" t="s">
        <v>1</v>
      </c>
      <c r="N243" s="81" t="s">
        <v>38</v>
      </c>
      <c r="O243" s="75"/>
      <c r="P243" s="76">
        <f t="shared" si="41"/>
        <v>0</v>
      </c>
      <c r="Q243" s="76">
        <v>0</v>
      </c>
      <c r="R243" s="76">
        <f t="shared" si="42"/>
        <v>0</v>
      </c>
      <c r="S243" s="76">
        <v>0</v>
      </c>
      <c r="T243" s="77">
        <f t="shared" si="43"/>
        <v>0</v>
      </c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R243" s="78" t="s">
        <v>146</v>
      </c>
      <c r="AT243" s="78" t="s">
        <v>137</v>
      </c>
      <c r="AU243" s="78" t="s">
        <v>83</v>
      </c>
      <c r="AY243" s="25" t="s">
        <v>114</v>
      </c>
      <c r="BE243" s="79">
        <f t="shared" si="44"/>
        <v>0</v>
      </c>
      <c r="BF243" s="79">
        <f t="shared" si="45"/>
        <v>0</v>
      </c>
      <c r="BG243" s="79">
        <f t="shared" si="46"/>
        <v>0</v>
      </c>
      <c r="BH243" s="79">
        <f t="shared" si="47"/>
        <v>0</v>
      </c>
      <c r="BI243" s="79">
        <f t="shared" si="48"/>
        <v>0</v>
      </c>
      <c r="BJ243" s="25" t="s">
        <v>83</v>
      </c>
      <c r="BK243" s="79">
        <f t="shared" si="49"/>
        <v>0</v>
      </c>
      <c r="BL243" s="25" t="s">
        <v>130</v>
      </c>
      <c r="BM243" s="78" t="s">
        <v>277</v>
      </c>
    </row>
    <row r="244" spans="1:65" s="31" customFormat="1" ht="16.5" customHeight="1">
      <c r="A244" s="3"/>
      <c r="B244" s="16"/>
      <c r="C244" s="113" t="s">
        <v>221</v>
      </c>
      <c r="D244" s="113" t="s">
        <v>137</v>
      </c>
      <c r="E244" s="114" t="s">
        <v>214</v>
      </c>
      <c r="F244" s="115" t="s">
        <v>412</v>
      </c>
      <c r="G244" s="116" t="s">
        <v>117</v>
      </c>
      <c r="H244" s="117">
        <v>1</v>
      </c>
      <c r="I244" s="20"/>
      <c r="J244" s="127">
        <f t="shared" si="40"/>
        <v>0</v>
      </c>
      <c r="K244" s="21"/>
      <c r="L244" s="80"/>
      <c r="M244" s="22" t="s">
        <v>1</v>
      </c>
      <c r="N244" s="81" t="s">
        <v>38</v>
      </c>
      <c r="O244" s="75"/>
      <c r="P244" s="76">
        <f t="shared" si="41"/>
        <v>0</v>
      </c>
      <c r="Q244" s="76">
        <v>0</v>
      </c>
      <c r="R244" s="76">
        <f t="shared" si="42"/>
        <v>0</v>
      </c>
      <c r="S244" s="76">
        <v>0</v>
      </c>
      <c r="T244" s="77">
        <f t="shared" si="43"/>
        <v>0</v>
      </c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R244" s="78" t="s">
        <v>146</v>
      </c>
      <c r="AT244" s="78" t="s">
        <v>137</v>
      </c>
      <c r="AU244" s="78" t="s">
        <v>83</v>
      </c>
      <c r="AY244" s="25" t="s">
        <v>114</v>
      </c>
      <c r="BE244" s="79">
        <f t="shared" si="44"/>
        <v>0</v>
      </c>
      <c r="BF244" s="79">
        <f t="shared" si="45"/>
        <v>0</v>
      </c>
      <c r="BG244" s="79">
        <f t="shared" si="46"/>
        <v>0</v>
      </c>
      <c r="BH244" s="79">
        <f t="shared" si="47"/>
        <v>0</v>
      </c>
      <c r="BI244" s="79">
        <f t="shared" si="48"/>
        <v>0</v>
      </c>
      <c r="BJ244" s="25" t="s">
        <v>83</v>
      </c>
      <c r="BK244" s="79">
        <f t="shared" si="49"/>
        <v>0</v>
      </c>
      <c r="BL244" s="25" t="s">
        <v>130</v>
      </c>
      <c r="BM244" s="78" t="s">
        <v>279</v>
      </c>
    </row>
    <row r="245" spans="1:65" s="31" customFormat="1" ht="16.5" customHeight="1">
      <c r="A245" s="3"/>
      <c r="B245" s="16"/>
      <c r="C245" s="113" t="s">
        <v>222</v>
      </c>
      <c r="D245" s="113" t="s">
        <v>137</v>
      </c>
      <c r="E245" s="114" t="s">
        <v>215</v>
      </c>
      <c r="F245" s="115" t="s">
        <v>408</v>
      </c>
      <c r="G245" s="116" t="s">
        <v>117</v>
      </c>
      <c r="H245" s="117">
        <v>5</v>
      </c>
      <c r="I245" s="20"/>
      <c r="J245" s="127">
        <f t="shared" si="40"/>
        <v>0</v>
      </c>
      <c r="K245" s="21"/>
      <c r="L245" s="80"/>
      <c r="M245" s="22" t="s">
        <v>1</v>
      </c>
      <c r="N245" s="81" t="s">
        <v>38</v>
      </c>
      <c r="O245" s="75"/>
      <c r="P245" s="76">
        <f t="shared" si="41"/>
        <v>0</v>
      </c>
      <c r="Q245" s="76">
        <v>0</v>
      </c>
      <c r="R245" s="76">
        <f t="shared" si="42"/>
        <v>0</v>
      </c>
      <c r="S245" s="76">
        <v>0</v>
      </c>
      <c r="T245" s="77">
        <f t="shared" si="43"/>
        <v>0</v>
      </c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R245" s="78" t="s">
        <v>146</v>
      </c>
      <c r="AT245" s="78" t="s">
        <v>137</v>
      </c>
      <c r="AU245" s="78" t="s">
        <v>83</v>
      </c>
      <c r="AY245" s="25" t="s">
        <v>114</v>
      </c>
      <c r="BE245" s="79">
        <f t="shared" si="44"/>
        <v>0</v>
      </c>
      <c r="BF245" s="79">
        <f t="shared" si="45"/>
        <v>0</v>
      </c>
      <c r="BG245" s="79">
        <f t="shared" si="46"/>
        <v>0</v>
      </c>
      <c r="BH245" s="79">
        <f t="shared" si="47"/>
        <v>0</v>
      </c>
      <c r="BI245" s="79">
        <f t="shared" si="48"/>
        <v>0</v>
      </c>
      <c r="BJ245" s="25" t="s">
        <v>83</v>
      </c>
      <c r="BK245" s="79">
        <f t="shared" si="49"/>
        <v>0</v>
      </c>
      <c r="BL245" s="25" t="s">
        <v>130</v>
      </c>
      <c r="BM245" s="78" t="s">
        <v>280</v>
      </c>
    </row>
    <row r="246" spans="1:65" s="31" customFormat="1" ht="16.5" customHeight="1">
      <c r="A246" s="3"/>
      <c r="B246" s="16"/>
      <c r="C246" s="113" t="s">
        <v>223</v>
      </c>
      <c r="D246" s="113" t="s">
        <v>137</v>
      </c>
      <c r="E246" s="114" t="s">
        <v>216</v>
      </c>
      <c r="F246" s="115" t="s">
        <v>412</v>
      </c>
      <c r="G246" s="116" t="s">
        <v>117</v>
      </c>
      <c r="H246" s="117">
        <v>1</v>
      </c>
      <c r="I246" s="20"/>
      <c r="J246" s="127">
        <f t="shared" si="40"/>
        <v>0</v>
      </c>
      <c r="K246" s="21"/>
      <c r="L246" s="80"/>
      <c r="M246" s="22" t="s">
        <v>1</v>
      </c>
      <c r="N246" s="81" t="s">
        <v>38</v>
      </c>
      <c r="O246" s="75"/>
      <c r="P246" s="76">
        <f t="shared" si="41"/>
        <v>0</v>
      </c>
      <c r="Q246" s="76">
        <v>0</v>
      </c>
      <c r="R246" s="76">
        <f t="shared" si="42"/>
        <v>0</v>
      </c>
      <c r="S246" s="76">
        <v>0</v>
      </c>
      <c r="T246" s="77">
        <f t="shared" si="43"/>
        <v>0</v>
      </c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R246" s="78" t="s">
        <v>146</v>
      </c>
      <c r="AT246" s="78" t="s">
        <v>137</v>
      </c>
      <c r="AU246" s="78" t="s">
        <v>83</v>
      </c>
      <c r="AY246" s="25" t="s">
        <v>114</v>
      </c>
      <c r="BE246" s="79">
        <f t="shared" si="44"/>
        <v>0</v>
      </c>
      <c r="BF246" s="79">
        <f t="shared" si="45"/>
        <v>0</v>
      </c>
      <c r="BG246" s="79">
        <f t="shared" si="46"/>
        <v>0</v>
      </c>
      <c r="BH246" s="79">
        <f t="shared" si="47"/>
        <v>0</v>
      </c>
      <c r="BI246" s="79">
        <f t="shared" si="48"/>
        <v>0</v>
      </c>
      <c r="BJ246" s="25" t="s">
        <v>83</v>
      </c>
      <c r="BK246" s="79">
        <f t="shared" si="49"/>
        <v>0</v>
      </c>
      <c r="BL246" s="25" t="s">
        <v>130</v>
      </c>
      <c r="BM246" s="78" t="s">
        <v>282</v>
      </c>
    </row>
    <row r="247" spans="1:65" s="31" customFormat="1" ht="16.5" customHeight="1">
      <c r="A247" s="3"/>
      <c r="B247" s="16"/>
      <c r="C247" s="113" t="s">
        <v>224</v>
      </c>
      <c r="D247" s="113" t="s">
        <v>137</v>
      </c>
      <c r="E247" s="114" t="s">
        <v>217</v>
      </c>
      <c r="F247" s="115" t="s">
        <v>501</v>
      </c>
      <c r="G247" s="116" t="s">
        <v>117</v>
      </c>
      <c r="H247" s="117">
        <v>1</v>
      </c>
      <c r="I247" s="20"/>
      <c r="J247" s="127">
        <f t="shared" si="40"/>
        <v>0</v>
      </c>
      <c r="K247" s="21"/>
      <c r="L247" s="80"/>
      <c r="M247" s="22" t="s">
        <v>1</v>
      </c>
      <c r="N247" s="81" t="s">
        <v>38</v>
      </c>
      <c r="O247" s="75"/>
      <c r="P247" s="76">
        <f t="shared" si="41"/>
        <v>0</v>
      </c>
      <c r="Q247" s="76">
        <v>0</v>
      </c>
      <c r="R247" s="76">
        <f t="shared" si="42"/>
        <v>0</v>
      </c>
      <c r="S247" s="76">
        <v>0</v>
      </c>
      <c r="T247" s="77">
        <f t="shared" si="43"/>
        <v>0</v>
      </c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R247" s="78" t="s">
        <v>146</v>
      </c>
      <c r="AT247" s="78" t="s">
        <v>137</v>
      </c>
      <c r="AU247" s="78" t="s">
        <v>83</v>
      </c>
      <c r="AY247" s="25" t="s">
        <v>114</v>
      </c>
      <c r="BE247" s="79">
        <f t="shared" si="44"/>
        <v>0</v>
      </c>
      <c r="BF247" s="79">
        <f t="shared" si="45"/>
        <v>0</v>
      </c>
      <c r="BG247" s="79">
        <f t="shared" si="46"/>
        <v>0</v>
      </c>
      <c r="BH247" s="79">
        <f t="shared" si="47"/>
        <v>0</v>
      </c>
      <c r="BI247" s="79">
        <f t="shared" si="48"/>
        <v>0</v>
      </c>
      <c r="BJ247" s="25" t="s">
        <v>83</v>
      </c>
      <c r="BK247" s="79">
        <f t="shared" si="49"/>
        <v>0</v>
      </c>
      <c r="BL247" s="25" t="s">
        <v>130</v>
      </c>
      <c r="BM247" s="78" t="s">
        <v>283</v>
      </c>
    </row>
    <row r="248" spans="1:65" s="31" customFormat="1" ht="28.5" customHeight="1">
      <c r="A248" s="3"/>
      <c r="B248" s="16"/>
      <c r="C248" s="113" t="s">
        <v>225</v>
      </c>
      <c r="D248" s="113" t="s">
        <v>137</v>
      </c>
      <c r="E248" s="114" t="s">
        <v>218</v>
      </c>
      <c r="F248" s="115" t="s">
        <v>545</v>
      </c>
      <c r="G248" s="116" t="s">
        <v>117</v>
      </c>
      <c r="H248" s="117">
        <v>1</v>
      </c>
      <c r="I248" s="20"/>
      <c r="J248" s="127">
        <f t="shared" si="40"/>
        <v>0</v>
      </c>
      <c r="K248" s="21"/>
      <c r="L248" s="80"/>
      <c r="M248" s="22" t="s">
        <v>1</v>
      </c>
      <c r="N248" s="81" t="s">
        <v>38</v>
      </c>
      <c r="O248" s="75"/>
      <c r="P248" s="76">
        <f t="shared" si="41"/>
        <v>0</v>
      </c>
      <c r="Q248" s="76">
        <v>0</v>
      </c>
      <c r="R248" s="76">
        <f t="shared" si="42"/>
        <v>0</v>
      </c>
      <c r="S248" s="76">
        <v>0</v>
      </c>
      <c r="T248" s="77">
        <f t="shared" si="43"/>
        <v>0</v>
      </c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R248" s="78" t="s">
        <v>146</v>
      </c>
      <c r="AT248" s="78" t="s">
        <v>137</v>
      </c>
      <c r="AU248" s="78" t="s">
        <v>83</v>
      </c>
      <c r="AY248" s="25" t="s">
        <v>114</v>
      </c>
      <c r="BE248" s="79">
        <f t="shared" si="44"/>
        <v>0</v>
      </c>
      <c r="BF248" s="79">
        <f t="shared" si="45"/>
        <v>0</v>
      </c>
      <c r="BG248" s="79">
        <f t="shared" si="46"/>
        <v>0</v>
      </c>
      <c r="BH248" s="79">
        <f t="shared" si="47"/>
        <v>0</v>
      </c>
      <c r="BI248" s="79">
        <f t="shared" si="48"/>
        <v>0</v>
      </c>
      <c r="BJ248" s="25" t="s">
        <v>83</v>
      </c>
      <c r="BK248" s="79">
        <f t="shared" si="49"/>
        <v>0</v>
      </c>
      <c r="BL248" s="25" t="s">
        <v>130</v>
      </c>
      <c r="BM248" s="78" t="s">
        <v>285</v>
      </c>
    </row>
    <row r="249" spans="1:65" s="31" customFormat="1" ht="16.5" customHeight="1">
      <c r="A249" s="3"/>
      <c r="B249" s="16"/>
      <c r="C249" s="113" t="s">
        <v>226</v>
      </c>
      <c r="D249" s="113" t="s">
        <v>137</v>
      </c>
      <c r="E249" s="114" t="s">
        <v>219</v>
      </c>
      <c r="F249" s="115" t="s">
        <v>433</v>
      </c>
      <c r="G249" s="116" t="s">
        <v>92</v>
      </c>
      <c r="H249" s="117">
        <v>0</v>
      </c>
      <c r="I249" s="20"/>
      <c r="J249" s="127">
        <f t="shared" si="40"/>
        <v>0</v>
      </c>
      <c r="K249" s="21"/>
      <c r="L249" s="80"/>
      <c r="M249" s="22" t="s">
        <v>1</v>
      </c>
      <c r="N249" s="81" t="s">
        <v>38</v>
      </c>
      <c r="O249" s="75"/>
      <c r="P249" s="76">
        <f t="shared" si="41"/>
        <v>0</v>
      </c>
      <c r="Q249" s="76">
        <v>0</v>
      </c>
      <c r="R249" s="76">
        <f t="shared" si="42"/>
        <v>0</v>
      </c>
      <c r="S249" s="76">
        <v>0</v>
      </c>
      <c r="T249" s="77">
        <f t="shared" si="43"/>
        <v>0</v>
      </c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R249" s="78" t="s">
        <v>146</v>
      </c>
      <c r="AT249" s="78" t="s">
        <v>137</v>
      </c>
      <c r="AU249" s="78" t="s">
        <v>83</v>
      </c>
      <c r="AY249" s="25" t="s">
        <v>114</v>
      </c>
      <c r="BE249" s="79">
        <f t="shared" si="44"/>
        <v>0</v>
      </c>
      <c r="BF249" s="79">
        <f t="shared" si="45"/>
        <v>0</v>
      </c>
      <c r="BG249" s="79">
        <f t="shared" si="46"/>
        <v>0</v>
      </c>
      <c r="BH249" s="79">
        <f t="shared" si="47"/>
        <v>0</v>
      </c>
      <c r="BI249" s="79">
        <f t="shared" si="48"/>
        <v>0</v>
      </c>
      <c r="BJ249" s="25" t="s">
        <v>83</v>
      </c>
      <c r="BK249" s="79">
        <f t="shared" si="49"/>
        <v>0</v>
      </c>
      <c r="BL249" s="25" t="s">
        <v>130</v>
      </c>
      <c r="BM249" s="78" t="s">
        <v>286</v>
      </c>
    </row>
    <row r="250" spans="1:65" s="15" customFormat="1" ht="22.9" customHeight="1">
      <c r="B250" s="66"/>
      <c r="C250" s="104"/>
      <c r="D250" s="105" t="s">
        <v>71</v>
      </c>
      <c r="E250" s="107" t="s">
        <v>502</v>
      </c>
      <c r="F250" s="107" t="s">
        <v>503</v>
      </c>
      <c r="G250" s="104"/>
      <c r="H250" s="104"/>
      <c r="J250" s="125">
        <f>BK250</f>
        <v>0</v>
      </c>
      <c r="L250" s="66"/>
      <c r="M250" s="68"/>
      <c r="N250" s="69"/>
      <c r="O250" s="69"/>
      <c r="P250" s="70">
        <f>SUM(P251:P253)</f>
        <v>0</v>
      </c>
      <c r="Q250" s="69"/>
      <c r="R250" s="70">
        <f>SUM(R251:R253)</f>
        <v>0</v>
      </c>
      <c r="S250" s="69"/>
      <c r="T250" s="71">
        <f>SUM(T251:T253)</f>
        <v>0</v>
      </c>
      <c r="AR250" s="67" t="s">
        <v>79</v>
      </c>
      <c r="AT250" s="72" t="s">
        <v>71</v>
      </c>
      <c r="AU250" s="72" t="s">
        <v>79</v>
      </c>
      <c r="AY250" s="67" t="s">
        <v>114</v>
      </c>
      <c r="BK250" s="73">
        <f>SUM(BK251:BK253)</f>
        <v>0</v>
      </c>
    </row>
    <row r="251" spans="1:65" s="31" customFormat="1" ht="21.75" customHeight="1">
      <c r="A251" s="3"/>
      <c r="B251" s="16"/>
      <c r="C251" s="113" t="s">
        <v>227</v>
      </c>
      <c r="D251" s="113" t="s">
        <v>137</v>
      </c>
      <c r="E251" s="114" t="s">
        <v>225</v>
      </c>
      <c r="F251" s="115" t="s">
        <v>504</v>
      </c>
      <c r="G251" s="116" t="s">
        <v>117</v>
      </c>
      <c r="H251" s="117">
        <v>2</v>
      </c>
      <c r="I251" s="20"/>
      <c r="J251" s="127">
        <f>ROUND(I251*H251,2)</f>
        <v>0</v>
      </c>
      <c r="K251" s="21"/>
      <c r="L251" s="80"/>
      <c r="M251" s="22" t="s">
        <v>1</v>
      </c>
      <c r="N251" s="81" t="s">
        <v>38</v>
      </c>
      <c r="O251" s="75"/>
      <c r="P251" s="76">
        <f>O251*H251</f>
        <v>0</v>
      </c>
      <c r="Q251" s="76">
        <v>0</v>
      </c>
      <c r="R251" s="76">
        <f>Q251*H251</f>
        <v>0</v>
      </c>
      <c r="S251" s="76">
        <v>0</v>
      </c>
      <c r="T251" s="77">
        <f>S251*H251</f>
        <v>0</v>
      </c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R251" s="78" t="s">
        <v>146</v>
      </c>
      <c r="AT251" s="78" t="s">
        <v>137</v>
      </c>
      <c r="AU251" s="78" t="s">
        <v>83</v>
      </c>
      <c r="AY251" s="25" t="s">
        <v>114</v>
      </c>
      <c r="BE251" s="79">
        <f>IF(N251="základná",J251,0)</f>
        <v>0</v>
      </c>
      <c r="BF251" s="79">
        <f>IF(N251="znížená",J251,0)</f>
        <v>0</v>
      </c>
      <c r="BG251" s="79">
        <f>IF(N251="zákl. prenesená",J251,0)</f>
        <v>0</v>
      </c>
      <c r="BH251" s="79">
        <f>IF(N251="zníž. prenesená",J251,0)</f>
        <v>0</v>
      </c>
      <c r="BI251" s="79">
        <f>IF(N251="nulová",J251,0)</f>
        <v>0</v>
      </c>
      <c r="BJ251" s="25" t="s">
        <v>83</v>
      </c>
      <c r="BK251" s="79">
        <f>ROUND(I251*H251,2)</f>
        <v>0</v>
      </c>
      <c r="BL251" s="25" t="s">
        <v>130</v>
      </c>
      <c r="BM251" s="78" t="s">
        <v>288</v>
      </c>
    </row>
    <row r="252" spans="1:65" s="31" customFormat="1" ht="16.5" customHeight="1">
      <c r="A252" s="3"/>
      <c r="B252" s="16"/>
      <c r="C252" s="113" t="s">
        <v>278</v>
      </c>
      <c r="D252" s="113" t="s">
        <v>137</v>
      </c>
      <c r="E252" s="114" t="s">
        <v>226</v>
      </c>
      <c r="F252" s="115" t="s">
        <v>505</v>
      </c>
      <c r="G252" s="116" t="s">
        <v>117</v>
      </c>
      <c r="H252" s="117">
        <v>1</v>
      </c>
      <c r="I252" s="20"/>
      <c r="J252" s="127">
        <f>ROUND(I252*H252,2)</f>
        <v>0</v>
      </c>
      <c r="K252" s="21"/>
      <c r="L252" s="80"/>
      <c r="M252" s="22" t="s">
        <v>1</v>
      </c>
      <c r="N252" s="81" t="s">
        <v>38</v>
      </c>
      <c r="O252" s="75"/>
      <c r="P252" s="76">
        <f>O252*H252</f>
        <v>0</v>
      </c>
      <c r="Q252" s="76">
        <v>0</v>
      </c>
      <c r="R252" s="76">
        <f>Q252*H252</f>
        <v>0</v>
      </c>
      <c r="S252" s="76">
        <v>0</v>
      </c>
      <c r="T252" s="77">
        <f>S252*H252</f>
        <v>0</v>
      </c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R252" s="78" t="s">
        <v>146</v>
      </c>
      <c r="AT252" s="78" t="s">
        <v>137</v>
      </c>
      <c r="AU252" s="78" t="s">
        <v>83</v>
      </c>
      <c r="AY252" s="25" t="s">
        <v>114</v>
      </c>
      <c r="BE252" s="79">
        <f>IF(N252="základná",J252,0)</f>
        <v>0</v>
      </c>
      <c r="BF252" s="79">
        <f>IF(N252="znížená",J252,0)</f>
        <v>0</v>
      </c>
      <c r="BG252" s="79">
        <f>IF(N252="zákl. prenesená",J252,0)</f>
        <v>0</v>
      </c>
      <c r="BH252" s="79">
        <f>IF(N252="zníž. prenesená",J252,0)</f>
        <v>0</v>
      </c>
      <c r="BI252" s="79">
        <f>IF(N252="nulová",J252,0)</f>
        <v>0</v>
      </c>
      <c r="BJ252" s="25" t="s">
        <v>83</v>
      </c>
      <c r="BK252" s="79">
        <f>ROUND(I252*H252,2)</f>
        <v>0</v>
      </c>
      <c r="BL252" s="25" t="s">
        <v>130</v>
      </c>
      <c r="BM252" s="78" t="s">
        <v>506</v>
      </c>
    </row>
    <row r="253" spans="1:65" s="31" customFormat="1" ht="16.5" customHeight="1">
      <c r="A253" s="3"/>
      <c r="B253" s="16"/>
      <c r="C253" s="113" t="s">
        <v>232</v>
      </c>
      <c r="D253" s="113" t="s">
        <v>137</v>
      </c>
      <c r="E253" s="114" t="s">
        <v>227</v>
      </c>
      <c r="F253" s="115" t="s">
        <v>507</v>
      </c>
      <c r="G253" s="116" t="s">
        <v>117</v>
      </c>
      <c r="H253" s="117">
        <v>2</v>
      </c>
      <c r="I253" s="20"/>
      <c r="J253" s="127">
        <f>ROUND(I253*H253,2)</f>
        <v>0</v>
      </c>
      <c r="K253" s="21"/>
      <c r="L253" s="80"/>
      <c r="M253" s="22" t="s">
        <v>1</v>
      </c>
      <c r="N253" s="81" t="s">
        <v>38</v>
      </c>
      <c r="O253" s="75"/>
      <c r="P253" s="76">
        <f>O253*H253</f>
        <v>0</v>
      </c>
      <c r="Q253" s="76">
        <v>0</v>
      </c>
      <c r="R253" s="76">
        <f>Q253*H253</f>
        <v>0</v>
      </c>
      <c r="S253" s="76">
        <v>0</v>
      </c>
      <c r="T253" s="77">
        <f>S253*H253</f>
        <v>0</v>
      </c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R253" s="78" t="s">
        <v>146</v>
      </c>
      <c r="AT253" s="78" t="s">
        <v>137</v>
      </c>
      <c r="AU253" s="78" t="s">
        <v>83</v>
      </c>
      <c r="AY253" s="25" t="s">
        <v>114</v>
      </c>
      <c r="BE253" s="79">
        <f>IF(N253="základná",J253,0)</f>
        <v>0</v>
      </c>
      <c r="BF253" s="79">
        <f>IF(N253="znížená",J253,0)</f>
        <v>0</v>
      </c>
      <c r="BG253" s="79">
        <f>IF(N253="zákl. prenesená",J253,0)</f>
        <v>0</v>
      </c>
      <c r="BH253" s="79">
        <f>IF(N253="zníž. prenesená",J253,0)</f>
        <v>0</v>
      </c>
      <c r="BI253" s="79">
        <f>IF(N253="nulová",J253,0)</f>
        <v>0</v>
      </c>
      <c r="BJ253" s="25" t="s">
        <v>83</v>
      </c>
      <c r="BK253" s="79">
        <f>ROUND(I253*H253,2)</f>
        <v>0</v>
      </c>
      <c r="BL253" s="25" t="s">
        <v>130</v>
      </c>
      <c r="BM253" s="78" t="s">
        <v>508</v>
      </c>
    </row>
    <row r="254" spans="1:65" s="15" customFormat="1" ht="22.9" customHeight="1">
      <c r="B254" s="66"/>
      <c r="C254" s="104"/>
      <c r="D254" s="105" t="s">
        <v>71</v>
      </c>
      <c r="E254" s="107" t="s">
        <v>137</v>
      </c>
      <c r="F254" s="107" t="s">
        <v>509</v>
      </c>
      <c r="G254" s="104"/>
      <c r="H254" s="104"/>
      <c r="J254" s="125">
        <f>BK254</f>
        <v>0</v>
      </c>
      <c r="L254" s="66"/>
      <c r="M254" s="68"/>
      <c r="N254" s="69"/>
      <c r="O254" s="69"/>
      <c r="P254" s="70">
        <f>SUM(P255:P267)</f>
        <v>0</v>
      </c>
      <c r="Q254" s="69"/>
      <c r="R254" s="70">
        <f>SUM(R255:R267)</f>
        <v>0</v>
      </c>
      <c r="S254" s="69"/>
      <c r="T254" s="71">
        <f>SUM(T255:T267)</f>
        <v>0</v>
      </c>
      <c r="AR254" s="67" t="s">
        <v>115</v>
      </c>
      <c r="AT254" s="72" t="s">
        <v>71</v>
      </c>
      <c r="AU254" s="72" t="s">
        <v>79</v>
      </c>
      <c r="AY254" s="67" t="s">
        <v>114</v>
      </c>
      <c r="BK254" s="73">
        <f>SUM(BK255:BK267)</f>
        <v>0</v>
      </c>
    </row>
    <row r="255" spans="1:65" s="31" customFormat="1" ht="16.5" customHeight="1">
      <c r="A255" s="3"/>
      <c r="B255" s="16"/>
      <c r="C255" s="108" t="s">
        <v>281</v>
      </c>
      <c r="D255" s="108" t="s">
        <v>116</v>
      </c>
      <c r="E255" s="109" t="s">
        <v>220</v>
      </c>
      <c r="F255" s="110" t="s">
        <v>510</v>
      </c>
      <c r="G255" s="111" t="s">
        <v>117</v>
      </c>
      <c r="H255" s="112">
        <v>1</v>
      </c>
      <c r="I255" s="17"/>
      <c r="J255" s="126">
        <f t="shared" ref="J255:J267" si="50">ROUND(I255*H255,2)</f>
        <v>0</v>
      </c>
      <c r="K255" s="18"/>
      <c r="L255" s="16"/>
      <c r="M255" s="19" t="s">
        <v>1</v>
      </c>
      <c r="N255" s="74" t="s">
        <v>38</v>
      </c>
      <c r="O255" s="75"/>
      <c r="P255" s="76">
        <f t="shared" ref="P255:P267" si="51">O255*H255</f>
        <v>0</v>
      </c>
      <c r="Q255" s="76">
        <v>0</v>
      </c>
      <c r="R255" s="76">
        <f t="shared" ref="R255:R267" si="52">Q255*H255</f>
        <v>0</v>
      </c>
      <c r="S255" s="76">
        <v>0</v>
      </c>
      <c r="T255" s="77">
        <f t="shared" ref="T255:T267" si="53">S255*H255</f>
        <v>0</v>
      </c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R255" s="78" t="s">
        <v>130</v>
      </c>
      <c r="AT255" s="78" t="s">
        <v>116</v>
      </c>
      <c r="AU255" s="78" t="s">
        <v>83</v>
      </c>
      <c r="AY255" s="25" t="s">
        <v>114</v>
      </c>
      <c r="BE255" s="79">
        <f t="shared" ref="BE255:BE267" si="54">IF(N255="základná",J255,0)</f>
        <v>0</v>
      </c>
      <c r="BF255" s="79">
        <f t="shared" ref="BF255:BF267" si="55">IF(N255="znížená",J255,0)</f>
        <v>0</v>
      </c>
      <c r="BG255" s="79">
        <f t="shared" ref="BG255:BG267" si="56">IF(N255="zákl. prenesená",J255,0)</f>
        <v>0</v>
      </c>
      <c r="BH255" s="79">
        <f t="shared" ref="BH255:BH267" si="57">IF(N255="zníž. prenesená",J255,0)</f>
        <v>0</v>
      </c>
      <c r="BI255" s="79">
        <f t="shared" ref="BI255:BI267" si="58">IF(N255="nulová",J255,0)</f>
        <v>0</v>
      </c>
      <c r="BJ255" s="25" t="s">
        <v>83</v>
      </c>
      <c r="BK255" s="79">
        <f t="shared" ref="BK255:BK267" si="59">ROUND(I255*H255,2)</f>
        <v>0</v>
      </c>
      <c r="BL255" s="25" t="s">
        <v>130</v>
      </c>
      <c r="BM255" s="78" t="s">
        <v>511</v>
      </c>
    </row>
    <row r="256" spans="1:65" s="31" customFormat="1" ht="16.5" customHeight="1">
      <c r="A256" s="3"/>
      <c r="B256" s="16"/>
      <c r="C256" s="108" t="s">
        <v>233</v>
      </c>
      <c r="D256" s="108" t="s">
        <v>116</v>
      </c>
      <c r="E256" s="109" t="s">
        <v>221</v>
      </c>
      <c r="F256" s="110" t="s">
        <v>512</v>
      </c>
      <c r="G256" s="111" t="s">
        <v>117</v>
      </c>
      <c r="H256" s="112">
        <v>1</v>
      </c>
      <c r="I256" s="17"/>
      <c r="J256" s="126">
        <f t="shared" si="50"/>
        <v>0</v>
      </c>
      <c r="K256" s="18"/>
      <c r="L256" s="16"/>
      <c r="M256" s="19" t="s">
        <v>1</v>
      </c>
      <c r="N256" s="74" t="s">
        <v>38</v>
      </c>
      <c r="O256" s="75"/>
      <c r="P256" s="76">
        <f t="shared" si="51"/>
        <v>0</v>
      </c>
      <c r="Q256" s="76">
        <v>0</v>
      </c>
      <c r="R256" s="76">
        <f t="shared" si="52"/>
        <v>0</v>
      </c>
      <c r="S256" s="76">
        <v>0</v>
      </c>
      <c r="T256" s="77">
        <f t="shared" si="53"/>
        <v>0</v>
      </c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R256" s="78" t="s">
        <v>130</v>
      </c>
      <c r="AT256" s="78" t="s">
        <v>116</v>
      </c>
      <c r="AU256" s="78" t="s">
        <v>83</v>
      </c>
      <c r="AY256" s="25" t="s">
        <v>114</v>
      </c>
      <c r="BE256" s="79">
        <f t="shared" si="54"/>
        <v>0</v>
      </c>
      <c r="BF256" s="79">
        <f t="shared" si="55"/>
        <v>0</v>
      </c>
      <c r="BG256" s="79">
        <f t="shared" si="56"/>
        <v>0</v>
      </c>
      <c r="BH256" s="79">
        <f t="shared" si="57"/>
        <v>0</v>
      </c>
      <c r="BI256" s="79">
        <f t="shared" si="58"/>
        <v>0</v>
      </c>
      <c r="BJ256" s="25" t="s">
        <v>83</v>
      </c>
      <c r="BK256" s="79">
        <f t="shared" si="59"/>
        <v>0</v>
      </c>
      <c r="BL256" s="25" t="s">
        <v>130</v>
      </c>
      <c r="BM256" s="78" t="s">
        <v>513</v>
      </c>
    </row>
    <row r="257" spans="1:65" s="31" customFormat="1" ht="16.5" customHeight="1">
      <c r="A257" s="3"/>
      <c r="B257" s="16"/>
      <c r="C257" s="108" t="s">
        <v>284</v>
      </c>
      <c r="D257" s="108" t="s">
        <v>116</v>
      </c>
      <c r="E257" s="109" t="s">
        <v>222</v>
      </c>
      <c r="F257" s="110" t="s">
        <v>514</v>
      </c>
      <c r="G257" s="111" t="s">
        <v>117</v>
      </c>
      <c r="H257" s="112">
        <v>10</v>
      </c>
      <c r="I257" s="17"/>
      <c r="J257" s="126">
        <f t="shared" si="50"/>
        <v>0</v>
      </c>
      <c r="K257" s="18"/>
      <c r="L257" s="16"/>
      <c r="M257" s="19" t="s">
        <v>1</v>
      </c>
      <c r="N257" s="74" t="s">
        <v>38</v>
      </c>
      <c r="O257" s="75"/>
      <c r="P257" s="76">
        <f t="shared" si="51"/>
        <v>0</v>
      </c>
      <c r="Q257" s="76">
        <v>0</v>
      </c>
      <c r="R257" s="76">
        <f t="shared" si="52"/>
        <v>0</v>
      </c>
      <c r="S257" s="76">
        <v>0</v>
      </c>
      <c r="T257" s="77">
        <f t="shared" si="53"/>
        <v>0</v>
      </c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R257" s="78" t="s">
        <v>130</v>
      </c>
      <c r="AT257" s="78" t="s">
        <v>116</v>
      </c>
      <c r="AU257" s="78" t="s">
        <v>83</v>
      </c>
      <c r="AY257" s="25" t="s">
        <v>114</v>
      </c>
      <c r="BE257" s="79">
        <f t="shared" si="54"/>
        <v>0</v>
      </c>
      <c r="BF257" s="79">
        <f t="shared" si="55"/>
        <v>0</v>
      </c>
      <c r="BG257" s="79">
        <f t="shared" si="56"/>
        <v>0</v>
      </c>
      <c r="BH257" s="79">
        <f t="shared" si="57"/>
        <v>0</v>
      </c>
      <c r="BI257" s="79">
        <f t="shared" si="58"/>
        <v>0</v>
      </c>
      <c r="BJ257" s="25" t="s">
        <v>83</v>
      </c>
      <c r="BK257" s="79">
        <f t="shared" si="59"/>
        <v>0</v>
      </c>
      <c r="BL257" s="25" t="s">
        <v>130</v>
      </c>
      <c r="BM257" s="78" t="s">
        <v>515</v>
      </c>
    </row>
    <row r="258" spans="1:65" s="31" customFormat="1" ht="16.5" customHeight="1">
      <c r="A258" s="3"/>
      <c r="B258" s="16"/>
      <c r="C258" s="108" t="s">
        <v>234</v>
      </c>
      <c r="D258" s="108" t="s">
        <v>116</v>
      </c>
      <c r="E258" s="109" t="s">
        <v>223</v>
      </c>
      <c r="F258" s="110" t="s">
        <v>516</v>
      </c>
      <c r="G258" s="111" t="s">
        <v>228</v>
      </c>
      <c r="H258" s="112">
        <v>146</v>
      </c>
      <c r="I258" s="17"/>
      <c r="J258" s="126">
        <f t="shared" si="50"/>
        <v>0</v>
      </c>
      <c r="K258" s="18"/>
      <c r="L258" s="16"/>
      <c r="M258" s="19" t="s">
        <v>1</v>
      </c>
      <c r="N258" s="74" t="s">
        <v>38</v>
      </c>
      <c r="O258" s="75"/>
      <c r="P258" s="76">
        <f t="shared" si="51"/>
        <v>0</v>
      </c>
      <c r="Q258" s="76">
        <v>0</v>
      </c>
      <c r="R258" s="76">
        <f t="shared" si="52"/>
        <v>0</v>
      </c>
      <c r="S258" s="76">
        <v>0</v>
      </c>
      <c r="T258" s="77">
        <f t="shared" si="53"/>
        <v>0</v>
      </c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R258" s="78" t="s">
        <v>130</v>
      </c>
      <c r="AT258" s="78" t="s">
        <v>116</v>
      </c>
      <c r="AU258" s="78" t="s">
        <v>83</v>
      </c>
      <c r="AY258" s="25" t="s">
        <v>114</v>
      </c>
      <c r="BE258" s="79">
        <f t="shared" si="54"/>
        <v>0</v>
      </c>
      <c r="BF258" s="79">
        <f t="shared" si="55"/>
        <v>0</v>
      </c>
      <c r="BG258" s="79">
        <f t="shared" si="56"/>
        <v>0</v>
      </c>
      <c r="BH258" s="79">
        <f t="shared" si="57"/>
        <v>0</v>
      </c>
      <c r="BI258" s="79">
        <f t="shared" si="58"/>
        <v>0</v>
      </c>
      <c r="BJ258" s="25" t="s">
        <v>83</v>
      </c>
      <c r="BK258" s="79">
        <f t="shared" si="59"/>
        <v>0</v>
      </c>
      <c r="BL258" s="25" t="s">
        <v>130</v>
      </c>
      <c r="BM258" s="78" t="s">
        <v>517</v>
      </c>
    </row>
    <row r="259" spans="1:65" s="31" customFormat="1" ht="16.5" customHeight="1">
      <c r="A259" s="3"/>
      <c r="B259" s="16"/>
      <c r="C259" s="118" t="s">
        <v>287</v>
      </c>
      <c r="D259" s="118" t="s">
        <v>116</v>
      </c>
      <c r="E259" s="119" t="s">
        <v>224</v>
      </c>
      <c r="F259" s="120" t="s">
        <v>518</v>
      </c>
      <c r="G259" s="121" t="s">
        <v>228</v>
      </c>
      <c r="H259" s="122">
        <v>75</v>
      </c>
      <c r="I259" s="129"/>
      <c r="J259" s="128">
        <f t="shared" si="50"/>
        <v>0</v>
      </c>
      <c r="K259" s="18"/>
      <c r="L259" s="16"/>
      <c r="M259" s="19" t="s">
        <v>1</v>
      </c>
      <c r="N259" s="74" t="s">
        <v>38</v>
      </c>
      <c r="O259" s="75"/>
      <c r="P259" s="76">
        <f t="shared" si="51"/>
        <v>0</v>
      </c>
      <c r="Q259" s="76">
        <v>0</v>
      </c>
      <c r="R259" s="76">
        <f t="shared" si="52"/>
        <v>0</v>
      </c>
      <c r="S259" s="76">
        <v>0</v>
      </c>
      <c r="T259" s="77">
        <f t="shared" si="53"/>
        <v>0</v>
      </c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R259" s="78" t="s">
        <v>130</v>
      </c>
      <c r="AT259" s="78" t="s">
        <v>116</v>
      </c>
      <c r="AU259" s="78" t="s">
        <v>83</v>
      </c>
      <c r="AY259" s="25" t="s">
        <v>114</v>
      </c>
      <c r="BE259" s="79">
        <f t="shared" si="54"/>
        <v>0</v>
      </c>
      <c r="BF259" s="79">
        <f t="shared" si="55"/>
        <v>0</v>
      </c>
      <c r="BG259" s="79">
        <f t="shared" si="56"/>
        <v>0</v>
      </c>
      <c r="BH259" s="79">
        <f t="shared" si="57"/>
        <v>0</v>
      </c>
      <c r="BI259" s="79">
        <f t="shared" si="58"/>
        <v>0</v>
      </c>
      <c r="BJ259" s="25" t="s">
        <v>83</v>
      </c>
      <c r="BK259" s="79">
        <f t="shared" si="59"/>
        <v>0</v>
      </c>
      <c r="BL259" s="25" t="s">
        <v>130</v>
      </c>
      <c r="BM259" s="78" t="s">
        <v>519</v>
      </c>
    </row>
    <row r="260" spans="1:65" s="31" customFormat="1" ht="16.5" customHeight="1">
      <c r="A260" s="3"/>
      <c r="B260" s="16"/>
      <c r="C260" s="108" t="s">
        <v>235</v>
      </c>
      <c r="D260" s="108" t="s">
        <v>116</v>
      </c>
      <c r="E260" s="109" t="s">
        <v>225</v>
      </c>
      <c r="F260" s="110" t="s">
        <v>520</v>
      </c>
      <c r="G260" s="111" t="s">
        <v>228</v>
      </c>
      <c r="H260" s="112">
        <v>15</v>
      </c>
      <c r="I260" s="17"/>
      <c r="J260" s="126">
        <f t="shared" si="50"/>
        <v>0</v>
      </c>
      <c r="K260" s="18"/>
      <c r="L260" s="16"/>
      <c r="M260" s="19" t="s">
        <v>1</v>
      </c>
      <c r="N260" s="74" t="s">
        <v>38</v>
      </c>
      <c r="O260" s="75"/>
      <c r="P260" s="76">
        <f t="shared" si="51"/>
        <v>0</v>
      </c>
      <c r="Q260" s="76">
        <v>0</v>
      </c>
      <c r="R260" s="76">
        <f t="shared" si="52"/>
        <v>0</v>
      </c>
      <c r="S260" s="76">
        <v>0</v>
      </c>
      <c r="T260" s="77">
        <f t="shared" si="53"/>
        <v>0</v>
      </c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R260" s="78" t="s">
        <v>130</v>
      </c>
      <c r="AT260" s="78" t="s">
        <v>116</v>
      </c>
      <c r="AU260" s="78" t="s">
        <v>83</v>
      </c>
      <c r="AY260" s="25" t="s">
        <v>114</v>
      </c>
      <c r="BE260" s="79">
        <f t="shared" si="54"/>
        <v>0</v>
      </c>
      <c r="BF260" s="79">
        <f t="shared" si="55"/>
        <v>0</v>
      </c>
      <c r="BG260" s="79">
        <f t="shared" si="56"/>
        <v>0</v>
      </c>
      <c r="BH260" s="79">
        <f t="shared" si="57"/>
        <v>0</v>
      </c>
      <c r="BI260" s="79">
        <f t="shared" si="58"/>
        <v>0</v>
      </c>
      <c r="BJ260" s="25" t="s">
        <v>83</v>
      </c>
      <c r="BK260" s="79">
        <f t="shared" si="59"/>
        <v>0</v>
      </c>
      <c r="BL260" s="25" t="s">
        <v>130</v>
      </c>
      <c r="BM260" s="78" t="s">
        <v>521</v>
      </c>
    </row>
    <row r="261" spans="1:65" s="31" customFormat="1" ht="16.5" customHeight="1">
      <c r="A261" s="3"/>
      <c r="B261" s="16"/>
      <c r="C261" s="108" t="s">
        <v>289</v>
      </c>
      <c r="D261" s="108" t="s">
        <v>116</v>
      </c>
      <c r="E261" s="109" t="s">
        <v>522</v>
      </c>
      <c r="F261" s="110" t="s">
        <v>523</v>
      </c>
      <c r="G261" s="111" t="s">
        <v>524</v>
      </c>
      <c r="H261" s="112">
        <v>1</v>
      </c>
      <c r="I261" s="17"/>
      <c r="J261" s="126">
        <f t="shared" si="50"/>
        <v>0</v>
      </c>
      <c r="K261" s="18"/>
      <c r="L261" s="16"/>
      <c r="M261" s="19" t="s">
        <v>1</v>
      </c>
      <c r="N261" s="74" t="s">
        <v>38</v>
      </c>
      <c r="O261" s="75"/>
      <c r="P261" s="76">
        <f t="shared" si="51"/>
        <v>0</v>
      </c>
      <c r="Q261" s="76">
        <v>0</v>
      </c>
      <c r="R261" s="76">
        <f t="shared" si="52"/>
        <v>0</v>
      </c>
      <c r="S261" s="76">
        <v>0</v>
      </c>
      <c r="T261" s="77">
        <f t="shared" si="53"/>
        <v>0</v>
      </c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R261" s="78" t="s">
        <v>130</v>
      </c>
      <c r="AT261" s="78" t="s">
        <v>116</v>
      </c>
      <c r="AU261" s="78" t="s">
        <v>83</v>
      </c>
      <c r="AY261" s="25" t="s">
        <v>114</v>
      </c>
      <c r="BE261" s="79">
        <f t="shared" si="54"/>
        <v>0</v>
      </c>
      <c r="BF261" s="79">
        <f t="shared" si="55"/>
        <v>0</v>
      </c>
      <c r="BG261" s="79">
        <f t="shared" si="56"/>
        <v>0</v>
      </c>
      <c r="BH261" s="79">
        <f t="shared" si="57"/>
        <v>0</v>
      </c>
      <c r="BI261" s="79">
        <f t="shared" si="58"/>
        <v>0</v>
      </c>
      <c r="BJ261" s="25" t="s">
        <v>83</v>
      </c>
      <c r="BK261" s="79">
        <f t="shared" si="59"/>
        <v>0</v>
      </c>
      <c r="BL261" s="25" t="s">
        <v>130</v>
      </c>
      <c r="BM261" s="78" t="s">
        <v>525</v>
      </c>
    </row>
    <row r="262" spans="1:65" s="31" customFormat="1" ht="16.5" customHeight="1">
      <c r="A262" s="3"/>
      <c r="B262" s="16"/>
      <c r="C262" s="108" t="s">
        <v>236</v>
      </c>
      <c r="D262" s="108" t="s">
        <v>116</v>
      </c>
      <c r="E262" s="109" t="s">
        <v>526</v>
      </c>
      <c r="F262" s="110" t="s">
        <v>527</v>
      </c>
      <c r="G262" s="111" t="s">
        <v>524</v>
      </c>
      <c r="H262" s="112">
        <v>2</v>
      </c>
      <c r="I262" s="17"/>
      <c r="J262" s="126">
        <f t="shared" si="50"/>
        <v>0</v>
      </c>
      <c r="K262" s="18"/>
      <c r="L262" s="16"/>
      <c r="M262" s="19" t="s">
        <v>1</v>
      </c>
      <c r="N262" s="74" t="s">
        <v>38</v>
      </c>
      <c r="O262" s="75"/>
      <c r="P262" s="76">
        <f t="shared" si="51"/>
        <v>0</v>
      </c>
      <c r="Q262" s="76">
        <v>0</v>
      </c>
      <c r="R262" s="76">
        <f t="shared" si="52"/>
        <v>0</v>
      </c>
      <c r="S262" s="76">
        <v>0</v>
      </c>
      <c r="T262" s="77">
        <f t="shared" si="53"/>
        <v>0</v>
      </c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R262" s="78" t="s">
        <v>130</v>
      </c>
      <c r="AT262" s="78" t="s">
        <v>116</v>
      </c>
      <c r="AU262" s="78" t="s">
        <v>83</v>
      </c>
      <c r="AY262" s="25" t="s">
        <v>114</v>
      </c>
      <c r="BE262" s="79">
        <f t="shared" si="54"/>
        <v>0</v>
      </c>
      <c r="BF262" s="79">
        <f t="shared" si="55"/>
        <v>0</v>
      </c>
      <c r="BG262" s="79">
        <f t="shared" si="56"/>
        <v>0</v>
      </c>
      <c r="BH262" s="79">
        <f t="shared" si="57"/>
        <v>0</v>
      </c>
      <c r="BI262" s="79">
        <f t="shared" si="58"/>
        <v>0</v>
      </c>
      <c r="BJ262" s="25" t="s">
        <v>83</v>
      </c>
      <c r="BK262" s="79">
        <f t="shared" si="59"/>
        <v>0</v>
      </c>
      <c r="BL262" s="25" t="s">
        <v>130</v>
      </c>
      <c r="BM262" s="78" t="s">
        <v>528</v>
      </c>
    </row>
    <row r="263" spans="1:65" s="31" customFormat="1" ht="16.5" customHeight="1">
      <c r="A263" s="3"/>
      <c r="B263" s="16"/>
      <c r="C263" s="108" t="s">
        <v>290</v>
      </c>
      <c r="D263" s="108" t="s">
        <v>116</v>
      </c>
      <c r="E263" s="109" t="s">
        <v>529</v>
      </c>
      <c r="F263" s="110" t="s">
        <v>530</v>
      </c>
      <c r="G263" s="111" t="s">
        <v>524</v>
      </c>
      <c r="H263" s="112">
        <v>2</v>
      </c>
      <c r="I263" s="17"/>
      <c r="J263" s="126">
        <f t="shared" si="50"/>
        <v>0</v>
      </c>
      <c r="K263" s="18"/>
      <c r="L263" s="16"/>
      <c r="M263" s="19" t="s">
        <v>1</v>
      </c>
      <c r="N263" s="74" t="s">
        <v>38</v>
      </c>
      <c r="O263" s="75"/>
      <c r="P263" s="76">
        <f t="shared" si="51"/>
        <v>0</v>
      </c>
      <c r="Q263" s="76">
        <v>0</v>
      </c>
      <c r="R263" s="76">
        <f t="shared" si="52"/>
        <v>0</v>
      </c>
      <c r="S263" s="76">
        <v>0</v>
      </c>
      <c r="T263" s="77">
        <f t="shared" si="53"/>
        <v>0</v>
      </c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R263" s="78" t="s">
        <v>130</v>
      </c>
      <c r="AT263" s="78" t="s">
        <v>116</v>
      </c>
      <c r="AU263" s="78" t="s">
        <v>83</v>
      </c>
      <c r="AY263" s="25" t="s">
        <v>114</v>
      </c>
      <c r="BE263" s="79">
        <f t="shared" si="54"/>
        <v>0</v>
      </c>
      <c r="BF263" s="79">
        <f t="shared" si="55"/>
        <v>0</v>
      </c>
      <c r="BG263" s="79">
        <f t="shared" si="56"/>
        <v>0</v>
      </c>
      <c r="BH263" s="79">
        <f t="shared" si="57"/>
        <v>0</v>
      </c>
      <c r="BI263" s="79">
        <f t="shared" si="58"/>
        <v>0</v>
      </c>
      <c r="BJ263" s="25" t="s">
        <v>83</v>
      </c>
      <c r="BK263" s="79">
        <f t="shared" si="59"/>
        <v>0</v>
      </c>
      <c r="BL263" s="25" t="s">
        <v>130</v>
      </c>
      <c r="BM263" s="78" t="s">
        <v>531</v>
      </c>
    </row>
    <row r="264" spans="1:65" s="31" customFormat="1" ht="16.5" customHeight="1">
      <c r="A264" s="3"/>
      <c r="B264" s="16"/>
      <c r="C264" s="108" t="s">
        <v>237</v>
      </c>
      <c r="D264" s="108" t="s">
        <v>116</v>
      </c>
      <c r="E264" s="109" t="s">
        <v>532</v>
      </c>
      <c r="F264" s="110" t="s">
        <v>533</v>
      </c>
      <c r="G264" s="111" t="s">
        <v>524</v>
      </c>
      <c r="H264" s="112">
        <v>2</v>
      </c>
      <c r="I264" s="17"/>
      <c r="J264" s="126">
        <f t="shared" si="50"/>
        <v>0</v>
      </c>
      <c r="K264" s="18"/>
      <c r="L264" s="16"/>
      <c r="M264" s="19" t="s">
        <v>1</v>
      </c>
      <c r="N264" s="74" t="s">
        <v>38</v>
      </c>
      <c r="O264" s="75"/>
      <c r="P264" s="76">
        <f t="shared" si="51"/>
        <v>0</v>
      </c>
      <c r="Q264" s="76">
        <v>0</v>
      </c>
      <c r="R264" s="76">
        <f t="shared" si="52"/>
        <v>0</v>
      </c>
      <c r="S264" s="76">
        <v>0</v>
      </c>
      <c r="T264" s="77">
        <f t="shared" si="53"/>
        <v>0</v>
      </c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R264" s="78" t="s">
        <v>130</v>
      </c>
      <c r="AT264" s="78" t="s">
        <v>116</v>
      </c>
      <c r="AU264" s="78" t="s">
        <v>83</v>
      </c>
      <c r="AY264" s="25" t="s">
        <v>114</v>
      </c>
      <c r="BE264" s="79">
        <f t="shared" si="54"/>
        <v>0</v>
      </c>
      <c r="BF264" s="79">
        <f t="shared" si="55"/>
        <v>0</v>
      </c>
      <c r="BG264" s="79">
        <f t="shared" si="56"/>
        <v>0</v>
      </c>
      <c r="BH264" s="79">
        <f t="shared" si="57"/>
        <v>0</v>
      </c>
      <c r="BI264" s="79">
        <f t="shared" si="58"/>
        <v>0</v>
      </c>
      <c r="BJ264" s="25" t="s">
        <v>83</v>
      </c>
      <c r="BK264" s="79">
        <f t="shared" si="59"/>
        <v>0</v>
      </c>
      <c r="BL264" s="25" t="s">
        <v>130</v>
      </c>
      <c r="BM264" s="78" t="s">
        <v>534</v>
      </c>
    </row>
    <row r="265" spans="1:65" s="31" customFormat="1" ht="16.5" customHeight="1">
      <c r="A265" s="3"/>
      <c r="B265" s="16"/>
      <c r="C265" s="108" t="s">
        <v>291</v>
      </c>
      <c r="D265" s="108" t="s">
        <v>116</v>
      </c>
      <c r="E265" s="109" t="s">
        <v>535</v>
      </c>
      <c r="F265" s="110" t="s">
        <v>536</v>
      </c>
      <c r="G265" s="111" t="s">
        <v>228</v>
      </c>
      <c r="H265" s="112">
        <v>16</v>
      </c>
      <c r="I265" s="17"/>
      <c r="J265" s="126">
        <f t="shared" si="50"/>
        <v>0</v>
      </c>
      <c r="K265" s="18"/>
      <c r="L265" s="16"/>
      <c r="M265" s="19" t="s">
        <v>1</v>
      </c>
      <c r="N265" s="74" t="s">
        <v>38</v>
      </c>
      <c r="O265" s="75"/>
      <c r="P265" s="76">
        <f t="shared" si="51"/>
        <v>0</v>
      </c>
      <c r="Q265" s="76">
        <v>0</v>
      </c>
      <c r="R265" s="76">
        <f t="shared" si="52"/>
        <v>0</v>
      </c>
      <c r="S265" s="76">
        <v>0</v>
      </c>
      <c r="T265" s="77">
        <f t="shared" si="53"/>
        <v>0</v>
      </c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R265" s="78" t="s">
        <v>130</v>
      </c>
      <c r="AT265" s="78" t="s">
        <v>116</v>
      </c>
      <c r="AU265" s="78" t="s">
        <v>83</v>
      </c>
      <c r="AY265" s="25" t="s">
        <v>114</v>
      </c>
      <c r="BE265" s="79">
        <f t="shared" si="54"/>
        <v>0</v>
      </c>
      <c r="BF265" s="79">
        <f t="shared" si="55"/>
        <v>0</v>
      </c>
      <c r="BG265" s="79">
        <f t="shared" si="56"/>
        <v>0</v>
      </c>
      <c r="BH265" s="79">
        <f t="shared" si="57"/>
        <v>0</v>
      </c>
      <c r="BI265" s="79">
        <f t="shared" si="58"/>
        <v>0</v>
      </c>
      <c r="BJ265" s="25" t="s">
        <v>83</v>
      </c>
      <c r="BK265" s="79">
        <f t="shared" si="59"/>
        <v>0</v>
      </c>
      <c r="BL265" s="25" t="s">
        <v>130</v>
      </c>
      <c r="BM265" s="78" t="s">
        <v>537</v>
      </c>
    </row>
    <row r="266" spans="1:65" s="31" customFormat="1" ht="16.5" customHeight="1">
      <c r="A266" s="3"/>
      <c r="B266" s="16"/>
      <c r="C266" s="108" t="s">
        <v>231</v>
      </c>
      <c r="D266" s="108" t="s">
        <v>116</v>
      </c>
      <c r="E266" s="109" t="s">
        <v>538</v>
      </c>
      <c r="F266" s="110" t="s">
        <v>539</v>
      </c>
      <c r="G266" s="111" t="s">
        <v>228</v>
      </c>
      <c r="H266" s="112">
        <v>8</v>
      </c>
      <c r="I266" s="17"/>
      <c r="J266" s="126">
        <f t="shared" si="50"/>
        <v>0</v>
      </c>
      <c r="K266" s="18"/>
      <c r="L266" s="16"/>
      <c r="M266" s="19" t="s">
        <v>1</v>
      </c>
      <c r="N266" s="74" t="s">
        <v>38</v>
      </c>
      <c r="O266" s="75"/>
      <c r="P266" s="76">
        <f t="shared" si="51"/>
        <v>0</v>
      </c>
      <c r="Q266" s="76">
        <v>0</v>
      </c>
      <c r="R266" s="76">
        <f t="shared" si="52"/>
        <v>0</v>
      </c>
      <c r="S266" s="76">
        <v>0</v>
      </c>
      <c r="T266" s="77">
        <f t="shared" si="53"/>
        <v>0</v>
      </c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R266" s="78" t="s">
        <v>130</v>
      </c>
      <c r="AT266" s="78" t="s">
        <v>116</v>
      </c>
      <c r="AU266" s="78" t="s">
        <v>83</v>
      </c>
      <c r="AY266" s="25" t="s">
        <v>114</v>
      </c>
      <c r="BE266" s="79">
        <f t="shared" si="54"/>
        <v>0</v>
      </c>
      <c r="BF266" s="79">
        <f t="shared" si="55"/>
        <v>0</v>
      </c>
      <c r="BG266" s="79">
        <f t="shared" si="56"/>
        <v>0</v>
      </c>
      <c r="BH266" s="79">
        <f t="shared" si="57"/>
        <v>0</v>
      </c>
      <c r="BI266" s="79">
        <f t="shared" si="58"/>
        <v>0</v>
      </c>
      <c r="BJ266" s="25" t="s">
        <v>83</v>
      </c>
      <c r="BK266" s="79">
        <f t="shared" si="59"/>
        <v>0</v>
      </c>
      <c r="BL266" s="25" t="s">
        <v>130</v>
      </c>
      <c r="BM266" s="78" t="s">
        <v>540</v>
      </c>
    </row>
    <row r="267" spans="1:65" s="31" customFormat="1" ht="16.5" customHeight="1">
      <c r="A267" s="3"/>
      <c r="B267" s="16"/>
      <c r="C267" s="108" t="s">
        <v>292</v>
      </c>
      <c r="D267" s="108" t="s">
        <v>116</v>
      </c>
      <c r="E267" s="109" t="s">
        <v>541</v>
      </c>
      <c r="F267" s="110" t="s">
        <v>542</v>
      </c>
      <c r="G267" s="111" t="s">
        <v>524</v>
      </c>
      <c r="H267" s="112">
        <v>4</v>
      </c>
      <c r="I267" s="17"/>
      <c r="J267" s="126">
        <f t="shared" si="50"/>
        <v>0</v>
      </c>
      <c r="K267" s="18"/>
      <c r="L267" s="16"/>
      <c r="M267" s="23" t="s">
        <v>1</v>
      </c>
      <c r="N267" s="130" t="s">
        <v>38</v>
      </c>
      <c r="O267" s="131"/>
      <c r="P267" s="132">
        <f t="shared" si="51"/>
        <v>0</v>
      </c>
      <c r="Q267" s="132">
        <v>0</v>
      </c>
      <c r="R267" s="132">
        <f t="shared" si="52"/>
        <v>0</v>
      </c>
      <c r="S267" s="132">
        <v>0</v>
      </c>
      <c r="T267" s="133">
        <f t="shared" si="53"/>
        <v>0</v>
      </c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R267" s="78" t="s">
        <v>130</v>
      </c>
      <c r="AT267" s="78" t="s">
        <v>116</v>
      </c>
      <c r="AU267" s="78" t="s">
        <v>83</v>
      </c>
      <c r="AY267" s="25" t="s">
        <v>114</v>
      </c>
      <c r="BE267" s="79">
        <f t="shared" si="54"/>
        <v>0</v>
      </c>
      <c r="BF267" s="79">
        <f t="shared" si="55"/>
        <v>0</v>
      </c>
      <c r="BG267" s="79">
        <f t="shared" si="56"/>
        <v>0</v>
      </c>
      <c r="BH267" s="79">
        <f t="shared" si="57"/>
        <v>0</v>
      </c>
      <c r="BI267" s="79">
        <f t="shared" si="58"/>
        <v>0</v>
      </c>
      <c r="BJ267" s="25" t="s">
        <v>83</v>
      </c>
      <c r="BK267" s="79">
        <f t="shared" si="59"/>
        <v>0</v>
      </c>
      <c r="BL267" s="25" t="s">
        <v>130</v>
      </c>
      <c r="BM267" s="78" t="s">
        <v>543</v>
      </c>
    </row>
    <row r="268" spans="1:65" s="31" customFormat="1" ht="6.95" customHeight="1">
      <c r="A268" s="3"/>
      <c r="B268" s="42"/>
      <c r="C268" s="11"/>
      <c r="D268" s="11"/>
      <c r="E268" s="11"/>
      <c r="F268" s="11"/>
      <c r="G268" s="11"/>
      <c r="H268" s="11"/>
      <c r="I268" s="11"/>
      <c r="J268" s="11"/>
      <c r="K268" s="11"/>
      <c r="L268" s="16"/>
      <c r="M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</row>
  </sheetData>
  <sheetProtection password="ABFB" sheet="1" objects="1" scenarios="1" selectLockedCells="1"/>
  <autoFilter ref="C128:K267"/>
  <mergeCells count="12">
    <mergeCell ref="E121:H121"/>
    <mergeCell ref="L2:V2"/>
    <mergeCell ref="E85:H85"/>
    <mergeCell ref="E87:H87"/>
    <mergeCell ref="E89:H89"/>
    <mergeCell ref="E117:H117"/>
    <mergeCell ref="E119:H119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landscape" blackAndWhite="1" r:id="rId1"/>
  <headerFoot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2</vt:i4>
      </vt:variant>
      <vt:variant>
        <vt:lpstr>Pomenované rozsahy</vt:lpstr>
      </vt:variant>
      <vt:variant>
        <vt:i4>4</vt:i4>
      </vt:variant>
    </vt:vector>
  </HeadingPairs>
  <TitlesOfParts>
    <vt:vector size="6" baseType="lpstr">
      <vt:lpstr>Rekapitulácia stavby</vt:lpstr>
      <vt:lpstr>SO01.A-4 - SO01.A-4  Vzdu...</vt:lpstr>
      <vt:lpstr>'Rekapitulácia stavby'!Názvy_tlače</vt:lpstr>
      <vt:lpstr>'SO01.A-4 - SO01.A-4  Vzdu...'!Názvy_tlače</vt:lpstr>
      <vt:lpstr>'Rekapitulácia stavby'!Oblasť_tlače</vt:lpstr>
      <vt:lpstr>'SO01.A-4 - SO01.A-4  Vzdu...'!Oblasť_tlače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DESKTOP-K51QAR0\katarina.sinska</dc:creator>
  <cp:lastModifiedBy>Holán Miloš</cp:lastModifiedBy>
  <cp:lastPrinted>2020-07-07T15:08:47Z</cp:lastPrinted>
  <dcterms:created xsi:type="dcterms:W3CDTF">2020-06-22T07:43:41Z</dcterms:created>
  <dcterms:modified xsi:type="dcterms:W3CDTF">2020-07-30T08:36:56Z</dcterms:modified>
</cp:coreProperties>
</file>