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firstSheet="4" activeTab="7"/>
  </bookViews>
  <sheets>
    <sheet name="Rekapitulácia stavby" sheetId="1" r:id="rId1"/>
    <sheet name="SO01.A-1 - SO01.A-1 Stave..." sheetId="2" r:id="rId2"/>
    <sheet name="SO01.A-2 - SO01.A-2  Elek..." sheetId="3" r:id="rId3"/>
    <sheet name="SO01.A-3 - SO01.A-3  Zdra..." sheetId="4" r:id="rId4"/>
    <sheet name="SO01.A-4 - SO01.A-4  Vzdu..." sheetId="5" r:id="rId5"/>
    <sheet name="SO01.A-5 - SO01.A-5  Plyn..." sheetId="6" r:id="rId6"/>
    <sheet name="SO01.A-6 - SO01.A-6 Ústre..." sheetId="7" r:id="rId7"/>
    <sheet name="SO01.A-7 - SO01A.7 Techno..." sheetId="8" r:id="rId8"/>
    <sheet name="Zoznam figúr" sheetId="13" r:id="rId9"/>
  </sheets>
  <definedNames>
    <definedName name="_xlnm._FilterDatabase" localSheetId="1" hidden="1">'SO01.A-1 - SO01.A-1 Stave...'!$C$145:$K$986</definedName>
    <definedName name="_xlnm._FilterDatabase" localSheetId="2" hidden="1">'SO01.A-2 - SO01.A-2  Elek...'!$C$128:$K$268</definedName>
    <definedName name="_xlnm._FilterDatabase" localSheetId="3" hidden="1">'SO01.A-3 - SO01.A-3  Zdra...'!$C$139:$K$435</definedName>
    <definedName name="_xlnm._FilterDatabase" localSheetId="4" hidden="1">'SO01.A-4 - SO01.A-4  Vzdu...'!$C$128:$K$267</definedName>
    <definedName name="_xlnm._FilterDatabase" localSheetId="5" hidden="1">'SO01.A-5 - SO01.A-5  Plyn...'!$C$124:$K$171</definedName>
    <definedName name="_xlnm._FilterDatabase" localSheetId="6" hidden="1">'SO01.A-6 - SO01.A-6 Ústre...'!$C$123:$K$154</definedName>
    <definedName name="_xlnm._FilterDatabase" localSheetId="7" hidden="1">'SO01.A-7 - SO01A.7 Techno...'!$C$135:$K$244</definedName>
    <definedName name="_xlnm.Print_Titles" localSheetId="0">'Rekapitulácia stavby'!$92:$92</definedName>
    <definedName name="_xlnm.Print_Titles" localSheetId="1">'SO01.A-1 - SO01.A-1 Stave...'!$145:$145</definedName>
    <definedName name="_xlnm.Print_Titles" localSheetId="2">'SO01.A-2 - SO01.A-2  Elek...'!$128:$128</definedName>
    <definedName name="_xlnm.Print_Titles" localSheetId="3">'SO01.A-3 - SO01.A-3  Zdra...'!$139:$139</definedName>
    <definedName name="_xlnm.Print_Titles" localSheetId="4">'SO01.A-4 - SO01.A-4  Vzdu...'!$128:$128</definedName>
    <definedName name="_xlnm.Print_Titles" localSheetId="5">'SO01.A-5 - SO01.A-5  Plyn...'!$124:$124</definedName>
    <definedName name="_xlnm.Print_Titles" localSheetId="6">'SO01.A-6 - SO01.A-6 Ústre...'!$123:$123</definedName>
    <definedName name="_xlnm.Print_Titles" localSheetId="7">'SO01.A-7 - SO01A.7 Techno...'!$135:$135</definedName>
    <definedName name="_xlnm.Print_Titles" localSheetId="8">'Zoznam figúr'!$9:$9</definedName>
    <definedName name="_xlnm.Print_Area" localSheetId="0">'Rekapitulácia stavby'!$D$4:$AO$76,'Rekapitulácia stavby'!$C$82:$AQ$108</definedName>
    <definedName name="_xlnm.Print_Area" localSheetId="1">'SO01.A-1 - SO01.A-1 Stave...'!$C$4:$J$41,'SO01.A-1 - SO01.A-1 Stave...'!$C$50:$J$76,'SO01.A-1 - SO01.A-1 Stave...'!$C$82:$J$125,'SO01.A-1 - SO01.A-1 Stave...'!$C$131:$K$986</definedName>
    <definedName name="_xlnm.Print_Area" localSheetId="2">'SO01.A-2 - SO01.A-2  Elek...'!$C$4:$J$41,'SO01.A-2 - SO01.A-2  Elek...'!$C$50:$J$76,'SO01.A-2 - SO01.A-2  Elek...'!$C$82:$J$108,'SO01.A-2 - SO01.A-2  Elek...'!$C$114:$K$268</definedName>
    <definedName name="_xlnm.Print_Area" localSheetId="3">'SO01.A-3 - SO01.A-3  Zdra...'!$C$4:$J$41,'SO01.A-3 - SO01.A-3  Zdra...'!$C$50:$J$76,'SO01.A-3 - SO01.A-3  Zdra...'!$C$82:$J$119,'SO01.A-3 - SO01.A-3  Zdra...'!$C$125:$K$435</definedName>
    <definedName name="_xlnm.Print_Area" localSheetId="4">'SO01.A-4 - SO01.A-4  Vzdu...'!$C$4:$J$41,'SO01.A-4 - SO01.A-4  Vzdu...'!$C$50:$J$76,'SO01.A-4 - SO01.A-4  Vzdu...'!$C$82:$J$108,'SO01.A-4 - SO01.A-4  Vzdu...'!$C$114:$K$267</definedName>
    <definedName name="_xlnm.Print_Area" localSheetId="5">'SO01.A-5 - SO01.A-5  Plyn...'!$C$4:$J$41,'SO01.A-5 - SO01.A-5  Plyn...'!$C$50:$J$76,'SO01.A-5 - SO01.A-5  Plyn...'!$C$82:$J$104,'SO01.A-5 - SO01.A-5  Plyn...'!$C$110:$K$171</definedName>
    <definedName name="_xlnm.Print_Area" localSheetId="6">'SO01.A-6 - SO01.A-6 Ústre...'!$C$4:$J$41,'SO01.A-6 - SO01.A-6 Ústre...'!$C$50:$J$76,'SO01.A-6 - SO01.A-6 Ústre...'!$C$82:$J$103,'SO01.A-6 - SO01.A-6 Ústre...'!$C$109:$K$154</definedName>
    <definedName name="_xlnm.Print_Area" localSheetId="7">'SO01.A-7 - SO01A.7 Techno...'!$C$4:$J$41,'SO01.A-7 - SO01A.7 Techno...'!$C$50:$J$76,'SO01.A-7 - SO01A.7 Techno...'!$C$82:$J$115,'SO01.A-7 - SO01A.7 Techno...'!$C$121:$K$244</definedName>
    <definedName name="_xlnm.Print_Area" localSheetId="8">'Zoznam figúr'!$C$4:$G$372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5" i="1" l="1"/>
  <c r="D7" i="13" l="1"/>
  <c r="J39" i="8"/>
  <c r="J38" i="8"/>
  <c r="AY102" i="1" s="1"/>
  <c r="J37" i="8"/>
  <c r="AX102" i="1" s="1"/>
  <c r="BI244" i="8"/>
  <c r="BH244" i="8"/>
  <c r="BG244" i="8"/>
  <c r="BE244" i="8"/>
  <c r="T244" i="8"/>
  <c r="R244" i="8"/>
  <c r="P244" i="8"/>
  <c r="BI243" i="8"/>
  <c r="BH243" i="8"/>
  <c r="BG243" i="8"/>
  <c r="BE243" i="8"/>
  <c r="T243" i="8"/>
  <c r="R243" i="8"/>
  <c r="P243" i="8"/>
  <c r="BI242" i="8"/>
  <c r="BH242" i="8"/>
  <c r="BG242" i="8"/>
  <c r="BE242" i="8"/>
  <c r="T242" i="8"/>
  <c r="R242" i="8"/>
  <c r="P242" i="8"/>
  <c r="BI241" i="8"/>
  <c r="BH241" i="8"/>
  <c r="BG241" i="8"/>
  <c r="BE241" i="8"/>
  <c r="T241" i="8"/>
  <c r="R241" i="8"/>
  <c r="P241" i="8"/>
  <c r="BI239" i="8"/>
  <c r="BH239" i="8"/>
  <c r="BG239" i="8"/>
  <c r="BE239" i="8"/>
  <c r="T239" i="8"/>
  <c r="T238" i="8" s="1"/>
  <c r="R239" i="8"/>
  <c r="R238" i="8" s="1"/>
  <c r="P239" i="8"/>
  <c r="P238" i="8" s="1"/>
  <c r="BI237" i="8"/>
  <c r="BH237" i="8"/>
  <c r="BG237" i="8"/>
  <c r="BE237" i="8"/>
  <c r="T237" i="8"/>
  <c r="R237" i="8"/>
  <c r="P237" i="8"/>
  <c r="BI236" i="8"/>
  <c r="BH236" i="8"/>
  <c r="BG236" i="8"/>
  <c r="BE236" i="8"/>
  <c r="T236" i="8"/>
  <c r="R236" i="8"/>
  <c r="P236" i="8"/>
  <c r="BI235" i="8"/>
  <c r="BH235" i="8"/>
  <c r="BG235" i="8"/>
  <c r="BE235" i="8"/>
  <c r="T235" i="8"/>
  <c r="R235" i="8"/>
  <c r="P235" i="8"/>
  <c r="BI233" i="8"/>
  <c r="BH233" i="8"/>
  <c r="BG233" i="8"/>
  <c r="BE233" i="8"/>
  <c r="T233" i="8"/>
  <c r="R233" i="8"/>
  <c r="P233" i="8"/>
  <c r="BI232" i="8"/>
  <c r="BH232" i="8"/>
  <c r="BG232" i="8"/>
  <c r="BE232" i="8"/>
  <c r="T232" i="8"/>
  <c r="R232" i="8"/>
  <c r="P232" i="8"/>
  <c r="BI230" i="8"/>
  <c r="BH230" i="8"/>
  <c r="BG230" i="8"/>
  <c r="BE230" i="8"/>
  <c r="T230" i="8"/>
  <c r="R230" i="8"/>
  <c r="P230" i="8"/>
  <c r="BI229" i="8"/>
  <c r="BH229" i="8"/>
  <c r="BG229" i="8"/>
  <c r="BE229" i="8"/>
  <c r="T229" i="8"/>
  <c r="R229" i="8"/>
  <c r="P229" i="8"/>
  <c r="BI228" i="8"/>
  <c r="BH228" i="8"/>
  <c r="BG228" i="8"/>
  <c r="BE228" i="8"/>
  <c r="T228" i="8"/>
  <c r="R228" i="8"/>
  <c r="P228" i="8"/>
  <c r="BI227" i="8"/>
  <c r="BH227" i="8"/>
  <c r="BG227" i="8"/>
  <c r="BE227" i="8"/>
  <c r="T227" i="8"/>
  <c r="R227" i="8"/>
  <c r="P227" i="8"/>
  <c r="BI226" i="8"/>
  <c r="BH226" i="8"/>
  <c r="BG226" i="8"/>
  <c r="BE226" i="8"/>
  <c r="T226" i="8"/>
  <c r="R226" i="8"/>
  <c r="P226" i="8"/>
  <c r="BI225" i="8"/>
  <c r="BH225" i="8"/>
  <c r="BG225" i="8"/>
  <c r="BE225" i="8"/>
  <c r="T225" i="8"/>
  <c r="R225" i="8"/>
  <c r="P225" i="8"/>
  <c r="BI224" i="8"/>
  <c r="BH224" i="8"/>
  <c r="BG224" i="8"/>
  <c r="BE224" i="8"/>
  <c r="T224" i="8"/>
  <c r="R224" i="8"/>
  <c r="P224" i="8"/>
  <c r="BI223" i="8"/>
  <c r="BH223" i="8"/>
  <c r="BG223" i="8"/>
  <c r="BE223" i="8"/>
  <c r="T223" i="8"/>
  <c r="R223" i="8"/>
  <c r="P223" i="8"/>
  <c r="BI222" i="8"/>
  <c r="BH222" i="8"/>
  <c r="BG222" i="8"/>
  <c r="BE222" i="8"/>
  <c r="T222" i="8"/>
  <c r="R222" i="8"/>
  <c r="P222" i="8"/>
  <c r="BI221" i="8"/>
  <c r="BH221" i="8"/>
  <c r="BG221" i="8"/>
  <c r="BE221" i="8"/>
  <c r="T221" i="8"/>
  <c r="R221" i="8"/>
  <c r="P221" i="8"/>
  <c r="BI220" i="8"/>
  <c r="BH220" i="8"/>
  <c r="BG220" i="8"/>
  <c r="BE220" i="8"/>
  <c r="T220" i="8"/>
  <c r="R220" i="8"/>
  <c r="P220" i="8"/>
  <c r="BI218" i="8"/>
  <c r="BH218" i="8"/>
  <c r="BG218" i="8"/>
  <c r="BE218" i="8"/>
  <c r="T218" i="8"/>
  <c r="R218" i="8"/>
  <c r="P218" i="8"/>
  <c r="BI217" i="8"/>
  <c r="BH217" i="8"/>
  <c r="BG217" i="8"/>
  <c r="BE217" i="8"/>
  <c r="T217" i="8"/>
  <c r="R217" i="8"/>
  <c r="P217" i="8"/>
  <c r="BI216" i="8"/>
  <c r="BH216" i="8"/>
  <c r="BG216" i="8"/>
  <c r="BE216" i="8"/>
  <c r="T216" i="8"/>
  <c r="R216" i="8"/>
  <c r="P216" i="8"/>
  <c r="BI215" i="8"/>
  <c r="BH215" i="8"/>
  <c r="BG215" i="8"/>
  <c r="BE215" i="8"/>
  <c r="T215" i="8"/>
  <c r="R215" i="8"/>
  <c r="P215" i="8"/>
  <c r="BI214" i="8"/>
  <c r="BH214" i="8"/>
  <c r="BG214" i="8"/>
  <c r="BE214" i="8"/>
  <c r="T214" i="8"/>
  <c r="R214" i="8"/>
  <c r="P214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9" i="8"/>
  <c r="BH209" i="8"/>
  <c r="BG209" i="8"/>
  <c r="BE209" i="8"/>
  <c r="T209" i="8"/>
  <c r="R209" i="8"/>
  <c r="P209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4" i="8"/>
  <c r="BH204" i="8"/>
  <c r="BG204" i="8"/>
  <c r="BE204" i="8"/>
  <c r="T204" i="8"/>
  <c r="R204" i="8"/>
  <c r="P204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6" i="8"/>
  <c r="BH196" i="8"/>
  <c r="BG196" i="8"/>
  <c r="BE196" i="8"/>
  <c r="T196" i="8"/>
  <c r="R196" i="8"/>
  <c r="P196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J133" i="8"/>
  <c r="J132" i="8"/>
  <c r="F132" i="8"/>
  <c r="F130" i="8"/>
  <c r="E128" i="8"/>
  <c r="J94" i="8"/>
  <c r="J93" i="8"/>
  <c r="F93" i="8"/>
  <c r="F91" i="8"/>
  <c r="E89" i="8"/>
  <c r="J20" i="8"/>
  <c r="E20" i="8"/>
  <c r="F94" i="8" s="1"/>
  <c r="J19" i="8"/>
  <c r="J14" i="8"/>
  <c r="J130" i="8"/>
  <c r="E7" i="8"/>
  <c r="E124" i="8" s="1"/>
  <c r="J39" i="7"/>
  <c r="J38" i="7"/>
  <c r="AY101" i="1" s="1"/>
  <c r="J37" i="7"/>
  <c r="AX101" i="1" s="1"/>
  <c r="BI152" i="7"/>
  <c r="BH152" i="7"/>
  <c r="BG152" i="7"/>
  <c r="BE152" i="7"/>
  <c r="T152" i="7"/>
  <c r="T151" i="7" s="1"/>
  <c r="R152" i="7"/>
  <c r="R151" i="7" s="1"/>
  <c r="P152" i="7"/>
  <c r="P151" i="7" s="1"/>
  <c r="BI150" i="7"/>
  <c r="BH150" i="7"/>
  <c r="BG150" i="7"/>
  <c r="BE150" i="7"/>
  <c r="T150" i="7"/>
  <c r="R150" i="7"/>
  <c r="P150" i="7"/>
  <c r="BI147" i="7"/>
  <c r="BH147" i="7"/>
  <c r="BG147" i="7"/>
  <c r="BE147" i="7"/>
  <c r="T147" i="7"/>
  <c r="R147" i="7"/>
  <c r="P147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F141" i="7"/>
  <c r="T141" i="7"/>
  <c r="R141" i="7"/>
  <c r="P141" i="7"/>
  <c r="BI138" i="7"/>
  <c r="BH138" i="7"/>
  <c r="BG138" i="7"/>
  <c r="BE138" i="7"/>
  <c r="T138" i="7"/>
  <c r="R138" i="7"/>
  <c r="P138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J121" i="7"/>
  <c r="J120" i="7"/>
  <c r="F120" i="7"/>
  <c r="F118" i="7"/>
  <c r="E116" i="7"/>
  <c r="J94" i="7"/>
  <c r="J93" i="7"/>
  <c r="F93" i="7"/>
  <c r="F91" i="7"/>
  <c r="E89" i="7"/>
  <c r="J20" i="7"/>
  <c r="E20" i="7"/>
  <c r="F121" i="7" s="1"/>
  <c r="J19" i="7"/>
  <c r="J14" i="7"/>
  <c r="J118" i="7"/>
  <c r="E7" i="7"/>
  <c r="E85" i="7"/>
  <c r="J39" i="6"/>
  <c r="J38" i="6"/>
  <c r="AY100" i="1" s="1"/>
  <c r="J37" i="6"/>
  <c r="AX100" i="1" s="1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56" i="6"/>
  <c r="BH156" i="6"/>
  <c r="BG156" i="6"/>
  <c r="BE156" i="6"/>
  <c r="T156" i="6"/>
  <c r="T155" i="6" s="1"/>
  <c r="R156" i="6"/>
  <c r="R155" i="6" s="1"/>
  <c r="P156" i="6"/>
  <c r="P155" i="6" s="1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6" i="6"/>
  <c r="BH146" i="6"/>
  <c r="BG146" i="6"/>
  <c r="BE146" i="6"/>
  <c r="T146" i="6"/>
  <c r="R146" i="6"/>
  <c r="P146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7" i="6"/>
  <c r="BH137" i="6"/>
  <c r="BG137" i="6"/>
  <c r="BE137" i="6"/>
  <c r="T137" i="6"/>
  <c r="R137" i="6"/>
  <c r="P137" i="6"/>
  <c r="BI134" i="6"/>
  <c r="BH134" i="6"/>
  <c r="BG134" i="6"/>
  <c r="BE134" i="6"/>
  <c r="T134" i="6"/>
  <c r="R134" i="6"/>
  <c r="P134" i="6"/>
  <c r="BI131" i="6"/>
  <c r="BH131" i="6"/>
  <c r="BG131" i="6"/>
  <c r="BE131" i="6"/>
  <c r="T131" i="6"/>
  <c r="R131" i="6"/>
  <c r="P131" i="6"/>
  <c r="BI128" i="6"/>
  <c r="BH128" i="6"/>
  <c r="BG128" i="6"/>
  <c r="BE128" i="6"/>
  <c r="T128" i="6"/>
  <c r="R128" i="6"/>
  <c r="P128" i="6"/>
  <c r="J122" i="6"/>
  <c r="J121" i="6"/>
  <c r="F121" i="6"/>
  <c r="F119" i="6"/>
  <c r="E117" i="6"/>
  <c r="J94" i="6"/>
  <c r="J93" i="6"/>
  <c r="F93" i="6"/>
  <c r="F91" i="6"/>
  <c r="E89" i="6"/>
  <c r="J20" i="6"/>
  <c r="E20" i="6"/>
  <c r="F122" i="6" s="1"/>
  <c r="J19" i="6"/>
  <c r="J14" i="6"/>
  <c r="J119" i="6"/>
  <c r="E7" i="6"/>
  <c r="E113" i="6" s="1"/>
  <c r="J39" i="5"/>
  <c r="J38" i="5"/>
  <c r="AY99" i="1" s="1"/>
  <c r="J37" i="5"/>
  <c r="AX99" i="1" s="1"/>
  <c r="BI267" i="5"/>
  <c r="BH267" i="5"/>
  <c r="BG267" i="5"/>
  <c r="BE267" i="5"/>
  <c r="T267" i="5"/>
  <c r="R267" i="5"/>
  <c r="P267" i="5"/>
  <c r="BI266" i="5"/>
  <c r="BH266" i="5"/>
  <c r="BG266" i="5"/>
  <c r="BE266" i="5"/>
  <c r="T266" i="5"/>
  <c r="R266" i="5"/>
  <c r="P266" i="5"/>
  <c r="BI265" i="5"/>
  <c r="BH265" i="5"/>
  <c r="BG265" i="5"/>
  <c r="BE265" i="5"/>
  <c r="T265" i="5"/>
  <c r="R265" i="5"/>
  <c r="P265" i="5"/>
  <c r="BI264" i="5"/>
  <c r="BH264" i="5"/>
  <c r="BG264" i="5"/>
  <c r="BE264" i="5"/>
  <c r="T264" i="5"/>
  <c r="R264" i="5"/>
  <c r="P264" i="5"/>
  <c r="BI263" i="5"/>
  <c r="BH263" i="5"/>
  <c r="BG263" i="5"/>
  <c r="BE263" i="5"/>
  <c r="T263" i="5"/>
  <c r="R263" i="5"/>
  <c r="P263" i="5"/>
  <c r="BI262" i="5"/>
  <c r="BH262" i="5"/>
  <c r="BG262" i="5"/>
  <c r="BE262" i="5"/>
  <c r="T262" i="5"/>
  <c r="R262" i="5"/>
  <c r="P262" i="5"/>
  <c r="BI261" i="5"/>
  <c r="BH261" i="5"/>
  <c r="BG261" i="5"/>
  <c r="BE261" i="5"/>
  <c r="T261" i="5"/>
  <c r="R261" i="5"/>
  <c r="P261" i="5"/>
  <c r="BI260" i="5"/>
  <c r="BH260" i="5"/>
  <c r="BG260" i="5"/>
  <c r="BE260" i="5"/>
  <c r="T260" i="5"/>
  <c r="R260" i="5"/>
  <c r="P260" i="5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7" i="5"/>
  <c r="BH257" i="5"/>
  <c r="BG257" i="5"/>
  <c r="BE257" i="5"/>
  <c r="T257" i="5"/>
  <c r="R257" i="5"/>
  <c r="P257" i="5"/>
  <c r="BI256" i="5"/>
  <c r="BH256" i="5"/>
  <c r="BG256" i="5"/>
  <c r="BE256" i="5"/>
  <c r="T256" i="5"/>
  <c r="R256" i="5"/>
  <c r="P256" i="5"/>
  <c r="BI255" i="5"/>
  <c r="BH255" i="5"/>
  <c r="BG255" i="5"/>
  <c r="BE255" i="5"/>
  <c r="T255" i="5"/>
  <c r="R255" i="5"/>
  <c r="P255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1" i="5"/>
  <c r="BH251" i="5"/>
  <c r="BG251" i="5"/>
  <c r="BE251" i="5"/>
  <c r="T251" i="5"/>
  <c r="R251" i="5"/>
  <c r="P251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J126" i="5"/>
  <c r="J125" i="5"/>
  <c r="F125" i="5"/>
  <c r="F123" i="5"/>
  <c r="E121" i="5"/>
  <c r="J94" i="5"/>
  <c r="J93" i="5"/>
  <c r="F93" i="5"/>
  <c r="F91" i="5"/>
  <c r="E89" i="5"/>
  <c r="J20" i="5"/>
  <c r="E20" i="5"/>
  <c r="F126" i="5" s="1"/>
  <c r="J19" i="5"/>
  <c r="J14" i="5"/>
  <c r="J123" i="5"/>
  <c r="E7" i="5"/>
  <c r="E85" i="5"/>
  <c r="J39" i="4"/>
  <c r="J38" i="4"/>
  <c r="AY98" i="1" s="1"/>
  <c r="J37" i="4"/>
  <c r="AX98" i="1" s="1"/>
  <c r="BI435" i="4"/>
  <c r="BH435" i="4"/>
  <c r="BG435" i="4"/>
  <c r="BE435" i="4"/>
  <c r="T435" i="4"/>
  <c r="T434" i="4" s="1"/>
  <c r="R435" i="4"/>
  <c r="R434" i="4" s="1"/>
  <c r="P435" i="4"/>
  <c r="P434" i="4" s="1"/>
  <c r="BI433" i="4"/>
  <c r="BH433" i="4"/>
  <c r="BG433" i="4"/>
  <c r="BE433" i="4"/>
  <c r="T433" i="4"/>
  <c r="R433" i="4"/>
  <c r="P433" i="4"/>
  <c r="BI432" i="4"/>
  <c r="BH432" i="4"/>
  <c r="BG432" i="4"/>
  <c r="BE432" i="4"/>
  <c r="T432" i="4"/>
  <c r="R432" i="4"/>
  <c r="P432" i="4"/>
  <c r="BI431" i="4"/>
  <c r="BH431" i="4"/>
  <c r="BG431" i="4"/>
  <c r="BE431" i="4"/>
  <c r="T431" i="4"/>
  <c r="R431" i="4"/>
  <c r="P431" i="4"/>
  <c r="BI430" i="4"/>
  <c r="BH430" i="4"/>
  <c r="BG430" i="4"/>
  <c r="BE430" i="4"/>
  <c r="T430" i="4"/>
  <c r="R430" i="4"/>
  <c r="P430" i="4"/>
  <c r="BI429" i="4"/>
  <c r="BH429" i="4"/>
  <c r="BG429" i="4"/>
  <c r="BE429" i="4"/>
  <c r="T429" i="4"/>
  <c r="R429" i="4"/>
  <c r="P429" i="4"/>
  <c r="BI428" i="4"/>
  <c r="BH428" i="4"/>
  <c r="BG428" i="4"/>
  <c r="BE428" i="4"/>
  <c r="T428" i="4"/>
  <c r="R428" i="4"/>
  <c r="P428" i="4"/>
  <c r="BI427" i="4"/>
  <c r="BH427" i="4"/>
  <c r="BG427" i="4"/>
  <c r="BE427" i="4"/>
  <c r="T427" i="4"/>
  <c r="R427" i="4"/>
  <c r="P427" i="4"/>
  <c r="BI426" i="4"/>
  <c r="BH426" i="4"/>
  <c r="BG426" i="4"/>
  <c r="BE426" i="4"/>
  <c r="T426" i="4"/>
  <c r="R426" i="4"/>
  <c r="P426" i="4"/>
  <c r="BI423" i="4"/>
  <c r="BH423" i="4"/>
  <c r="BG423" i="4"/>
  <c r="BE423" i="4"/>
  <c r="T423" i="4"/>
  <c r="R423" i="4"/>
  <c r="P423" i="4"/>
  <c r="BI422" i="4"/>
  <c r="BH422" i="4"/>
  <c r="BG422" i="4"/>
  <c r="BE422" i="4"/>
  <c r="T422" i="4"/>
  <c r="R422" i="4"/>
  <c r="P422" i="4"/>
  <c r="BI421" i="4"/>
  <c r="BH421" i="4"/>
  <c r="BG421" i="4"/>
  <c r="BE421" i="4"/>
  <c r="T421" i="4"/>
  <c r="R421" i="4"/>
  <c r="P421" i="4"/>
  <c r="BI420" i="4"/>
  <c r="BH420" i="4"/>
  <c r="BG420" i="4"/>
  <c r="BE420" i="4"/>
  <c r="T420" i="4"/>
  <c r="R420" i="4"/>
  <c r="P420" i="4"/>
  <c r="BI419" i="4"/>
  <c r="BH419" i="4"/>
  <c r="BG419" i="4"/>
  <c r="BE419" i="4"/>
  <c r="T419" i="4"/>
  <c r="R419" i="4"/>
  <c r="P419" i="4"/>
  <c r="BI418" i="4"/>
  <c r="BH418" i="4"/>
  <c r="BG418" i="4"/>
  <c r="BE418" i="4"/>
  <c r="T418" i="4"/>
  <c r="R418" i="4"/>
  <c r="P418" i="4"/>
  <c r="BI417" i="4"/>
  <c r="BH417" i="4"/>
  <c r="BG417" i="4"/>
  <c r="BE417" i="4"/>
  <c r="T417" i="4"/>
  <c r="R417" i="4"/>
  <c r="P417" i="4"/>
  <c r="BI416" i="4"/>
  <c r="BH416" i="4"/>
  <c r="BG416" i="4"/>
  <c r="BE416" i="4"/>
  <c r="T416" i="4"/>
  <c r="R416" i="4"/>
  <c r="P416" i="4"/>
  <c r="BI415" i="4"/>
  <c r="BH415" i="4"/>
  <c r="BG415" i="4"/>
  <c r="BE415" i="4"/>
  <c r="T415" i="4"/>
  <c r="R415" i="4"/>
  <c r="P415" i="4"/>
  <c r="BI413" i="4"/>
  <c r="BH413" i="4"/>
  <c r="BG413" i="4"/>
  <c r="BE413" i="4"/>
  <c r="T413" i="4"/>
  <c r="R413" i="4"/>
  <c r="P413" i="4"/>
  <c r="BI411" i="4"/>
  <c r="BH411" i="4"/>
  <c r="BG411" i="4"/>
  <c r="BE411" i="4"/>
  <c r="T411" i="4"/>
  <c r="R411" i="4"/>
  <c r="P411" i="4"/>
  <c r="BI405" i="4"/>
  <c r="BH405" i="4"/>
  <c r="BG405" i="4"/>
  <c r="BE405" i="4"/>
  <c r="T405" i="4"/>
  <c r="R405" i="4"/>
  <c r="P405" i="4"/>
  <c r="BI404" i="4"/>
  <c r="BH404" i="4"/>
  <c r="BG404" i="4"/>
  <c r="BE404" i="4"/>
  <c r="T404" i="4"/>
  <c r="R404" i="4"/>
  <c r="P404" i="4"/>
  <c r="BI403" i="4"/>
  <c r="BH403" i="4"/>
  <c r="BG403" i="4"/>
  <c r="BE403" i="4"/>
  <c r="T403" i="4"/>
  <c r="R403" i="4"/>
  <c r="P403" i="4"/>
  <c r="BI402" i="4"/>
  <c r="BH402" i="4"/>
  <c r="BG402" i="4"/>
  <c r="BE402" i="4"/>
  <c r="T402" i="4"/>
  <c r="R402" i="4"/>
  <c r="P402" i="4"/>
  <c r="BI401" i="4"/>
  <c r="BH401" i="4"/>
  <c r="BG401" i="4"/>
  <c r="BE401" i="4"/>
  <c r="T401" i="4"/>
  <c r="R401" i="4"/>
  <c r="P401" i="4"/>
  <c r="BI400" i="4"/>
  <c r="BH400" i="4"/>
  <c r="BG400" i="4"/>
  <c r="BE400" i="4"/>
  <c r="T400" i="4"/>
  <c r="R400" i="4"/>
  <c r="P400" i="4"/>
  <c r="BI399" i="4"/>
  <c r="BH399" i="4"/>
  <c r="BG399" i="4"/>
  <c r="BE399" i="4"/>
  <c r="T399" i="4"/>
  <c r="R399" i="4"/>
  <c r="P399" i="4"/>
  <c r="BI398" i="4"/>
  <c r="BH398" i="4"/>
  <c r="BG398" i="4"/>
  <c r="BE398" i="4"/>
  <c r="T398" i="4"/>
  <c r="R398" i="4"/>
  <c r="P398" i="4"/>
  <c r="BI397" i="4"/>
  <c r="BH397" i="4"/>
  <c r="BG397" i="4"/>
  <c r="BE397" i="4"/>
  <c r="T397" i="4"/>
  <c r="R397" i="4"/>
  <c r="P397" i="4"/>
  <c r="BI396" i="4"/>
  <c r="BH396" i="4"/>
  <c r="BG396" i="4"/>
  <c r="BE396" i="4"/>
  <c r="T396" i="4"/>
  <c r="R396" i="4"/>
  <c r="P396" i="4"/>
  <c r="BI395" i="4"/>
  <c r="BH395" i="4"/>
  <c r="BG395" i="4"/>
  <c r="BE395" i="4"/>
  <c r="T395" i="4"/>
  <c r="R395" i="4"/>
  <c r="P395" i="4"/>
  <c r="BI394" i="4"/>
  <c r="BH394" i="4"/>
  <c r="BG394" i="4"/>
  <c r="BE394" i="4"/>
  <c r="T394" i="4"/>
  <c r="R394" i="4"/>
  <c r="P394" i="4"/>
  <c r="BI393" i="4"/>
  <c r="BH393" i="4"/>
  <c r="BG393" i="4"/>
  <c r="BE393" i="4"/>
  <c r="T393" i="4"/>
  <c r="R393" i="4"/>
  <c r="P393" i="4"/>
  <c r="BI391" i="4"/>
  <c r="BH391" i="4"/>
  <c r="BG391" i="4"/>
  <c r="BE391" i="4"/>
  <c r="T391" i="4"/>
  <c r="R391" i="4"/>
  <c r="P391" i="4"/>
  <c r="BI390" i="4"/>
  <c r="BH390" i="4"/>
  <c r="BG390" i="4"/>
  <c r="BE390" i="4"/>
  <c r="T390" i="4"/>
  <c r="R390" i="4"/>
  <c r="P390" i="4"/>
  <c r="BI388" i="4"/>
  <c r="BH388" i="4"/>
  <c r="BG388" i="4"/>
  <c r="BE388" i="4"/>
  <c r="T388" i="4"/>
  <c r="R388" i="4"/>
  <c r="P388" i="4"/>
  <c r="BI387" i="4"/>
  <c r="BH387" i="4"/>
  <c r="BG387" i="4"/>
  <c r="BE387" i="4"/>
  <c r="T387" i="4"/>
  <c r="R387" i="4"/>
  <c r="P387" i="4"/>
  <c r="BI383" i="4"/>
  <c r="BH383" i="4"/>
  <c r="BG383" i="4"/>
  <c r="BE383" i="4"/>
  <c r="T383" i="4"/>
  <c r="R383" i="4"/>
  <c r="P383" i="4"/>
  <c r="BI382" i="4"/>
  <c r="BH382" i="4"/>
  <c r="BG382" i="4"/>
  <c r="BE382" i="4"/>
  <c r="T382" i="4"/>
  <c r="R382" i="4"/>
  <c r="P382" i="4"/>
  <c r="BI378" i="4"/>
  <c r="BH378" i="4"/>
  <c r="BG378" i="4"/>
  <c r="BE378" i="4"/>
  <c r="T378" i="4"/>
  <c r="R378" i="4"/>
  <c r="P378" i="4"/>
  <c r="BI377" i="4"/>
  <c r="BH377" i="4"/>
  <c r="BG377" i="4"/>
  <c r="BE377" i="4"/>
  <c r="T377" i="4"/>
  <c r="R377" i="4"/>
  <c r="P377" i="4"/>
  <c r="BI376" i="4"/>
  <c r="BH376" i="4"/>
  <c r="BG376" i="4"/>
  <c r="BE376" i="4"/>
  <c r="T376" i="4"/>
  <c r="R376" i="4"/>
  <c r="P376" i="4"/>
  <c r="BI375" i="4"/>
  <c r="BH375" i="4"/>
  <c r="BG375" i="4"/>
  <c r="BE375" i="4"/>
  <c r="T375" i="4"/>
  <c r="R375" i="4"/>
  <c r="P375" i="4"/>
  <c r="BI372" i="4"/>
  <c r="BH372" i="4"/>
  <c r="BG372" i="4"/>
  <c r="BE372" i="4"/>
  <c r="T372" i="4"/>
  <c r="R372" i="4"/>
  <c r="P372" i="4"/>
  <c r="BI369" i="4"/>
  <c r="BH369" i="4"/>
  <c r="BG369" i="4"/>
  <c r="BE369" i="4"/>
  <c r="T369" i="4"/>
  <c r="R369" i="4"/>
  <c r="P369" i="4"/>
  <c r="BI368" i="4"/>
  <c r="BH368" i="4"/>
  <c r="BG368" i="4"/>
  <c r="BE368" i="4"/>
  <c r="T368" i="4"/>
  <c r="R368" i="4"/>
  <c r="P368" i="4"/>
  <c r="BI364" i="4"/>
  <c r="BH364" i="4"/>
  <c r="BG364" i="4"/>
  <c r="BE364" i="4"/>
  <c r="T364" i="4"/>
  <c r="R364" i="4"/>
  <c r="P364" i="4"/>
  <c r="BI360" i="4"/>
  <c r="BH360" i="4"/>
  <c r="BG360" i="4"/>
  <c r="BE360" i="4"/>
  <c r="T360" i="4"/>
  <c r="R360" i="4"/>
  <c r="P360" i="4"/>
  <c r="BI356" i="4"/>
  <c r="BH356" i="4"/>
  <c r="BG356" i="4"/>
  <c r="BE356" i="4"/>
  <c r="T356" i="4"/>
  <c r="R356" i="4"/>
  <c r="P356" i="4"/>
  <c r="BI350" i="4"/>
  <c r="BH350" i="4"/>
  <c r="BG350" i="4"/>
  <c r="BE350" i="4"/>
  <c r="T350" i="4"/>
  <c r="R350" i="4"/>
  <c r="P350" i="4"/>
  <c r="BI348" i="4"/>
  <c r="BH348" i="4"/>
  <c r="BG348" i="4"/>
  <c r="BE348" i="4"/>
  <c r="T348" i="4"/>
  <c r="R348" i="4"/>
  <c r="P348" i="4"/>
  <c r="BI340" i="4"/>
  <c r="BH340" i="4"/>
  <c r="BG340" i="4"/>
  <c r="BE340" i="4"/>
  <c r="T340" i="4"/>
  <c r="R340" i="4"/>
  <c r="P340" i="4"/>
  <c r="BI339" i="4"/>
  <c r="BH339" i="4"/>
  <c r="BG339" i="4"/>
  <c r="BE339" i="4"/>
  <c r="T339" i="4"/>
  <c r="R339" i="4"/>
  <c r="P339" i="4"/>
  <c r="BI338" i="4"/>
  <c r="BH338" i="4"/>
  <c r="BG338" i="4"/>
  <c r="BE338" i="4"/>
  <c r="T338" i="4"/>
  <c r="R338" i="4"/>
  <c r="P338" i="4"/>
  <c r="BI337" i="4"/>
  <c r="BH337" i="4"/>
  <c r="BG337" i="4"/>
  <c r="BE337" i="4"/>
  <c r="T337" i="4"/>
  <c r="R337" i="4"/>
  <c r="P337" i="4"/>
  <c r="BI336" i="4"/>
  <c r="BH336" i="4"/>
  <c r="BG336" i="4"/>
  <c r="BE336" i="4"/>
  <c r="T336" i="4"/>
  <c r="R336" i="4"/>
  <c r="P336" i="4"/>
  <c r="BI335" i="4"/>
  <c r="BH335" i="4"/>
  <c r="BG335" i="4"/>
  <c r="BE335" i="4"/>
  <c r="T335" i="4"/>
  <c r="R335" i="4"/>
  <c r="P335" i="4"/>
  <c r="BI334" i="4"/>
  <c r="BH334" i="4"/>
  <c r="BG334" i="4"/>
  <c r="BE334" i="4"/>
  <c r="T334" i="4"/>
  <c r="R334" i="4"/>
  <c r="P334" i="4"/>
  <c r="BI333" i="4"/>
  <c r="BH333" i="4"/>
  <c r="BG333" i="4"/>
  <c r="BE333" i="4"/>
  <c r="T333" i="4"/>
  <c r="R333" i="4"/>
  <c r="P333" i="4"/>
  <c r="BI332" i="4"/>
  <c r="BH332" i="4"/>
  <c r="BG332" i="4"/>
  <c r="BE332" i="4"/>
  <c r="T332" i="4"/>
  <c r="R332" i="4"/>
  <c r="P332" i="4"/>
  <c r="BI331" i="4"/>
  <c r="BH331" i="4"/>
  <c r="BG331" i="4"/>
  <c r="BE331" i="4"/>
  <c r="T331" i="4"/>
  <c r="R331" i="4"/>
  <c r="P331" i="4"/>
  <c r="BI330" i="4"/>
  <c r="BH330" i="4"/>
  <c r="BG330" i="4"/>
  <c r="BE330" i="4"/>
  <c r="T330" i="4"/>
  <c r="R330" i="4"/>
  <c r="P330" i="4"/>
  <c r="BI329" i="4"/>
  <c r="BH329" i="4"/>
  <c r="BG329" i="4"/>
  <c r="BE329" i="4"/>
  <c r="T329" i="4"/>
  <c r="R329" i="4"/>
  <c r="P329" i="4"/>
  <c r="BI328" i="4"/>
  <c r="BH328" i="4"/>
  <c r="BG328" i="4"/>
  <c r="BE328" i="4"/>
  <c r="T328" i="4"/>
  <c r="R328" i="4"/>
  <c r="P328" i="4"/>
  <c r="BI327" i="4"/>
  <c r="BH327" i="4"/>
  <c r="BG327" i="4"/>
  <c r="BE327" i="4"/>
  <c r="T327" i="4"/>
  <c r="R327" i="4"/>
  <c r="P327" i="4"/>
  <c r="BI324" i="4"/>
  <c r="BH324" i="4"/>
  <c r="BG324" i="4"/>
  <c r="BE324" i="4"/>
  <c r="T324" i="4"/>
  <c r="R324" i="4"/>
  <c r="P324" i="4"/>
  <c r="BI321" i="4"/>
  <c r="BH321" i="4"/>
  <c r="BG321" i="4"/>
  <c r="BE321" i="4"/>
  <c r="T321" i="4"/>
  <c r="R321" i="4"/>
  <c r="P321" i="4"/>
  <c r="BI318" i="4"/>
  <c r="BH318" i="4"/>
  <c r="BG318" i="4"/>
  <c r="BE318" i="4"/>
  <c r="T318" i="4"/>
  <c r="R318" i="4"/>
  <c r="P318" i="4"/>
  <c r="BI315" i="4"/>
  <c r="BH315" i="4"/>
  <c r="BG315" i="4"/>
  <c r="BE315" i="4"/>
  <c r="T315" i="4"/>
  <c r="R315" i="4"/>
  <c r="P315" i="4"/>
  <c r="BI312" i="4"/>
  <c r="BH312" i="4"/>
  <c r="BG312" i="4"/>
  <c r="BE312" i="4"/>
  <c r="T312" i="4"/>
  <c r="R312" i="4"/>
  <c r="P312" i="4"/>
  <c r="BI311" i="4"/>
  <c r="BH311" i="4"/>
  <c r="BG311" i="4"/>
  <c r="BE311" i="4"/>
  <c r="T311" i="4"/>
  <c r="R311" i="4"/>
  <c r="P311" i="4"/>
  <c r="BI308" i="4"/>
  <c r="BH308" i="4"/>
  <c r="BG308" i="4"/>
  <c r="BE308" i="4"/>
  <c r="T308" i="4"/>
  <c r="R308" i="4"/>
  <c r="P308" i="4"/>
  <c r="BI305" i="4"/>
  <c r="BH305" i="4"/>
  <c r="BG305" i="4"/>
  <c r="BE305" i="4"/>
  <c r="T305" i="4"/>
  <c r="R305" i="4"/>
  <c r="P305" i="4"/>
  <c r="BI303" i="4"/>
  <c r="BH303" i="4"/>
  <c r="BG303" i="4"/>
  <c r="BE303" i="4"/>
  <c r="T303" i="4"/>
  <c r="R303" i="4"/>
  <c r="P303" i="4"/>
  <c r="BI301" i="4"/>
  <c r="BH301" i="4"/>
  <c r="BG301" i="4"/>
  <c r="BE301" i="4"/>
  <c r="T301" i="4"/>
  <c r="R301" i="4"/>
  <c r="P301" i="4"/>
  <c r="BI299" i="4"/>
  <c r="BH299" i="4"/>
  <c r="BG299" i="4"/>
  <c r="BE299" i="4"/>
  <c r="T299" i="4"/>
  <c r="R299" i="4"/>
  <c r="P299" i="4"/>
  <c r="BI295" i="4"/>
  <c r="BH295" i="4"/>
  <c r="BG295" i="4"/>
  <c r="BE295" i="4"/>
  <c r="T295" i="4"/>
  <c r="R295" i="4"/>
  <c r="P295" i="4"/>
  <c r="BI293" i="4"/>
  <c r="BH293" i="4"/>
  <c r="BG293" i="4"/>
  <c r="BE293" i="4"/>
  <c r="T293" i="4"/>
  <c r="R293" i="4"/>
  <c r="P293" i="4"/>
  <c r="BI291" i="4"/>
  <c r="BH291" i="4"/>
  <c r="BG291" i="4"/>
  <c r="BE291" i="4"/>
  <c r="T291" i="4"/>
  <c r="R291" i="4"/>
  <c r="P291" i="4"/>
  <c r="BI289" i="4"/>
  <c r="BH289" i="4"/>
  <c r="BG289" i="4"/>
  <c r="BE289" i="4"/>
  <c r="T289" i="4"/>
  <c r="R289" i="4"/>
  <c r="P289" i="4"/>
  <c r="BI287" i="4"/>
  <c r="BH287" i="4"/>
  <c r="BG287" i="4"/>
  <c r="BE287" i="4"/>
  <c r="T287" i="4"/>
  <c r="R287" i="4"/>
  <c r="P287" i="4"/>
  <c r="BI285" i="4"/>
  <c r="BH285" i="4"/>
  <c r="BG285" i="4"/>
  <c r="BE285" i="4"/>
  <c r="T285" i="4"/>
  <c r="R285" i="4"/>
  <c r="P285" i="4"/>
  <c r="BI282" i="4"/>
  <c r="BH282" i="4"/>
  <c r="BG282" i="4"/>
  <c r="BE282" i="4"/>
  <c r="T282" i="4"/>
  <c r="R282" i="4"/>
  <c r="P282" i="4"/>
  <c r="BI279" i="4"/>
  <c r="BH279" i="4"/>
  <c r="BG279" i="4"/>
  <c r="BE279" i="4"/>
  <c r="T279" i="4"/>
  <c r="R279" i="4"/>
  <c r="P279" i="4"/>
  <c r="BI272" i="4"/>
  <c r="BH272" i="4"/>
  <c r="BG272" i="4"/>
  <c r="BE272" i="4"/>
  <c r="T272" i="4"/>
  <c r="R272" i="4"/>
  <c r="P272" i="4"/>
  <c r="BI269" i="4"/>
  <c r="BH269" i="4"/>
  <c r="BG269" i="4"/>
  <c r="BE269" i="4"/>
  <c r="T269" i="4"/>
  <c r="T268" i="4" s="1"/>
  <c r="R269" i="4"/>
  <c r="R268" i="4" s="1"/>
  <c r="P269" i="4"/>
  <c r="P268" i="4" s="1"/>
  <c r="BI267" i="4"/>
  <c r="BH267" i="4"/>
  <c r="BG267" i="4"/>
  <c r="BE267" i="4"/>
  <c r="T267" i="4"/>
  <c r="R267" i="4"/>
  <c r="P267" i="4"/>
  <c r="BI265" i="4"/>
  <c r="BH265" i="4"/>
  <c r="BG265" i="4"/>
  <c r="BE265" i="4"/>
  <c r="T265" i="4"/>
  <c r="R265" i="4"/>
  <c r="P265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2" i="4"/>
  <c r="BH252" i="4"/>
  <c r="BG252" i="4"/>
  <c r="BE252" i="4"/>
  <c r="T252" i="4"/>
  <c r="R252" i="4"/>
  <c r="P252" i="4"/>
  <c r="BI250" i="4"/>
  <c r="BH250" i="4"/>
  <c r="BG250" i="4"/>
  <c r="BE250" i="4"/>
  <c r="T250" i="4"/>
  <c r="R250" i="4"/>
  <c r="P250" i="4"/>
  <c r="BI248" i="4"/>
  <c r="BH248" i="4"/>
  <c r="BG248" i="4"/>
  <c r="BE248" i="4"/>
  <c r="T248" i="4"/>
  <c r="R248" i="4"/>
  <c r="P248" i="4"/>
  <c r="BI246" i="4"/>
  <c r="BH246" i="4"/>
  <c r="BG246" i="4"/>
  <c r="BE246" i="4"/>
  <c r="T246" i="4"/>
  <c r="R246" i="4"/>
  <c r="P246" i="4"/>
  <c r="BI244" i="4"/>
  <c r="BH244" i="4"/>
  <c r="BG244" i="4"/>
  <c r="BE244" i="4"/>
  <c r="T244" i="4"/>
  <c r="R244" i="4"/>
  <c r="P244" i="4"/>
  <c r="BI242" i="4"/>
  <c r="BH242" i="4"/>
  <c r="BG242" i="4"/>
  <c r="BE242" i="4"/>
  <c r="T242" i="4"/>
  <c r="R242" i="4"/>
  <c r="P242" i="4"/>
  <c r="BI240" i="4"/>
  <c r="BH240" i="4"/>
  <c r="BG240" i="4"/>
  <c r="BE240" i="4"/>
  <c r="T240" i="4"/>
  <c r="R240" i="4"/>
  <c r="P240" i="4"/>
  <c r="BI235" i="4"/>
  <c r="BH235" i="4"/>
  <c r="BG235" i="4"/>
  <c r="BE235" i="4"/>
  <c r="T235" i="4"/>
  <c r="T234" i="4"/>
  <c r="R235" i="4"/>
  <c r="R234" i="4"/>
  <c r="P235" i="4"/>
  <c r="P234" i="4"/>
  <c r="BI231" i="4"/>
  <c r="BH231" i="4"/>
  <c r="BG231" i="4"/>
  <c r="BE231" i="4"/>
  <c r="T231" i="4"/>
  <c r="T230" i="4"/>
  <c r="R231" i="4"/>
  <c r="R230" i="4"/>
  <c r="P231" i="4"/>
  <c r="P230" i="4"/>
  <c r="BI226" i="4"/>
  <c r="BH226" i="4"/>
  <c r="BG226" i="4"/>
  <c r="BE226" i="4"/>
  <c r="T226" i="4"/>
  <c r="R226" i="4"/>
  <c r="P226" i="4"/>
  <c r="BI222" i="4"/>
  <c r="BH222" i="4"/>
  <c r="BG222" i="4"/>
  <c r="BE222" i="4"/>
  <c r="T222" i="4"/>
  <c r="R222" i="4"/>
  <c r="P222" i="4"/>
  <c r="BI218" i="4"/>
  <c r="BH218" i="4"/>
  <c r="BG218" i="4"/>
  <c r="BE218" i="4"/>
  <c r="T218" i="4"/>
  <c r="R218" i="4"/>
  <c r="P218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3" i="4"/>
  <c r="BH213" i="4"/>
  <c r="BG213" i="4"/>
  <c r="BE213" i="4"/>
  <c r="T213" i="4"/>
  <c r="R213" i="4"/>
  <c r="P213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4" i="4"/>
  <c r="BH194" i="4"/>
  <c r="BG194" i="4"/>
  <c r="BE194" i="4"/>
  <c r="T194" i="4"/>
  <c r="R194" i="4"/>
  <c r="P194" i="4"/>
  <c r="BI191" i="4"/>
  <c r="BH191" i="4"/>
  <c r="BG191" i="4"/>
  <c r="BE191" i="4"/>
  <c r="T191" i="4"/>
  <c r="R191" i="4"/>
  <c r="P191" i="4"/>
  <c r="BI189" i="4"/>
  <c r="BH189" i="4"/>
  <c r="BG189" i="4"/>
  <c r="BE189" i="4"/>
  <c r="T189" i="4"/>
  <c r="R189" i="4"/>
  <c r="P189" i="4"/>
  <c r="BI187" i="4"/>
  <c r="BH187" i="4"/>
  <c r="BG187" i="4"/>
  <c r="BE187" i="4"/>
  <c r="T187" i="4"/>
  <c r="R187" i="4"/>
  <c r="P187" i="4"/>
  <c r="BI185" i="4"/>
  <c r="BH185" i="4"/>
  <c r="BG185" i="4"/>
  <c r="BE185" i="4"/>
  <c r="T185" i="4"/>
  <c r="R185" i="4"/>
  <c r="P185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78" i="4"/>
  <c r="BH178" i="4"/>
  <c r="BG178" i="4"/>
  <c r="BE178" i="4"/>
  <c r="T178" i="4"/>
  <c r="R178" i="4"/>
  <c r="P178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0" i="4"/>
  <c r="BH170" i="4"/>
  <c r="BG170" i="4"/>
  <c r="BE170" i="4"/>
  <c r="T170" i="4"/>
  <c r="R170" i="4"/>
  <c r="P170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2" i="4"/>
  <c r="BH162" i="4"/>
  <c r="BG162" i="4"/>
  <c r="BE162" i="4"/>
  <c r="T162" i="4"/>
  <c r="R162" i="4"/>
  <c r="P162" i="4"/>
  <c r="BI159" i="4"/>
  <c r="BH159" i="4"/>
  <c r="BG159" i="4"/>
  <c r="BE159" i="4"/>
  <c r="T159" i="4"/>
  <c r="R159" i="4"/>
  <c r="P159" i="4"/>
  <c r="BI154" i="4"/>
  <c r="BH154" i="4"/>
  <c r="BG154" i="4"/>
  <c r="BE154" i="4"/>
  <c r="T154" i="4"/>
  <c r="R154" i="4"/>
  <c r="P154" i="4"/>
  <c r="BI149" i="4"/>
  <c r="BH149" i="4"/>
  <c r="BG149" i="4"/>
  <c r="BE149" i="4"/>
  <c r="T149" i="4"/>
  <c r="R149" i="4"/>
  <c r="P149" i="4"/>
  <c r="BI146" i="4"/>
  <c r="BH146" i="4"/>
  <c r="BG146" i="4"/>
  <c r="BE146" i="4"/>
  <c r="T146" i="4"/>
  <c r="R146" i="4"/>
  <c r="P146" i="4"/>
  <c r="BI143" i="4"/>
  <c r="BH143" i="4"/>
  <c r="BG143" i="4"/>
  <c r="BE143" i="4"/>
  <c r="T143" i="4"/>
  <c r="R143" i="4"/>
  <c r="P143" i="4"/>
  <c r="J137" i="4"/>
  <c r="J136" i="4"/>
  <c r="F136" i="4"/>
  <c r="F134" i="4"/>
  <c r="E132" i="4"/>
  <c r="J94" i="4"/>
  <c r="J93" i="4"/>
  <c r="F93" i="4"/>
  <c r="F91" i="4"/>
  <c r="E89" i="4"/>
  <c r="J20" i="4"/>
  <c r="E20" i="4"/>
  <c r="F94" i="4"/>
  <c r="J19" i="4"/>
  <c r="J14" i="4"/>
  <c r="J91" i="4" s="1"/>
  <c r="E7" i="4"/>
  <c r="E128" i="4" s="1"/>
  <c r="J39" i="3"/>
  <c r="J38" i="3"/>
  <c r="AY97" i="1"/>
  <c r="J37" i="3"/>
  <c r="AX97" i="1"/>
  <c r="BI268" i="3"/>
  <c r="BH268" i="3"/>
  <c r="BG268" i="3"/>
  <c r="BE268" i="3"/>
  <c r="T268" i="3"/>
  <c r="T267" i="3"/>
  <c r="R268" i="3"/>
  <c r="R267" i="3"/>
  <c r="P268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5" i="3"/>
  <c r="BH135" i="3"/>
  <c r="BG135" i="3"/>
  <c r="BE135" i="3"/>
  <c r="T135" i="3"/>
  <c r="R135" i="3"/>
  <c r="P135" i="3"/>
  <c r="BI132" i="3"/>
  <c r="BH132" i="3"/>
  <c r="BG132" i="3"/>
  <c r="BE132" i="3"/>
  <c r="T132" i="3"/>
  <c r="R132" i="3"/>
  <c r="P132" i="3"/>
  <c r="J126" i="3"/>
  <c r="F123" i="3"/>
  <c r="E121" i="3"/>
  <c r="J94" i="3"/>
  <c r="F91" i="3"/>
  <c r="E89" i="3"/>
  <c r="J23" i="3"/>
  <c r="E23" i="3"/>
  <c r="J125" i="3"/>
  <c r="J22" i="3"/>
  <c r="J20" i="3"/>
  <c r="E20" i="3"/>
  <c r="F126" i="3"/>
  <c r="J19" i="3"/>
  <c r="J17" i="3"/>
  <c r="E17" i="3"/>
  <c r="F125" i="3"/>
  <c r="J16" i="3"/>
  <c r="J14" i="3"/>
  <c r="J91" i="3" s="1"/>
  <c r="E7" i="3"/>
  <c r="E117" i="3" s="1"/>
  <c r="J39" i="2"/>
  <c r="J38" i="2"/>
  <c r="AY96" i="1"/>
  <c r="J37" i="2"/>
  <c r="AX96" i="1"/>
  <c r="BI982" i="2"/>
  <c r="BH982" i="2"/>
  <c r="BG982" i="2"/>
  <c r="BE982" i="2"/>
  <c r="T982" i="2"/>
  <c r="T981" i="2"/>
  <c r="R982" i="2"/>
  <c r="R981" i="2"/>
  <c r="P982" i="2"/>
  <c r="P981" i="2"/>
  <c r="BI978" i="2"/>
  <c r="BH978" i="2"/>
  <c r="BG978" i="2"/>
  <c r="BE978" i="2"/>
  <c r="T978" i="2"/>
  <c r="R978" i="2"/>
  <c r="P978" i="2"/>
  <c r="BI972" i="2"/>
  <c r="BH972" i="2"/>
  <c r="BG972" i="2"/>
  <c r="BE972" i="2"/>
  <c r="T972" i="2"/>
  <c r="R972" i="2"/>
  <c r="P972" i="2"/>
  <c r="BI966" i="2"/>
  <c r="BH966" i="2"/>
  <c r="BG966" i="2"/>
  <c r="BE966" i="2"/>
  <c r="T966" i="2"/>
  <c r="R966" i="2"/>
  <c r="P966" i="2"/>
  <c r="BI898" i="2"/>
  <c r="BH898" i="2"/>
  <c r="BG898" i="2"/>
  <c r="BE898" i="2"/>
  <c r="T898" i="2"/>
  <c r="R898" i="2"/>
  <c r="P898" i="2"/>
  <c r="BI895" i="2"/>
  <c r="BH895" i="2"/>
  <c r="BG895" i="2"/>
  <c r="BE895" i="2"/>
  <c r="T895" i="2"/>
  <c r="R895" i="2"/>
  <c r="P895" i="2"/>
  <c r="BI888" i="2"/>
  <c r="BH888" i="2"/>
  <c r="BG888" i="2"/>
  <c r="BE888" i="2"/>
  <c r="T888" i="2"/>
  <c r="R888" i="2"/>
  <c r="P888" i="2"/>
  <c r="BI880" i="2"/>
  <c r="BH880" i="2"/>
  <c r="BG880" i="2"/>
  <c r="BE880" i="2"/>
  <c r="T880" i="2"/>
  <c r="R880" i="2"/>
  <c r="P880" i="2"/>
  <c r="BI873" i="2"/>
  <c r="BH873" i="2"/>
  <c r="BG873" i="2"/>
  <c r="BE873" i="2"/>
  <c r="T873" i="2"/>
  <c r="R873" i="2"/>
  <c r="P873" i="2"/>
  <c r="BI868" i="2"/>
  <c r="BH868" i="2"/>
  <c r="BG868" i="2"/>
  <c r="BE868" i="2"/>
  <c r="T868" i="2"/>
  <c r="R868" i="2"/>
  <c r="P868" i="2"/>
  <c r="BI841" i="2"/>
  <c r="BH841" i="2"/>
  <c r="BG841" i="2"/>
  <c r="BE841" i="2"/>
  <c r="T841" i="2"/>
  <c r="R841" i="2"/>
  <c r="P841" i="2"/>
  <c r="BI826" i="2"/>
  <c r="BH826" i="2"/>
  <c r="BG826" i="2"/>
  <c r="BE826" i="2"/>
  <c r="T826" i="2"/>
  <c r="R826" i="2"/>
  <c r="P826" i="2"/>
  <c r="BI824" i="2"/>
  <c r="BH824" i="2"/>
  <c r="BG824" i="2"/>
  <c r="BE824" i="2"/>
  <c r="T824" i="2"/>
  <c r="R824" i="2"/>
  <c r="P824" i="2"/>
  <c r="BI796" i="2"/>
  <c r="BH796" i="2"/>
  <c r="BG796" i="2"/>
  <c r="BE796" i="2"/>
  <c r="T796" i="2"/>
  <c r="R796" i="2"/>
  <c r="P796" i="2"/>
  <c r="BI792" i="2"/>
  <c r="BH792" i="2"/>
  <c r="BG792" i="2"/>
  <c r="BE792" i="2"/>
  <c r="T792" i="2"/>
  <c r="R792" i="2"/>
  <c r="P792" i="2"/>
  <c r="BI760" i="2"/>
  <c r="BH760" i="2"/>
  <c r="BG760" i="2"/>
  <c r="BE760" i="2"/>
  <c r="T760" i="2"/>
  <c r="R760" i="2"/>
  <c r="P760" i="2"/>
  <c r="BI758" i="2"/>
  <c r="BH758" i="2"/>
  <c r="BG758" i="2"/>
  <c r="BE758" i="2"/>
  <c r="T758" i="2"/>
  <c r="R758" i="2"/>
  <c r="P758" i="2"/>
  <c r="BI746" i="2"/>
  <c r="BH746" i="2"/>
  <c r="BG746" i="2"/>
  <c r="BE746" i="2"/>
  <c r="T746" i="2"/>
  <c r="R746" i="2"/>
  <c r="P746" i="2"/>
  <c r="BI735" i="2"/>
  <c r="BH735" i="2"/>
  <c r="BG735" i="2"/>
  <c r="BE735" i="2"/>
  <c r="T735" i="2"/>
  <c r="R735" i="2"/>
  <c r="P735" i="2"/>
  <c r="BI733" i="2"/>
  <c r="BH733" i="2"/>
  <c r="BG733" i="2"/>
  <c r="BE733" i="2"/>
  <c r="T733" i="2"/>
  <c r="R733" i="2"/>
  <c r="P733" i="2"/>
  <c r="BI729" i="2"/>
  <c r="BH729" i="2"/>
  <c r="BG729" i="2"/>
  <c r="BE729" i="2"/>
  <c r="T729" i="2"/>
  <c r="R729" i="2"/>
  <c r="P729" i="2"/>
  <c r="BI725" i="2"/>
  <c r="BH725" i="2"/>
  <c r="BG725" i="2"/>
  <c r="BE725" i="2"/>
  <c r="T725" i="2"/>
  <c r="R725" i="2"/>
  <c r="P725" i="2"/>
  <c r="BI721" i="2"/>
  <c r="BH721" i="2"/>
  <c r="BG721" i="2"/>
  <c r="BE721" i="2"/>
  <c r="T721" i="2"/>
  <c r="R721" i="2"/>
  <c r="P721" i="2"/>
  <c r="BI701" i="2"/>
  <c r="BH701" i="2"/>
  <c r="BG701" i="2"/>
  <c r="BE701" i="2"/>
  <c r="T701" i="2"/>
  <c r="R701" i="2"/>
  <c r="P701" i="2"/>
  <c r="BI698" i="2"/>
  <c r="BH698" i="2"/>
  <c r="BG698" i="2"/>
  <c r="BE698" i="2"/>
  <c r="T698" i="2"/>
  <c r="R698" i="2"/>
  <c r="P698" i="2"/>
  <c r="BI681" i="2"/>
  <c r="BH681" i="2"/>
  <c r="BG681" i="2"/>
  <c r="BE681" i="2"/>
  <c r="T681" i="2"/>
  <c r="R681" i="2"/>
  <c r="P681" i="2"/>
  <c r="BI678" i="2"/>
  <c r="BH678" i="2"/>
  <c r="BG678" i="2"/>
  <c r="BE678" i="2"/>
  <c r="T678" i="2"/>
  <c r="R678" i="2"/>
  <c r="P678" i="2"/>
  <c r="BI669" i="2"/>
  <c r="BH669" i="2"/>
  <c r="BG669" i="2"/>
  <c r="BE669" i="2"/>
  <c r="T669" i="2"/>
  <c r="R669" i="2"/>
  <c r="P669" i="2"/>
  <c r="BI667" i="2"/>
  <c r="BH667" i="2"/>
  <c r="BG667" i="2"/>
  <c r="BE667" i="2"/>
  <c r="T667" i="2"/>
  <c r="R667" i="2"/>
  <c r="P667" i="2"/>
  <c r="BI663" i="2"/>
  <c r="BH663" i="2"/>
  <c r="BG663" i="2"/>
  <c r="BE663" i="2"/>
  <c r="T663" i="2"/>
  <c r="R663" i="2"/>
  <c r="P663" i="2"/>
  <c r="BI659" i="2"/>
  <c r="BH659" i="2"/>
  <c r="BG659" i="2"/>
  <c r="BE659" i="2"/>
  <c r="T659" i="2"/>
  <c r="R659" i="2"/>
  <c r="P659" i="2"/>
  <c r="BI657" i="2"/>
  <c r="BH657" i="2"/>
  <c r="BG657" i="2"/>
  <c r="BE657" i="2"/>
  <c r="T657" i="2"/>
  <c r="R657" i="2"/>
  <c r="P657" i="2"/>
  <c r="BI654" i="2"/>
  <c r="BH654" i="2"/>
  <c r="BG654" i="2"/>
  <c r="BE654" i="2"/>
  <c r="T654" i="2"/>
  <c r="R654" i="2"/>
  <c r="P654" i="2"/>
  <c r="BI651" i="2"/>
  <c r="BH651" i="2"/>
  <c r="BG651" i="2"/>
  <c r="BE651" i="2"/>
  <c r="T651" i="2"/>
  <c r="R651" i="2"/>
  <c r="P651" i="2"/>
  <c r="BI648" i="2"/>
  <c r="BH648" i="2"/>
  <c r="BG648" i="2"/>
  <c r="BE648" i="2"/>
  <c r="T648" i="2"/>
  <c r="R648" i="2"/>
  <c r="P648" i="2"/>
  <c r="BI644" i="2"/>
  <c r="BH644" i="2"/>
  <c r="BG644" i="2"/>
  <c r="BE644" i="2"/>
  <c r="T644" i="2"/>
  <c r="R644" i="2"/>
  <c r="P644" i="2"/>
  <c r="BI635" i="2"/>
  <c r="BH635" i="2"/>
  <c r="BG635" i="2"/>
  <c r="BE635" i="2"/>
  <c r="T635" i="2"/>
  <c r="R635" i="2"/>
  <c r="P635" i="2"/>
  <c r="BI632" i="2"/>
  <c r="BH632" i="2"/>
  <c r="BG632" i="2"/>
  <c r="BE632" i="2"/>
  <c r="T632" i="2"/>
  <c r="R632" i="2"/>
  <c r="P632" i="2"/>
  <c r="BI629" i="2"/>
  <c r="BH629" i="2"/>
  <c r="BG629" i="2"/>
  <c r="BE629" i="2"/>
  <c r="T629" i="2"/>
  <c r="R629" i="2"/>
  <c r="P629" i="2"/>
  <c r="BI615" i="2"/>
  <c r="BH615" i="2"/>
  <c r="BG615" i="2"/>
  <c r="BE615" i="2"/>
  <c r="T615" i="2"/>
  <c r="R615" i="2"/>
  <c r="P615" i="2"/>
  <c r="BI610" i="2"/>
  <c r="BH610" i="2"/>
  <c r="BG610" i="2"/>
  <c r="BE610" i="2"/>
  <c r="T610" i="2"/>
  <c r="R610" i="2"/>
  <c r="P610" i="2"/>
  <c r="BI606" i="2"/>
  <c r="BH606" i="2"/>
  <c r="BG606" i="2"/>
  <c r="BE606" i="2"/>
  <c r="T606" i="2"/>
  <c r="R606" i="2"/>
  <c r="P606" i="2"/>
  <c r="BI599" i="2"/>
  <c r="BH599" i="2"/>
  <c r="BG599" i="2"/>
  <c r="BE599" i="2"/>
  <c r="T599" i="2"/>
  <c r="R599" i="2"/>
  <c r="P599" i="2"/>
  <c r="BI597" i="2"/>
  <c r="BH597" i="2"/>
  <c r="BG597" i="2"/>
  <c r="BE597" i="2"/>
  <c r="T597" i="2"/>
  <c r="R597" i="2"/>
  <c r="P597" i="2"/>
  <c r="BI593" i="2"/>
  <c r="BH593" i="2"/>
  <c r="BG593" i="2"/>
  <c r="BE593" i="2"/>
  <c r="T593" i="2"/>
  <c r="R593" i="2"/>
  <c r="P593" i="2"/>
  <c r="BI584" i="2"/>
  <c r="BH584" i="2"/>
  <c r="BG584" i="2"/>
  <c r="BE584" i="2"/>
  <c r="T584" i="2"/>
  <c r="R584" i="2"/>
  <c r="P584" i="2"/>
  <c r="BI582" i="2"/>
  <c r="BH582" i="2"/>
  <c r="BG582" i="2"/>
  <c r="BE582" i="2"/>
  <c r="T582" i="2"/>
  <c r="R582" i="2"/>
  <c r="P582" i="2"/>
  <c r="BI578" i="2"/>
  <c r="BH578" i="2"/>
  <c r="BG578" i="2"/>
  <c r="BE578" i="2"/>
  <c r="T578" i="2"/>
  <c r="R578" i="2"/>
  <c r="P578" i="2"/>
  <c r="BI574" i="2"/>
  <c r="BH574" i="2"/>
  <c r="BG574" i="2"/>
  <c r="BE574" i="2"/>
  <c r="T574" i="2"/>
  <c r="R574" i="2"/>
  <c r="P574" i="2"/>
  <c r="BI562" i="2"/>
  <c r="BH562" i="2"/>
  <c r="BG562" i="2"/>
  <c r="BE562" i="2"/>
  <c r="T562" i="2"/>
  <c r="R562" i="2"/>
  <c r="P562" i="2"/>
  <c r="BI554" i="2"/>
  <c r="BH554" i="2"/>
  <c r="BG554" i="2"/>
  <c r="BE554" i="2"/>
  <c r="T554" i="2"/>
  <c r="R554" i="2"/>
  <c r="P554" i="2"/>
  <c r="BI550" i="2"/>
  <c r="BH550" i="2"/>
  <c r="BG550" i="2"/>
  <c r="BE550" i="2"/>
  <c r="T550" i="2"/>
  <c r="R550" i="2"/>
  <c r="P550" i="2"/>
  <c r="BI548" i="2"/>
  <c r="BH548" i="2"/>
  <c r="BG548" i="2"/>
  <c r="BE548" i="2"/>
  <c r="T548" i="2"/>
  <c r="R548" i="2"/>
  <c r="P548" i="2"/>
  <c r="BI547" i="2"/>
  <c r="BH547" i="2"/>
  <c r="BG547" i="2"/>
  <c r="BE547" i="2"/>
  <c r="T547" i="2"/>
  <c r="R547" i="2"/>
  <c r="P547" i="2"/>
  <c r="BI546" i="2"/>
  <c r="BH546" i="2"/>
  <c r="BG546" i="2"/>
  <c r="BE546" i="2"/>
  <c r="T546" i="2"/>
  <c r="R546" i="2"/>
  <c r="P546" i="2"/>
  <c r="BI539" i="2"/>
  <c r="BH539" i="2"/>
  <c r="BG539" i="2"/>
  <c r="BE539" i="2"/>
  <c r="T539" i="2"/>
  <c r="R539" i="2"/>
  <c r="P539" i="2"/>
  <c r="BI537" i="2"/>
  <c r="BH537" i="2"/>
  <c r="BG537" i="2"/>
  <c r="BE537" i="2"/>
  <c r="T537" i="2"/>
  <c r="R537" i="2"/>
  <c r="P537" i="2"/>
  <c r="BI535" i="2"/>
  <c r="BH535" i="2"/>
  <c r="BG535" i="2"/>
  <c r="BE535" i="2"/>
  <c r="T535" i="2"/>
  <c r="R535" i="2"/>
  <c r="P535" i="2"/>
  <c r="BI508" i="2"/>
  <c r="BH508" i="2"/>
  <c r="BG508" i="2"/>
  <c r="BE508" i="2"/>
  <c r="T508" i="2"/>
  <c r="R508" i="2"/>
  <c r="P508" i="2"/>
  <c r="BI506" i="2"/>
  <c r="BH506" i="2"/>
  <c r="BG506" i="2"/>
  <c r="BE506" i="2"/>
  <c r="T506" i="2"/>
  <c r="R506" i="2"/>
  <c r="P506" i="2"/>
  <c r="BI501" i="2"/>
  <c r="BH501" i="2"/>
  <c r="BG501" i="2"/>
  <c r="BE501" i="2"/>
  <c r="T501" i="2"/>
  <c r="R501" i="2"/>
  <c r="P501" i="2"/>
  <c r="BI498" i="2"/>
  <c r="BH498" i="2"/>
  <c r="BG498" i="2"/>
  <c r="BE498" i="2"/>
  <c r="T498" i="2"/>
  <c r="T497" i="2"/>
  <c r="R498" i="2"/>
  <c r="R497" i="2"/>
  <c r="P498" i="2"/>
  <c r="P497" i="2"/>
  <c r="BI494" i="2"/>
  <c r="BH494" i="2"/>
  <c r="BG494" i="2"/>
  <c r="BE494" i="2"/>
  <c r="T494" i="2"/>
  <c r="T493" i="2"/>
  <c r="R494" i="2"/>
  <c r="R493" i="2"/>
  <c r="P494" i="2"/>
  <c r="P493" i="2"/>
  <c r="BI491" i="2"/>
  <c r="BH491" i="2"/>
  <c r="BG491" i="2"/>
  <c r="BE491" i="2"/>
  <c r="T491" i="2"/>
  <c r="R491" i="2"/>
  <c r="P491" i="2"/>
  <c r="BI490" i="2"/>
  <c r="BH490" i="2"/>
  <c r="BG490" i="2"/>
  <c r="BE490" i="2"/>
  <c r="T490" i="2"/>
  <c r="R490" i="2"/>
  <c r="P490" i="2"/>
  <c r="BI489" i="2"/>
  <c r="BH489" i="2"/>
  <c r="BG489" i="2"/>
  <c r="BE489" i="2"/>
  <c r="T489" i="2"/>
  <c r="R489" i="2"/>
  <c r="P489" i="2"/>
  <c r="BI479" i="2"/>
  <c r="BH479" i="2"/>
  <c r="BG479" i="2"/>
  <c r="BE479" i="2"/>
  <c r="T479" i="2"/>
  <c r="R479" i="2"/>
  <c r="P479" i="2"/>
  <c r="BI475" i="2"/>
  <c r="BH475" i="2"/>
  <c r="BG475" i="2"/>
  <c r="BE475" i="2"/>
  <c r="T475" i="2"/>
  <c r="R475" i="2"/>
  <c r="P475" i="2"/>
  <c r="BI457" i="2"/>
  <c r="BH457" i="2"/>
  <c r="BG457" i="2"/>
  <c r="BE457" i="2"/>
  <c r="T457" i="2"/>
  <c r="R457" i="2"/>
  <c r="P457" i="2"/>
  <c r="BI449" i="2"/>
  <c r="BH449" i="2"/>
  <c r="BG449" i="2"/>
  <c r="BE449" i="2"/>
  <c r="T449" i="2"/>
  <c r="R449" i="2"/>
  <c r="P449" i="2"/>
  <c r="BI440" i="2"/>
  <c r="BH440" i="2"/>
  <c r="BG440" i="2"/>
  <c r="BE440" i="2"/>
  <c r="T440" i="2"/>
  <c r="R440" i="2"/>
  <c r="P440" i="2"/>
  <c r="BI434" i="2"/>
  <c r="BH434" i="2"/>
  <c r="BG434" i="2"/>
  <c r="BE434" i="2"/>
  <c r="T434" i="2"/>
  <c r="R434" i="2"/>
  <c r="P434" i="2"/>
  <c r="BI398" i="2"/>
  <c r="BH398" i="2"/>
  <c r="BG398" i="2"/>
  <c r="BE398" i="2"/>
  <c r="T398" i="2"/>
  <c r="R398" i="2"/>
  <c r="P398" i="2"/>
  <c r="BI392" i="2"/>
  <c r="BH392" i="2"/>
  <c r="BG392" i="2"/>
  <c r="BE392" i="2"/>
  <c r="T392" i="2"/>
  <c r="R392" i="2"/>
  <c r="P392" i="2"/>
  <c r="BI381" i="2"/>
  <c r="BH381" i="2"/>
  <c r="BG381" i="2"/>
  <c r="BE381" i="2"/>
  <c r="T381" i="2"/>
  <c r="R381" i="2"/>
  <c r="P381" i="2"/>
  <c r="BI376" i="2"/>
  <c r="BH376" i="2"/>
  <c r="BG376" i="2"/>
  <c r="BE376" i="2"/>
  <c r="T376" i="2"/>
  <c r="R376" i="2"/>
  <c r="P376" i="2"/>
  <c r="BI372" i="2"/>
  <c r="BH372" i="2"/>
  <c r="BG372" i="2"/>
  <c r="BE372" i="2"/>
  <c r="T372" i="2"/>
  <c r="R372" i="2"/>
  <c r="P372" i="2"/>
  <c r="BI367" i="2"/>
  <c r="BH367" i="2"/>
  <c r="BG367" i="2"/>
  <c r="BE367" i="2"/>
  <c r="T367" i="2"/>
  <c r="R367" i="2"/>
  <c r="P367" i="2"/>
  <c r="BI363" i="2"/>
  <c r="BH363" i="2"/>
  <c r="BG363" i="2"/>
  <c r="BE363" i="2"/>
  <c r="T363" i="2"/>
  <c r="R363" i="2"/>
  <c r="P363" i="2"/>
  <c r="BI359" i="2"/>
  <c r="BH359" i="2"/>
  <c r="BG359" i="2"/>
  <c r="BE359" i="2"/>
  <c r="T359" i="2"/>
  <c r="R359" i="2"/>
  <c r="P359" i="2"/>
  <c r="BI350" i="2"/>
  <c r="BH350" i="2"/>
  <c r="BG350" i="2"/>
  <c r="BE350" i="2"/>
  <c r="T350" i="2"/>
  <c r="R350" i="2"/>
  <c r="P350" i="2"/>
  <c r="BI340" i="2"/>
  <c r="BH340" i="2"/>
  <c r="BG340" i="2"/>
  <c r="BE340" i="2"/>
  <c r="T340" i="2"/>
  <c r="R340" i="2"/>
  <c r="P340" i="2"/>
  <c r="BI336" i="2"/>
  <c r="BH336" i="2"/>
  <c r="BG336" i="2"/>
  <c r="BE336" i="2"/>
  <c r="T336" i="2"/>
  <c r="R336" i="2"/>
  <c r="P336" i="2"/>
  <c r="BI331" i="2"/>
  <c r="BH331" i="2"/>
  <c r="BG331" i="2"/>
  <c r="BE331" i="2"/>
  <c r="T331" i="2"/>
  <c r="T330" i="2"/>
  <c r="R331" i="2"/>
  <c r="R330" i="2"/>
  <c r="P331" i="2"/>
  <c r="P330" i="2"/>
  <c r="BI327" i="2"/>
  <c r="BH327" i="2"/>
  <c r="BG327" i="2"/>
  <c r="BE327" i="2"/>
  <c r="T327" i="2"/>
  <c r="R327" i="2"/>
  <c r="P327" i="2"/>
  <c r="BI321" i="2"/>
  <c r="BH321" i="2"/>
  <c r="BG321" i="2"/>
  <c r="BE321" i="2"/>
  <c r="T321" i="2"/>
  <c r="R321" i="2"/>
  <c r="P321" i="2"/>
  <c r="BI317" i="2"/>
  <c r="BH317" i="2"/>
  <c r="BG317" i="2"/>
  <c r="BE317" i="2"/>
  <c r="T317" i="2"/>
  <c r="R317" i="2"/>
  <c r="P317" i="2"/>
  <c r="BI314" i="2"/>
  <c r="BH314" i="2"/>
  <c r="BG314" i="2"/>
  <c r="BE314" i="2"/>
  <c r="T314" i="2"/>
  <c r="R314" i="2"/>
  <c r="P314" i="2"/>
  <c r="BI311" i="2"/>
  <c r="BH311" i="2"/>
  <c r="BG311" i="2"/>
  <c r="BE311" i="2"/>
  <c r="T311" i="2"/>
  <c r="R311" i="2"/>
  <c r="P311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2" i="2"/>
  <c r="BH302" i="2"/>
  <c r="BG302" i="2"/>
  <c r="BE302" i="2"/>
  <c r="T302" i="2"/>
  <c r="R302" i="2"/>
  <c r="P302" i="2"/>
  <c r="BI297" i="2"/>
  <c r="BH297" i="2"/>
  <c r="BG297" i="2"/>
  <c r="BE297" i="2"/>
  <c r="T297" i="2"/>
  <c r="R297" i="2"/>
  <c r="P297" i="2"/>
  <c r="BI277" i="2"/>
  <c r="BH277" i="2"/>
  <c r="BG277" i="2"/>
  <c r="BE277" i="2"/>
  <c r="T277" i="2"/>
  <c r="R277" i="2"/>
  <c r="P277" i="2"/>
  <c r="BI271" i="2"/>
  <c r="BH271" i="2"/>
  <c r="BG271" i="2"/>
  <c r="BE271" i="2"/>
  <c r="T271" i="2"/>
  <c r="R271" i="2"/>
  <c r="P271" i="2"/>
  <c r="BI263" i="2"/>
  <c r="BH263" i="2"/>
  <c r="BG263" i="2"/>
  <c r="BE263" i="2"/>
  <c r="T263" i="2"/>
  <c r="R263" i="2"/>
  <c r="P263" i="2"/>
  <c r="BI255" i="2"/>
  <c r="BH255" i="2"/>
  <c r="BG255" i="2"/>
  <c r="BE255" i="2"/>
  <c r="T255" i="2"/>
  <c r="R255" i="2"/>
  <c r="P255" i="2"/>
  <c r="BI245" i="2"/>
  <c r="BH245" i="2"/>
  <c r="BG245" i="2"/>
  <c r="BE245" i="2"/>
  <c r="T245" i="2"/>
  <c r="R245" i="2"/>
  <c r="P245" i="2"/>
  <c r="BI242" i="2"/>
  <c r="BH242" i="2"/>
  <c r="BG242" i="2"/>
  <c r="BE242" i="2"/>
  <c r="T242" i="2"/>
  <c r="R242" i="2"/>
  <c r="P242" i="2"/>
  <c r="BI232" i="2"/>
  <c r="BH232" i="2"/>
  <c r="BG232" i="2"/>
  <c r="BE232" i="2"/>
  <c r="T232" i="2"/>
  <c r="R232" i="2"/>
  <c r="P232" i="2"/>
  <c r="BI226" i="2"/>
  <c r="BH226" i="2"/>
  <c r="BG226" i="2"/>
  <c r="BE226" i="2"/>
  <c r="T226" i="2"/>
  <c r="R226" i="2"/>
  <c r="P226" i="2"/>
  <c r="BI220" i="2"/>
  <c r="BH220" i="2"/>
  <c r="BG220" i="2"/>
  <c r="BE220" i="2"/>
  <c r="T220" i="2"/>
  <c r="R220" i="2"/>
  <c r="P220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0" i="2"/>
  <c r="BH210" i="2"/>
  <c r="BG210" i="2"/>
  <c r="BE210" i="2"/>
  <c r="T210" i="2"/>
  <c r="R210" i="2"/>
  <c r="P210" i="2"/>
  <c r="BI206" i="2"/>
  <c r="BH206" i="2"/>
  <c r="BG206" i="2"/>
  <c r="BE206" i="2"/>
  <c r="T206" i="2"/>
  <c r="R206" i="2"/>
  <c r="P206" i="2"/>
  <c r="BI200" i="2"/>
  <c r="BH200" i="2"/>
  <c r="BG200" i="2"/>
  <c r="BE200" i="2"/>
  <c r="T200" i="2"/>
  <c r="R200" i="2"/>
  <c r="P200" i="2"/>
  <c r="BI196" i="2"/>
  <c r="BH196" i="2"/>
  <c r="BG196" i="2"/>
  <c r="BE196" i="2"/>
  <c r="T196" i="2"/>
  <c r="R196" i="2"/>
  <c r="P196" i="2"/>
  <c r="BI192" i="2"/>
  <c r="BH192" i="2"/>
  <c r="BG192" i="2"/>
  <c r="BE192" i="2"/>
  <c r="T192" i="2"/>
  <c r="R192" i="2"/>
  <c r="P192" i="2"/>
  <c r="BI177" i="2"/>
  <c r="BH177" i="2"/>
  <c r="BG177" i="2"/>
  <c r="BE177" i="2"/>
  <c r="T177" i="2"/>
  <c r="R177" i="2"/>
  <c r="P177" i="2"/>
  <c r="BI173" i="2"/>
  <c r="BH173" i="2"/>
  <c r="BG173" i="2"/>
  <c r="BE173" i="2"/>
  <c r="T173" i="2"/>
  <c r="R173" i="2"/>
  <c r="P173" i="2"/>
  <c r="BI160" i="2"/>
  <c r="BH160" i="2"/>
  <c r="BG160" i="2"/>
  <c r="BE160" i="2"/>
  <c r="T160" i="2"/>
  <c r="R160" i="2"/>
  <c r="P160" i="2"/>
  <c r="BI152" i="2"/>
  <c r="BH152" i="2"/>
  <c r="BG152" i="2"/>
  <c r="BE152" i="2"/>
  <c r="T152" i="2"/>
  <c r="R152" i="2"/>
  <c r="P152" i="2"/>
  <c r="BI149" i="2"/>
  <c r="BH149" i="2"/>
  <c r="BG149" i="2"/>
  <c r="BE149" i="2"/>
  <c r="T149" i="2"/>
  <c r="R149" i="2"/>
  <c r="P149" i="2"/>
  <c r="J143" i="2"/>
  <c r="J142" i="2"/>
  <c r="F142" i="2"/>
  <c r="F140" i="2"/>
  <c r="E138" i="2"/>
  <c r="J94" i="2"/>
  <c r="J93" i="2"/>
  <c r="F93" i="2"/>
  <c r="F91" i="2"/>
  <c r="E89" i="2"/>
  <c r="J20" i="2"/>
  <c r="E20" i="2"/>
  <c r="F143" i="2" s="1"/>
  <c r="J19" i="2"/>
  <c r="J14" i="2"/>
  <c r="J140" i="2"/>
  <c r="E7" i="2"/>
  <c r="E134" i="2"/>
  <c r="L90" i="1"/>
  <c r="AM90" i="1"/>
  <c r="AM89" i="1"/>
  <c r="L89" i="1"/>
  <c r="AM87" i="1"/>
  <c r="L87" i="1"/>
  <c r="L84" i="1"/>
  <c r="BK242" i="8"/>
  <c r="BK239" i="8"/>
  <c r="BK233" i="8"/>
  <c r="J228" i="8"/>
  <c r="J226" i="8"/>
  <c r="BK222" i="8"/>
  <c r="BK216" i="8"/>
  <c r="BK215" i="8"/>
  <c r="BK211" i="8"/>
  <c r="BK209" i="8"/>
  <c r="J207" i="8"/>
  <c r="BK206" i="8"/>
  <c r="BK203" i="8"/>
  <c r="BK202" i="8"/>
  <c r="BK199" i="8"/>
  <c r="BK195" i="8"/>
  <c r="J194" i="8"/>
  <c r="BK192" i="8"/>
  <c r="J186" i="8"/>
  <c r="BK184" i="8"/>
  <c r="J177" i="8"/>
  <c r="BK173" i="8"/>
  <c r="J171" i="8"/>
  <c r="J165" i="8"/>
  <c r="BK164" i="8"/>
  <c r="BK162" i="8"/>
  <c r="BK161" i="8"/>
  <c r="BK157" i="8"/>
  <c r="BK156" i="8"/>
  <c r="J155" i="8"/>
  <c r="BK154" i="8"/>
  <c r="BK152" i="8"/>
  <c r="J151" i="8"/>
  <c r="BK149" i="8"/>
  <c r="BK148" i="8"/>
  <c r="BK146" i="8"/>
  <c r="J140" i="8"/>
  <c r="BK139" i="8"/>
  <c r="J152" i="7"/>
  <c r="BK150" i="7"/>
  <c r="J147" i="7"/>
  <c r="J135" i="7"/>
  <c r="J134" i="7"/>
  <c r="J133" i="7"/>
  <c r="J132" i="7"/>
  <c r="J131" i="7"/>
  <c r="BK129" i="7"/>
  <c r="BK170" i="6"/>
  <c r="J168" i="6"/>
  <c r="J167" i="6"/>
  <c r="BK154" i="6"/>
  <c r="BK151" i="6"/>
  <c r="J150" i="6"/>
  <c r="BK149" i="6"/>
  <c r="J146" i="6"/>
  <c r="BK140" i="6"/>
  <c r="BK134" i="6"/>
  <c r="J131" i="6"/>
  <c r="J262" i="5"/>
  <c r="BK261" i="5"/>
  <c r="J257" i="5"/>
  <c r="BK256" i="5"/>
  <c r="J253" i="5"/>
  <c r="J251" i="5"/>
  <c r="BK246" i="5"/>
  <c r="J245" i="5"/>
  <c r="J243" i="5"/>
  <c r="J242" i="5"/>
  <c r="BK233" i="5"/>
  <c r="J232" i="5"/>
  <c r="BK231" i="5"/>
  <c r="J228" i="5"/>
  <c r="BK226" i="5"/>
  <c r="J225" i="5"/>
  <c r="BK224" i="5"/>
  <c r="BK222" i="5"/>
  <c r="BK220" i="5"/>
  <c r="BK219" i="5"/>
  <c r="BK217" i="5"/>
  <c r="J216" i="5"/>
  <c r="J215" i="5"/>
  <c r="J209" i="5"/>
  <c r="BK207" i="5"/>
  <c r="BK206" i="5"/>
  <c r="BK201" i="5"/>
  <c r="J199" i="5"/>
  <c r="BK198" i="5"/>
  <c r="J195" i="5"/>
  <c r="BK194" i="5"/>
  <c r="BK193" i="5"/>
  <c r="J192" i="5"/>
  <c r="J188" i="5"/>
  <c r="J187" i="5"/>
  <c r="BK185" i="5"/>
  <c r="J184" i="5"/>
  <c r="J182" i="5"/>
  <c r="J180" i="5"/>
  <c r="J179" i="5"/>
  <c r="J178" i="5"/>
  <c r="J177" i="5"/>
  <c r="J176" i="5"/>
  <c r="J175" i="5"/>
  <c r="J172" i="5"/>
  <c r="BK169" i="5"/>
  <c r="J168" i="5"/>
  <c r="BK167" i="5"/>
  <c r="J167" i="5"/>
  <c r="J165" i="5"/>
  <c r="BK164" i="5"/>
  <c r="BK162" i="5"/>
  <c r="BK161" i="5"/>
  <c r="BK160" i="5"/>
  <c r="J159" i="5"/>
  <c r="BK157" i="5"/>
  <c r="J154" i="5"/>
  <c r="J153" i="5"/>
  <c r="J151" i="5"/>
  <c r="BK145" i="5"/>
  <c r="BK143" i="5"/>
  <c r="J141" i="5"/>
  <c r="J135" i="5"/>
  <c r="J134" i="5"/>
  <c r="BK133" i="5"/>
  <c r="BK432" i="4"/>
  <c r="J431" i="4"/>
  <c r="BK429" i="4"/>
  <c r="J428" i="4"/>
  <c r="BK426" i="4"/>
  <c r="BK421" i="4"/>
  <c r="J420" i="4"/>
  <c r="J413" i="4"/>
  <c r="BK403" i="4"/>
  <c r="J402" i="4"/>
  <c r="J399" i="4"/>
  <c r="J397" i="4"/>
  <c r="J391" i="4"/>
  <c r="J390" i="4"/>
  <c r="J378" i="4"/>
  <c r="J377" i="4"/>
  <c r="BK372" i="4"/>
  <c r="BK368" i="4"/>
  <c r="BK348" i="4"/>
  <c r="BK338" i="4"/>
  <c r="J334" i="4"/>
  <c r="J332" i="4"/>
  <c r="J330" i="4"/>
  <c r="J329" i="4"/>
  <c r="BK328" i="4"/>
  <c r="BK324" i="4"/>
  <c r="J321" i="4"/>
  <c r="J315" i="4"/>
  <c r="J308" i="4"/>
  <c r="BK305" i="4"/>
  <c r="J303" i="4"/>
  <c r="J285" i="4"/>
  <c r="BK282" i="4"/>
  <c r="J267" i="4"/>
  <c r="J261" i="4"/>
  <c r="BK259" i="4"/>
  <c r="BK257" i="4"/>
  <c r="BK256" i="4"/>
  <c r="BK252" i="4"/>
  <c r="J250" i="4"/>
  <c r="J248" i="4"/>
  <c r="J242" i="4"/>
  <c r="BK240" i="4"/>
  <c r="BK235" i="4"/>
  <c r="BK231" i="4"/>
  <c r="BK226" i="4"/>
  <c r="J222" i="4"/>
  <c r="BK213" i="4"/>
  <c r="J211" i="4"/>
  <c r="J210" i="4"/>
  <c r="BK208" i="4"/>
  <c r="BK204" i="4"/>
  <c r="BK200" i="4"/>
  <c r="J198" i="4"/>
  <c r="BK197" i="4"/>
  <c r="J194" i="4"/>
  <c r="BK187" i="4"/>
  <c r="J182" i="4"/>
  <c r="BK175" i="4"/>
  <c r="J170" i="4"/>
  <c r="BK167" i="4"/>
  <c r="J166" i="4"/>
  <c r="BK162" i="4"/>
  <c r="J154" i="4"/>
  <c r="J149" i="4"/>
  <c r="BK146" i="4"/>
  <c r="BK263" i="3"/>
  <c r="J260" i="3"/>
  <c r="J258" i="3"/>
  <c r="J257" i="3"/>
  <c r="J256" i="3"/>
  <c r="BK253" i="3"/>
  <c r="J252" i="3"/>
  <c r="J251" i="3"/>
  <c r="BK245" i="3"/>
  <c r="BK243" i="3"/>
  <c r="BK240" i="3"/>
  <c r="BK235" i="3"/>
  <c r="BK234" i="3"/>
  <c r="BK230" i="3"/>
  <c r="J227" i="3"/>
  <c r="BK225" i="3"/>
  <c r="BK222" i="3"/>
  <c r="J217" i="3"/>
  <c r="J212" i="3"/>
  <c r="J208" i="3"/>
  <c r="BK207" i="3"/>
  <c r="BK206" i="3"/>
  <c r="BK203" i="3"/>
  <c r="J202" i="3"/>
  <c r="BK200" i="3"/>
  <c r="BK196" i="3"/>
  <c r="BK195" i="3"/>
  <c r="J193" i="3"/>
  <c r="J191" i="3"/>
  <c r="BK187" i="3"/>
  <c r="J186" i="3"/>
  <c r="BK185" i="3"/>
  <c r="BK184" i="3"/>
  <c r="J183" i="3"/>
  <c r="BK181" i="3"/>
  <c r="J180" i="3"/>
  <c r="BK177" i="3"/>
  <c r="J176" i="3"/>
  <c r="J175" i="3"/>
  <c r="BK174" i="3"/>
  <c r="BK173" i="3"/>
  <c r="BK172" i="3"/>
  <c r="J171" i="3"/>
  <c r="BK168" i="3"/>
  <c r="J167" i="3"/>
  <c r="J166" i="3"/>
  <c r="BK162" i="3"/>
  <c r="BK161" i="3"/>
  <c r="BK160" i="3"/>
  <c r="J159" i="3"/>
  <c r="J158" i="3"/>
  <c r="J156" i="3"/>
  <c r="J155" i="3"/>
  <c r="BK154" i="3"/>
  <c r="BK151" i="3"/>
  <c r="J144" i="3"/>
  <c r="BK139" i="3"/>
  <c r="J132" i="3"/>
  <c r="BK873" i="2"/>
  <c r="BK841" i="2"/>
  <c r="J824" i="2"/>
  <c r="J796" i="2"/>
  <c r="J792" i="2"/>
  <c r="J760" i="2"/>
  <c r="BK735" i="2"/>
  <c r="BK721" i="2"/>
  <c r="J698" i="2"/>
  <c r="J681" i="2"/>
  <c r="J669" i="2"/>
  <c r="BK663" i="2"/>
  <c r="J659" i="2"/>
  <c r="BK657" i="2"/>
  <c r="BK651" i="2"/>
  <c r="BK635" i="2"/>
  <c r="BK632" i="2"/>
  <c r="BK629" i="2"/>
  <c r="J615" i="2"/>
  <c r="BK610" i="2"/>
  <c r="BK597" i="2"/>
  <c r="BK593" i="2"/>
  <c r="BK574" i="2"/>
  <c r="J562" i="2"/>
  <c r="J546" i="2"/>
  <c r="J539" i="2"/>
  <c r="BK537" i="2"/>
  <c r="BK535" i="2"/>
  <c r="J501" i="2"/>
  <c r="J479" i="2"/>
  <c r="J475" i="2"/>
  <c r="BK457" i="2"/>
  <c r="J449" i="2"/>
  <c r="J440" i="2"/>
  <c r="BK434" i="2"/>
  <c r="BK381" i="2"/>
  <c r="J372" i="2"/>
  <c r="BK363" i="2"/>
  <c r="J350" i="2"/>
  <c r="BK340" i="2"/>
  <c r="J331" i="2"/>
  <c r="BK321" i="2"/>
  <c r="BK317" i="2"/>
  <c r="BK314" i="2"/>
  <c r="BK308" i="2"/>
  <c r="BK305" i="2"/>
  <c r="J302" i="2"/>
  <c r="BK297" i="2"/>
  <c r="J271" i="2"/>
  <c r="BK263" i="2"/>
  <c r="BK242" i="2"/>
  <c r="BK226" i="2"/>
  <c r="J217" i="2"/>
  <c r="BK214" i="2"/>
  <c r="BK206" i="2"/>
  <c r="BK200" i="2"/>
  <c r="J177" i="2"/>
  <c r="J243" i="8"/>
  <c r="BK241" i="8"/>
  <c r="J239" i="8"/>
  <c r="J237" i="8"/>
  <c r="J236" i="8"/>
  <c r="BK235" i="8"/>
  <c r="BK232" i="8"/>
  <c r="J230" i="8"/>
  <c r="J229" i="8"/>
  <c r="J227" i="8"/>
  <c r="J225" i="8"/>
  <c r="BK223" i="8"/>
  <c r="J221" i="8"/>
  <c r="BK220" i="8"/>
  <c r="J215" i="8"/>
  <c r="BK213" i="8"/>
  <c r="J212" i="8"/>
  <c r="J211" i="8"/>
  <c r="BK210" i="8"/>
  <c r="J209" i="8"/>
  <c r="J202" i="8"/>
  <c r="BK201" i="8"/>
  <c r="J199" i="8"/>
  <c r="J198" i="8"/>
  <c r="J196" i="8"/>
  <c r="J193" i="8"/>
  <c r="J189" i="8"/>
  <c r="J188" i="8"/>
  <c r="BK183" i="8"/>
  <c r="J182" i="8"/>
  <c r="BK180" i="8"/>
  <c r="J178" i="8"/>
  <c r="BK177" i="8"/>
  <c r="J176" i="8"/>
  <c r="BK174" i="8"/>
  <c r="BK171" i="8"/>
  <c r="BK169" i="8"/>
  <c r="BK168" i="8"/>
  <c r="BK167" i="8"/>
  <c r="BK166" i="8"/>
  <c r="BK159" i="8"/>
  <c r="BK158" i="8"/>
  <c r="J157" i="8"/>
  <c r="J152" i="8"/>
  <c r="J142" i="8"/>
  <c r="BK152" i="7"/>
  <c r="BK147" i="7"/>
  <c r="BK143" i="7"/>
  <c r="BK142" i="7"/>
  <c r="J141" i="7"/>
  <c r="BK136" i="7"/>
  <c r="BK134" i="7"/>
  <c r="BK133" i="7"/>
  <c r="BK132" i="7"/>
  <c r="BK131" i="7"/>
  <c r="J129" i="7"/>
  <c r="BK128" i="7"/>
  <c r="J127" i="7"/>
  <c r="J170" i="6"/>
  <c r="BK169" i="6"/>
  <c r="BK168" i="6"/>
  <c r="BK167" i="6"/>
  <c r="J164" i="6"/>
  <c r="BK156" i="6"/>
  <c r="J154" i="6"/>
  <c r="BK150" i="6"/>
  <c r="BK143" i="6"/>
  <c r="BK267" i="5"/>
  <c r="J267" i="5"/>
  <c r="BK266" i="5"/>
  <c r="J266" i="5"/>
  <c r="J265" i="5"/>
  <c r="J263" i="5"/>
  <c r="J261" i="5"/>
  <c r="BK260" i="5"/>
  <c r="J259" i="5"/>
  <c r="BK258" i="5"/>
  <c r="J249" i="5"/>
  <c r="J247" i="5"/>
  <c r="J246" i="5"/>
  <c r="BK242" i="5"/>
  <c r="BK241" i="5"/>
  <c r="BK240" i="5"/>
  <c r="J239" i="5"/>
  <c r="J238" i="5"/>
  <c r="BK237" i="5"/>
  <c r="BK236" i="5"/>
  <c r="J234" i="5"/>
  <c r="J233" i="5"/>
  <c r="BK232" i="5"/>
  <c r="J231" i="5"/>
  <c r="J229" i="5"/>
  <c r="J224" i="5"/>
  <c r="J223" i="5"/>
  <c r="J222" i="5"/>
  <c r="BK221" i="5"/>
  <c r="J220" i="5"/>
  <c r="J217" i="5"/>
  <c r="J214" i="5"/>
  <c r="J212" i="5"/>
  <c r="J210" i="5"/>
  <c r="BK209" i="5"/>
  <c r="BK208" i="5"/>
  <c r="J207" i="5"/>
  <c r="BK203" i="5"/>
  <c r="J202" i="5"/>
  <c r="BK191" i="5"/>
  <c r="J190" i="5"/>
  <c r="J189" i="5"/>
  <c r="BK188" i="5"/>
  <c r="BK186" i="5"/>
  <c r="J185" i="5"/>
  <c r="J181" i="5"/>
  <c r="BK180" i="5"/>
  <c r="BK178" i="5"/>
  <c r="BK177" i="5"/>
  <c r="BK175" i="5"/>
  <c r="J174" i="5"/>
  <c r="J173" i="5"/>
  <c r="BK170" i="5"/>
  <c r="BK168" i="5"/>
  <c r="J163" i="5"/>
  <c r="J162" i="5"/>
  <c r="BK158" i="5"/>
  <c r="J157" i="5"/>
  <c r="J156" i="5"/>
  <c r="J155" i="5"/>
  <c r="BK153" i="5"/>
  <c r="J150" i="5"/>
  <c r="BK149" i="5"/>
  <c r="BK148" i="5"/>
  <c r="J147" i="5"/>
  <c r="BK146" i="5"/>
  <c r="J145" i="5"/>
  <c r="J144" i="5"/>
  <c r="BK142" i="5"/>
  <c r="BK141" i="5"/>
  <c r="J140" i="5"/>
  <c r="J138" i="5"/>
  <c r="J137" i="5"/>
  <c r="BK135" i="5"/>
  <c r="J132" i="5"/>
  <c r="BK427" i="4"/>
  <c r="J422" i="4"/>
  <c r="BK420" i="4"/>
  <c r="BK418" i="4"/>
  <c r="J417" i="4"/>
  <c r="BK416" i="4"/>
  <c r="J415" i="4"/>
  <c r="BK411" i="4"/>
  <c r="BK405" i="4"/>
  <c r="J404" i="4"/>
  <c r="BK402" i="4"/>
  <c r="J401" i="4"/>
  <c r="J400" i="4"/>
  <c r="BK399" i="4"/>
  <c r="J398" i="4"/>
  <c r="BK396" i="4"/>
  <c r="BK395" i="4"/>
  <c r="J394" i="4"/>
  <c r="J393" i="4"/>
  <c r="BK391" i="4"/>
  <c r="BK390" i="4"/>
  <c r="J388" i="4"/>
  <c r="BK387" i="4"/>
  <c r="BK383" i="4"/>
  <c r="J382" i="4"/>
  <c r="BK377" i="4"/>
  <c r="J376" i="4"/>
  <c r="J372" i="4"/>
  <c r="J369" i="4"/>
  <c r="BK364" i="4"/>
  <c r="J356" i="4"/>
  <c r="J340" i="4"/>
  <c r="J337" i="4"/>
  <c r="J336" i="4"/>
  <c r="BK335" i="4"/>
  <c r="BK334" i="4"/>
  <c r="BK333" i="4"/>
  <c r="BK330" i="4"/>
  <c r="BK327" i="4"/>
  <c r="BK311" i="4"/>
  <c r="J305" i="4"/>
  <c r="BK301" i="4"/>
  <c r="J299" i="4"/>
  <c r="J295" i="4"/>
  <c r="J289" i="4"/>
  <c r="J279" i="4"/>
  <c r="BK272" i="4"/>
  <c r="J265" i="4"/>
  <c r="J263" i="4"/>
  <c r="BK262" i="4"/>
  <c r="J260" i="4"/>
  <c r="J258" i="4"/>
  <c r="BK255" i="4"/>
  <c r="J254" i="4"/>
  <c r="BK250" i="4"/>
  <c r="BK248" i="4"/>
  <c r="J244" i="4"/>
  <c r="J226" i="4"/>
  <c r="BK218" i="4"/>
  <c r="BK216" i="4"/>
  <c r="BK215" i="4"/>
  <c r="J213" i="4"/>
  <c r="BK211" i="4"/>
  <c r="BK209" i="4"/>
  <c r="J208" i="4"/>
  <c r="J207" i="4"/>
  <c r="BK206" i="4"/>
  <c r="J205" i="4"/>
  <c r="J202" i="4"/>
  <c r="J197" i="4"/>
  <c r="J191" i="4"/>
  <c r="J189" i="4"/>
  <c r="J185" i="4"/>
  <c r="BK174" i="4"/>
  <c r="BK166" i="4"/>
  <c r="J159" i="4"/>
  <c r="BK143" i="4"/>
  <c r="BK268" i="3"/>
  <c r="J268" i="3"/>
  <c r="BK266" i="3"/>
  <c r="J266" i="3"/>
  <c r="J264" i="3"/>
  <c r="BK261" i="3"/>
  <c r="BK251" i="3"/>
  <c r="BK250" i="3"/>
  <c r="BK249" i="3"/>
  <c r="J248" i="3"/>
  <c r="BK247" i="3"/>
  <c r="J246" i="3"/>
  <c r="J245" i="3"/>
  <c r="BK244" i="3"/>
  <c r="BK242" i="3"/>
  <c r="BK239" i="3"/>
  <c r="BK237" i="3"/>
  <c r="J233" i="3"/>
  <c r="J232" i="3"/>
  <c r="BK231" i="3"/>
  <c r="J230" i="3"/>
  <c r="J229" i="3"/>
  <c r="J228" i="3"/>
  <c r="J224" i="3"/>
  <c r="J221" i="3"/>
  <c r="BK219" i="3"/>
  <c r="J218" i="3"/>
  <c r="BK217" i="3"/>
  <c r="J215" i="3"/>
  <c r="BK214" i="3"/>
  <c r="J211" i="3"/>
  <c r="J210" i="3"/>
  <c r="BK209" i="3"/>
  <c r="J207" i="3"/>
  <c r="J203" i="3"/>
  <c r="BK202" i="3"/>
  <c r="BK201" i="3"/>
  <c r="BK199" i="3"/>
  <c r="BK192" i="3"/>
  <c r="BK190" i="3"/>
  <c r="BK188" i="3"/>
  <c r="BK186" i="3"/>
  <c r="J185" i="3"/>
  <c r="J184" i="3"/>
  <c r="BK180" i="3"/>
  <c r="BK179" i="3"/>
  <c r="J178" i="3"/>
  <c r="J177" i="3"/>
  <c r="J169" i="3"/>
  <c r="J164" i="3"/>
  <c r="J163" i="3"/>
  <c r="J161" i="3"/>
  <c r="BK159" i="3"/>
  <c r="BK157" i="3"/>
  <c r="J154" i="3"/>
  <c r="BK152" i="3"/>
  <c r="J151" i="3"/>
  <c r="BK149" i="3"/>
  <c r="BK145" i="3"/>
  <c r="J141" i="3"/>
  <c r="J140" i="3"/>
  <c r="BK135" i="3"/>
  <c r="BK132" i="3"/>
  <c r="BK880" i="2"/>
  <c r="J841" i="2"/>
  <c r="BK826" i="2"/>
  <c r="BK729" i="2"/>
  <c r="BK725" i="2"/>
  <c r="J721" i="2"/>
  <c r="J701" i="2"/>
  <c r="J678" i="2"/>
  <c r="BK667" i="2"/>
  <c r="J663" i="2"/>
  <c r="BK654" i="2"/>
  <c r="J648" i="2"/>
  <c r="BK615" i="2"/>
  <c r="J606" i="2"/>
  <c r="J593" i="2"/>
  <c r="J584" i="2"/>
  <c r="J578" i="2"/>
  <c r="BK550" i="2"/>
  <c r="J548" i="2"/>
  <c r="J547" i="2"/>
  <c r="BK539" i="2"/>
  <c r="BK506" i="2"/>
  <c r="BK501" i="2"/>
  <c r="BK494" i="2"/>
  <c r="BK490" i="2"/>
  <c r="J489" i="2"/>
  <c r="BK449" i="2"/>
  <c r="J434" i="2"/>
  <c r="BK398" i="2"/>
  <c r="BK392" i="2"/>
  <c r="J376" i="2"/>
  <c r="BK372" i="2"/>
  <c r="J367" i="2"/>
  <c r="J359" i="2"/>
  <c r="BK350" i="2"/>
  <c r="J340" i="2"/>
  <c r="BK336" i="2"/>
  <c r="J327" i="2"/>
  <c r="J314" i="2"/>
  <c r="BK311" i="2"/>
  <c r="J308" i="2"/>
  <c r="J305" i="2"/>
  <c r="BK302" i="2"/>
  <c r="J277" i="2"/>
  <c r="J226" i="2"/>
  <c r="J220" i="2"/>
  <c r="J210" i="2"/>
  <c r="J206" i="2"/>
  <c r="J200" i="2"/>
  <c r="BK177" i="2"/>
  <c r="J149" i="2"/>
  <c r="AS95" i="1"/>
  <c r="BK244" i="8"/>
  <c r="J244" i="8"/>
  <c r="BK243" i="8"/>
  <c r="J241" i="8"/>
  <c r="J233" i="8"/>
  <c r="BK228" i="8"/>
  <c r="BK226" i="8"/>
  <c r="J224" i="8"/>
  <c r="J222" i="8"/>
  <c r="J220" i="8"/>
  <c r="BK218" i="8"/>
  <c r="J217" i="8"/>
  <c r="J214" i="8"/>
  <c r="J213" i="8"/>
  <c r="BK212" i="8"/>
  <c r="J210" i="8"/>
  <c r="BK207" i="8"/>
  <c r="J205" i="8"/>
  <c r="BK204" i="8"/>
  <c r="BK200" i="8"/>
  <c r="J195" i="8"/>
  <c r="BK194" i="8"/>
  <c r="BK193" i="8"/>
  <c r="BK191" i="8"/>
  <c r="J190" i="8"/>
  <c r="BK189" i="8"/>
  <c r="J187" i="8"/>
  <c r="J184" i="8"/>
  <c r="J183" i="8"/>
  <c r="BK182" i="8"/>
  <c r="BK181" i="8"/>
  <c r="J180" i="8"/>
  <c r="J179" i="8"/>
  <c r="BK176" i="8"/>
  <c r="J173" i="8"/>
  <c r="J172" i="8"/>
  <c r="J168" i="8"/>
  <c r="J167" i="8"/>
  <c r="J162" i="8"/>
  <c r="J159" i="8"/>
  <c r="BK155" i="8"/>
  <c r="J154" i="8"/>
  <c r="BK151" i="8"/>
  <c r="J150" i="8"/>
  <c r="J148" i="8"/>
  <c r="J147" i="8"/>
  <c r="J146" i="8"/>
  <c r="J145" i="8"/>
  <c r="J143" i="8"/>
  <c r="BK142" i="8"/>
  <c r="J141" i="8"/>
  <c r="BK140" i="8"/>
  <c r="J150" i="7"/>
  <c r="BK144" i="7"/>
  <c r="BK141" i="7"/>
  <c r="BK138" i="7"/>
  <c r="J136" i="7"/>
  <c r="BK135" i="7"/>
  <c r="BK130" i="7"/>
  <c r="J128" i="7"/>
  <c r="BK171" i="6"/>
  <c r="J169" i="6"/>
  <c r="BK166" i="6"/>
  <c r="J165" i="6"/>
  <c r="J156" i="6"/>
  <c r="J153" i="6"/>
  <c r="BK152" i="6"/>
  <c r="J151" i="6"/>
  <c r="J149" i="6"/>
  <c r="BK146" i="6"/>
  <c r="J143" i="6"/>
  <c r="J142" i="6"/>
  <c r="BK141" i="6"/>
  <c r="BK137" i="6"/>
  <c r="J134" i="6"/>
  <c r="BK131" i="6"/>
  <c r="BK128" i="6"/>
  <c r="J128" i="6"/>
  <c r="J264" i="5"/>
  <c r="BK263" i="5"/>
  <c r="BK259" i="5"/>
  <c r="BK257" i="5"/>
  <c r="J256" i="5"/>
  <c r="BK255" i="5"/>
  <c r="J252" i="5"/>
  <c r="BK251" i="5"/>
  <c r="BK249" i="5"/>
  <c r="J248" i="5"/>
  <c r="BK245" i="5"/>
  <c r="BK244" i="5"/>
  <c r="J241" i="5"/>
  <c r="J240" i="5"/>
  <c r="BK239" i="5"/>
  <c r="J237" i="5"/>
  <c r="J236" i="5"/>
  <c r="J235" i="5"/>
  <c r="BK227" i="5"/>
  <c r="BK225" i="5"/>
  <c r="J219" i="5"/>
  <c r="BK216" i="5"/>
  <c r="BK215" i="5"/>
  <c r="BK213" i="5"/>
  <c r="BK212" i="5"/>
  <c r="BK211" i="5"/>
  <c r="J208" i="5"/>
  <c r="J206" i="5"/>
  <c r="J205" i="5"/>
  <c r="BK204" i="5"/>
  <c r="J203" i="5"/>
  <c r="BK199" i="5"/>
  <c r="J197" i="5"/>
  <c r="BK196" i="5"/>
  <c r="J194" i="5"/>
  <c r="BK192" i="5"/>
  <c r="BK190" i="5"/>
  <c r="BK184" i="5"/>
  <c r="J183" i="5"/>
  <c r="BK182" i="5"/>
  <c r="BK179" i="5"/>
  <c r="BK176" i="5"/>
  <c r="BK174" i="5"/>
  <c r="BK172" i="5"/>
  <c r="J171" i="5"/>
  <c r="J170" i="5"/>
  <c r="J169" i="5"/>
  <c r="J166" i="5"/>
  <c r="J164" i="5"/>
  <c r="J158" i="5"/>
  <c r="BK156" i="5"/>
  <c r="BK155" i="5"/>
  <c r="J152" i="5"/>
  <c r="BK150" i="5"/>
  <c r="J149" i="5"/>
  <c r="BK147" i="5"/>
  <c r="J146" i="5"/>
  <c r="BK144" i="5"/>
  <c r="BK134" i="5"/>
  <c r="BK132" i="5"/>
  <c r="J430" i="4"/>
  <c r="J429" i="4"/>
  <c r="BK423" i="4"/>
  <c r="BK419" i="4"/>
  <c r="J418" i="4"/>
  <c r="BK417" i="4"/>
  <c r="BK415" i="4"/>
  <c r="BK413" i="4"/>
  <c r="BK404" i="4"/>
  <c r="J403" i="4"/>
  <c r="J396" i="4"/>
  <c r="BK394" i="4"/>
  <c r="BK376" i="4"/>
  <c r="BK375" i="4"/>
  <c r="BK369" i="4"/>
  <c r="J368" i="4"/>
  <c r="BK360" i="4"/>
  <c r="BK350" i="4"/>
  <c r="J348" i="4"/>
  <c r="BK340" i="4"/>
  <c r="J339" i="4"/>
  <c r="BK337" i="4"/>
  <c r="BK336" i="4"/>
  <c r="J335" i="4"/>
  <c r="J333" i="4"/>
  <c r="BK332" i="4"/>
  <c r="J331" i="4"/>
  <c r="BK329" i="4"/>
  <c r="BK321" i="4"/>
  <c r="BK318" i="4"/>
  <c r="BK312" i="4"/>
  <c r="J311" i="4"/>
  <c r="J301" i="4"/>
  <c r="BK299" i="4"/>
  <c r="BK295" i="4"/>
  <c r="BK293" i="4"/>
  <c r="J291" i="4"/>
  <c r="BK289" i="4"/>
  <c r="J287" i="4"/>
  <c r="J282" i="4"/>
  <c r="BK279" i="4"/>
  <c r="J272" i="4"/>
  <c r="J269" i="4"/>
  <c r="BK265" i="4"/>
  <c r="BK263" i="4"/>
  <c r="J262" i="4"/>
  <c r="BK254" i="4"/>
  <c r="BK246" i="4"/>
  <c r="BK244" i="4"/>
  <c r="J231" i="4"/>
  <c r="BK222" i="4"/>
  <c r="J218" i="4"/>
  <c r="J216" i="4"/>
  <c r="J215" i="4"/>
  <c r="BK210" i="4"/>
  <c r="BK207" i="4"/>
  <c r="J204" i="4"/>
  <c r="J203" i="4"/>
  <c r="BK201" i="4"/>
  <c r="J200" i="4"/>
  <c r="BK198" i="4"/>
  <c r="BK191" i="4"/>
  <c r="J187" i="4"/>
  <c r="J183" i="4"/>
  <c r="J178" i="4"/>
  <c r="J174" i="4"/>
  <c r="BK159" i="4"/>
  <c r="BK154" i="4"/>
  <c r="J265" i="3"/>
  <c r="BK264" i="3"/>
  <c r="BK262" i="3"/>
  <c r="J261" i="3"/>
  <c r="BK259" i="3"/>
  <c r="BK258" i="3"/>
  <c r="BK257" i="3"/>
  <c r="BK256" i="3"/>
  <c r="BK255" i="3"/>
  <c r="BK254" i="3"/>
  <c r="J253" i="3"/>
  <c r="J250" i="3"/>
  <c r="J247" i="3"/>
  <c r="BK246" i="3"/>
  <c r="J244" i="3"/>
  <c r="J243" i="3"/>
  <c r="J242" i="3"/>
  <c r="J240" i="3"/>
  <c r="J239" i="3"/>
  <c r="BK238" i="3"/>
  <c r="J237" i="3"/>
  <c r="J236" i="3"/>
  <c r="J234" i="3"/>
  <c r="BK228" i="3"/>
  <c r="BK227" i="3"/>
  <c r="J226" i="3"/>
  <c r="BK223" i="3"/>
  <c r="J220" i="3"/>
  <c r="BK218" i="3"/>
  <c r="J216" i="3"/>
  <c r="J213" i="3"/>
  <c r="BK212" i="3"/>
  <c r="BK211" i="3"/>
  <c r="BK210" i="3"/>
  <c r="J209" i="3"/>
  <c r="BK208" i="3"/>
  <c r="J206" i="3"/>
  <c r="J205" i="3"/>
  <c r="J204" i="3"/>
  <c r="BK198" i="3"/>
  <c r="J196" i="3"/>
  <c r="BK194" i="3"/>
  <c r="BK193" i="3"/>
  <c r="J190" i="3"/>
  <c r="J189" i="3"/>
  <c r="J182" i="3"/>
  <c r="J181" i="3"/>
  <c r="J179" i="3"/>
  <c r="BK175" i="3"/>
  <c r="J174" i="3"/>
  <c r="J173" i="3"/>
  <c r="J172" i="3"/>
  <c r="BK170" i="3"/>
  <c r="J168" i="3"/>
  <c r="J165" i="3"/>
  <c r="BK163" i="3"/>
  <c r="J160" i="3"/>
  <c r="BK158" i="3"/>
  <c r="J157" i="3"/>
  <c r="BK155" i="3"/>
  <c r="BK153" i="3"/>
  <c r="J150" i="3"/>
  <c r="J149" i="3"/>
  <c r="J145" i="3"/>
  <c r="BK144" i="3"/>
  <c r="BK140" i="3"/>
  <c r="J139" i="3"/>
  <c r="BK888" i="2"/>
  <c r="J880" i="2"/>
  <c r="J873" i="2"/>
  <c r="J868" i="2"/>
  <c r="J758" i="2"/>
  <c r="BK746" i="2"/>
  <c r="J735" i="2"/>
  <c r="BK733" i="2"/>
  <c r="BK701" i="2"/>
  <c r="BK698" i="2"/>
  <c r="BK669" i="2"/>
  <c r="J667" i="2"/>
  <c r="BK659" i="2"/>
  <c r="J657" i="2"/>
  <c r="J654" i="2"/>
  <c r="J651" i="2"/>
  <c r="J644" i="2"/>
  <c r="J632" i="2"/>
  <c r="BK606" i="2"/>
  <c r="BK599" i="2"/>
  <c r="J597" i="2"/>
  <c r="BK584" i="2"/>
  <c r="J582" i="2"/>
  <c r="J574" i="2"/>
  <c r="BK554" i="2"/>
  <c r="J550" i="2"/>
  <c r="BK546" i="2"/>
  <c r="J537" i="2"/>
  <c r="BK508" i="2"/>
  <c r="J506" i="2"/>
  <c r="BK498" i="2"/>
  <c r="J494" i="2"/>
  <c r="J491" i="2"/>
  <c r="BK489" i="2"/>
  <c r="J457" i="2"/>
  <c r="BK440" i="2"/>
  <c r="J363" i="2"/>
  <c r="J336" i="2"/>
  <c r="BK331" i="2"/>
  <c r="BK327" i="2"/>
  <c r="J321" i="2"/>
  <c r="J311" i="2"/>
  <c r="J297" i="2"/>
  <c r="BK271" i="2"/>
  <c r="J263" i="2"/>
  <c r="BK255" i="2"/>
  <c r="J245" i="2"/>
  <c r="J232" i="2"/>
  <c r="BK220" i="2"/>
  <c r="BK196" i="2"/>
  <c r="J192" i="2"/>
  <c r="J173" i="2"/>
  <c r="J160" i="2"/>
  <c r="J152" i="2"/>
  <c r="J242" i="8"/>
  <c r="BK237" i="8"/>
  <c r="BK236" i="8"/>
  <c r="J235" i="8"/>
  <c r="J232" i="8"/>
  <c r="BK230" i="8"/>
  <c r="BK229" i="8"/>
  <c r="BK227" i="8"/>
  <c r="BK225" i="8"/>
  <c r="BK224" i="8"/>
  <c r="J223" i="8"/>
  <c r="BK221" i="8"/>
  <c r="J218" i="8"/>
  <c r="BK217" i="8"/>
  <c r="J216" i="8"/>
  <c r="BK214" i="8"/>
  <c r="J206" i="8"/>
  <c r="BK205" i="8"/>
  <c r="J204" i="8"/>
  <c r="J203" i="8"/>
  <c r="J201" i="8"/>
  <c r="J200" i="8"/>
  <c r="BK198" i="8"/>
  <c r="BK196" i="8"/>
  <c r="J192" i="8"/>
  <c r="J191" i="8"/>
  <c r="BK190" i="8"/>
  <c r="BK188" i="8"/>
  <c r="BK187" i="8"/>
  <c r="BK186" i="8"/>
  <c r="J181" i="8"/>
  <c r="BK179" i="8"/>
  <c r="BK178" i="8"/>
  <c r="J174" i="8"/>
  <c r="BK172" i="8"/>
  <c r="J169" i="8"/>
  <c r="J166" i="8"/>
  <c r="BK165" i="8"/>
  <c r="J164" i="8"/>
  <c r="J161" i="8"/>
  <c r="J158" i="8"/>
  <c r="J156" i="8"/>
  <c r="BK150" i="8"/>
  <c r="J149" i="8"/>
  <c r="BK147" i="8"/>
  <c r="BK145" i="8"/>
  <c r="BK143" i="8"/>
  <c r="BK141" i="8"/>
  <c r="J139" i="8"/>
  <c r="J144" i="7"/>
  <c r="J143" i="7"/>
  <c r="J142" i="7"/>
  <c r="J138" i="7"/>
  <c r="J130" i="7"/>
  <c r="BK127" i="7"/>
  <c r="J171" i="6"/>
  <c r="J166" i="6"/>
  <c r="BK165" i="6"/>
  <c r="BK164" i="6"/>
  <c r="BK153" i="6"/>
  <c r="J152" i="6"/>
  <c r="BK142" i="6"/>
  <c r="J141" i="6"/>
  <c r="J140" i="6"/>
  <c r="J137" i="6"/>
  <c r="BK265" i="5"/>
  <c r="BK264" i="5"/>
  <c r="BK262" i="5"/>
  <c r="J260" i="5"/>
  <c r="J258" i="5"/>
  <c r="J255" i="5"/>
  <c r="BK253" i="5"/>
  <c r="BK252" i="5"/>
  <c r="BK248" i="5"/>
  <c r="BK247" i="5"/>
  <c r="J244" i="5"/>
  <c r="BK243" i="5"/>
  <c r="BK238" i="5"/>
  <c r="BK235" i="5"/>
  <c r="BK234" i="5"/>
  <c r="BK229" i="5"/>
  <c r="BK228" i="5"/>
  <c r="J227" i="5"/>
  <c r="J226" i="5"/>
  <c r="BK223" i="5"/>
  <c r="J221" i="5"/>
  <c r="BK214" i="5"/>
  <c r="J213" i="5"/>
  <c r="J211" i="5"/>
  <c r="BK210" i="5"/>
  <c r="BK205" i="5"/>
  <c r="J204" i="5"/>
  <c r="BK202" i="5"/>
  <c r="J201" i="5"/>
  <c r="J198" i="5"/>
  <c r="BK197" i="5"/>
  <c r="J196" i="5"/>
  <c r="BK195" i="5"/>
  <c r="J193" i="5"/>
  <c r="J191" i="5"/>
  <c r="BK189" i="5"/>
  <c r="BK187" i="5"/>
  <c r="J186" i="5"/>
  <c r="BK183" i="5"/>
  <c r="BK181" i="5"/>
  <c r="BK173" i="5"/>
  <c r="BK171" i="5"/>
  <c r="BK166" i="5"/>
  <c r="BK165" i="5"/>
  <c r="BK163" i="5"/>
  <c r="J161" i="5"/>
  <c r="J160" i="5"/>
  <c r="BK159" i="5"/>
  <c r="BK154" i="5"/>
  <c r="BK152" i="5"/>
  <c r="BK151" i="5"/>
  <c r="J148" i="5"/>
  <c r="J143" i="5"/>
  <c r="J142" i="5"/>
  <c r="BK140" i="5"/>
  <c r="BK138" i="5"/>
  <c r="BK137" i="5"/>
  <c r="J133" i="5"/>
  <c r="BK435" i="4"/>
  <c r="J435" i="4"/>
  <c r="BK433" i="4"/>
  <c r="J433" i="4"/>
  <c r="J432" i="4"/>
  <c r="BK431" i="4"/>
  <c r="BK430" i="4"/>
  <c r="BK428" i="4"/>
  <c r="J427" i="4"/>
  <c r="J426" i="4"/>
  <c r="J423" i="4"/>
  <c r="BK422" i="4"/>
  <c r="J421" i="4"/>
  <c r="J419" i="4"/>
  <c r="J416" i="4"/>
  <c r="J411" i="4"/>
  <c r="J405" i="4"/>
  <c r="BK401" i="4"/>
  <c r="BK400" i="4"/>
  <c r="BK398" i="4"/>
  <c r="BK397" i="4"/>
  <c r="J395" i="4"/>
  <c r="BK393" i="4"/>
  <c r="BK388" i="4"/>
  <c r="J387" i="4"/>
  <c r="J383" i="4"/>
  <c r="BK382" i="4"/>
  <c r="BK378" i="4"/>
  <c r="J375" i="4"/>
  <c r="J364" i="4"/>
  <c r="J360" i="4"/>
  <c r="BK356" i="4"/>
  <c r="J350" i="4"/>
  <c r="BK339" i="4"/>
  <c r="J338" i="4"/>
  <c r="BK331" i="4"/>
  <c r="J328" i="4"/>
  <c r="J327" i="4"/>
  <c r="J324" i="4"/>
  <c r="J318" i="4"/>
  <c r="BK315" i="4"/>
  <c r="J312" i="4"/>
  <c r="BK308" i="4"/>
  <c r="BK303" i="4"/>
  <c r="J293" i="4"/>
  <c r="BK291" i="4"/>
  <c r="BK287" i="4"/>
  <c r="BK285" i="4"/>
  <c r="BK269" i="4"/>
  <c r="BK267" i="4"/>
  <c r="BK261" i="4"/>
  <c r="BK260" i="4"/>
  <c r="J259" i="4"/>
  <c r="BK258" i="4"/>
  <c r="J257" i="4"/>
  <c r="J256" i="4"/>
  <c r="J255" i="4"/>
  <c r="J252" i="4"/>
  <c r="J246" i="4"/>
  <c r="BK242" i="4"/>
  <c r="J240" i="4"/>
  <c r="J235" i="4"/>
  <c r="J209" i="4"/>
  <c r="J206" i="4"/>
  <c r="BK205" i="4"/>
  <c r="BK203" i="4"/>
  <c r="BK202" i="4"/>
  <c r="J201" i="4"/>
  <c r="BK194" i="4"/>
  <c r="BK189" i="4"/>
  <c r="BK185" i="4"/>
  <c r="BK183" i="4"/>
  <c r="BK182" i="4"/>
  <c r="BK178" i="4"/>
  <c r="J175" i="4"/>
  <c r="BK170" i="4"/>
  <c r="J167" i="4"/>
  <c r="J162" i="4"/>
  <c r="BK149" i="4"/>
  <c r="J146" i="4"/>
  <c r="J143" i="4"/>
  <c r="BK265" i="3"/>
  <c r="J263" i="3"/>
  <c r="J262" i="3"/>
  <c r="BK260" i="3"/>
  <c r="J259" i="3"/>
  <c r="J255" i="3"/>
  <c r="J254" i="3"/>
  <c r="BK252" i="3"/>
  <c r="J249" i="3"/>
  <c r="BK248" i="3"/>
  <c r="J238" i="3"/>
  <c r="BK236" i="3"/>
  <c r="J235" i="3"/>
  <c r="BK233" i="3"/>
  <c r="BK232" i="3"/>
  <c r="J231" i="3"/>
  <c r="BK229" i="3"/>
  <c r="BK226" i="3"/>
  <c r="J225" i="3"/>
  <c r="BK224" i="3"/>
  <c r="J223" i="3"/>
  <c r="J222" i="3"/>
  <c r="BK221" i="3"/>
  <c r="BK220" i="3"/>
  <c r="J219" i="3"/>
  <c r="BK216" i="3"/>
  <c r="BK215" i="3"/>
  <c r="J214" i="3"/>
  <c r="BK213" i="3"/>
  <c r="BK205" i="3"/>
  <c r="BK204" i="3"/>
  <c r="J201" i="3"/>
  <c r="J200" i="3"/>
  <c r="J199" i="3"/>
  <c r="J198" i="3"/>
  <c r="J195" i="3"/>
  <c r="J194" i="3"/>
  <c r="J192" i="3"/>
  <c r="BK191" i="3"/>
  <c r="BK189" i="3"/>
  <c r="J188" i="3"/>
  <c r="J187" i="3"/>
  <c r="BK183" i="3"/>
  <c r="BK182" i="3"/>
  <c r="BK178" i="3"/>
  <c r="BK176" i="3"/>
  <c r="BK171" i="3"/>
  <c r="J170" i="3"/>
  <c r="BK169" i="3"/>
  <c r="BK167" i="3"/>
  <c r="BK166" i="3"/>
  <c r="BK165" i="3"/>
  <c r="BK164" i="3"/>
  <c r="J162" i="3"/>
  <c r="BK156" i="3"/>
  <c r="J153" i="3"/>
  <c r="J152" i="3"/>
  <c r="BK150" i="3"/>
  <c r="BK141" i="3"/>
  <c r="J135" i="3"/>
  <c r="BK982" i="2"/>
  <c r="J982" i="2"/>
  <c r="BK978" i="2"/>
  <c r="J978" i="2"/>
  <c r="BK972" i="2"/>
  <c r="J972" i="2"/>
  <c r="BK966" i="2"/>
  <c r="J966" i="2"/>
  <c r="BK898" i="2"/>
  <c r="J898" i="2"/>
  <c r="BK895" i="2"/>
  <c r="J895" i="2"/>
  <c r="J888" i="2"/>
  <c r="BK868" i="2"/>
  <c r="J826" i="2"/>
  <c r="BK824" i="2"/>
  <c r="BK796" i="2"/>
  <c r="BK792" i="2"/>
  <c r="BK760" i="2"/>
  <c r="BK758" i="2"/>
  <c r="J746" i="2"/>
  <c r="J733" i="2"/>
  <c r="J729" i="2"/>
  <c r="J725" i="2"/>
  <c r="BK681" i="2"/>
  <c r="BK678" i="2"/>
  <c r="BK648" i="2"/>
  <c r="BK644" i="2"/>
  <c r="J635" i="2"/>
  <c r="J629" i="2"/>
  <c r="J610" i="2"/>
  <c r="J599" i="2"/>
  <c r="BK582" i="2"/>
  <c r="BK578" i="2"/>
  <c r="BK562" i="2"/>
  <c r="J554" i="2"/>
  <c r="BK548" i="2"/>
  <c r="BK547" i="2"/>
  <c r="J535" i="2"/>
  <c r="J508" i="2"/>
  <c r="J498" i="2"/>
  <c r="BK491" i="2"/>
  <c r="J490" i="2"/>
  <c r="BK479" i="2"/>
  <c r="BK475" i="2"/>
  <c r="J398" i="2"/>
  <c r="J392" i="2"/>
  <c r="J381" i="2"/>
  <c r="BK376" i="2"/>
  <c r="BK367" i="2"/>
  <c r="BK359" i="2"/>
  <c r="J317" i="2"/>
  <c r="BK277" i="2"/>
  <c r="J255" i="2"/>
  <c r="BK245" i="2"/>
  <c r="J242" i="2"/>
  <c r="BK232" i="2"/>
  <c r="BK217" i="2"/>
  <c r="J214" i="2"/>
  <c r="BK210" i="2"/>
  <c r="J196" i="2"/>
  <c r="BK192" i="2"/>
  <c r="BK173" i="2"/>
  <c r="BK160" i="2"/>
  <c r="BK152" i="2"/>
  <c r="BK149" i="2"/>
  <c r="P159" i="2" l="1"/>
  <c r="R296" i="2"/>
  <c r="T320" i="2"/>
  <c r="P335" i="2"/>
  <c r="R375" i="2"/>
  <c r="R456" i="2"/>
  <c r="R488" i="2"/>
  <c r="R500" i="2"/>
  <c r="R538" i="2"/>
  <c r="P549" i="2"/>
  <c r="BK583" i="2"/>
  <c r="J583" i="2"/>
  <c r="J115" i="2" s="1"/>
  <c r="R598" i="2"/>
  <c r="P658" i="2"/>
  <c r="T668" i="2"/>
  <c r="T734" i="2"/>
  <c r="R759" i="2"/>
  <c r="P825" i="2"/>
  <c r="R872" i="2"/>
  <c r="P971" i="2"/>
  <c r="R131" i="3"/>
  <c r="P138" i="3"/>
  <c r="T143" i="3"/>
  <c r="R148" i="3"/>
  <c r="T197" i="3"/>
  <c r="R241" i="3"/>
  <c r="T142" i="4"/>
  <c r="P181" i="4"/>
  <c r="P193" i="4"/>
  <c r="T212" i="4"/>
  <c r="R217" i="4"/>
  <c r="R141" i="4" s="1"/>
  <c r="P239" i="4"/>
  <c r="BK253" i="4"/>
  <c r="J253" i="4"/>
  <c r="J110" i="4"/>
  <c r="BK264" i="4"/>
  <c r="J264" i="4" s="1"/>
  <c r="J111" i="4" s="1"/>
  <c r="P271" i="4"/>
  <c r="P304" i="4"/>
  <c r="BK349" i="4"/>
  <c r="J349" i="4"/>
  <c r="J116" i="4"/>
  <c r="P414" i="4"/>
  <c r="BK136" i="5"/>
  <c r="J136" i="5" s="1"/>
  <c r="J101" i="5" s="1"/>
  <c r="R139" i="5"/>
  <c r="T200" i="5"/>
  <c r="T218" i="5"/>
  <c r="P230" i="5"/>
  <c r="T250" i="5"/>
  <c r="P254" i="5"/>
  <c r="T127" i="6"/>
  <c r="T126" i="6"/>
  <c r="P163" i="6"/>
  <c r="P162" i="6"/>
  <c r="T126" i="7"/>
  <c r="T137" i="7"/>
  <c r="BK144" i="8"/>
  <c r="J144" i="8"/>
  <c r="J101" i="8" s="1"/>
  <c r="T144" i="8"/>
  <c r="R153" i="8"/>
  <c r="P160" i="8"/>
  <c r="BK163" i="8"/>
  <c r="J163" i="8"/>
  <c r="J104" i="8" s="1"/>
  <c r="R163" i="8"/>
  <c r="P170" i="8"/>
  <c r="T170" i="8"/>
  <c r="T175" i="8"/>
  <c r="T185" i="8"/>
  <c r="R197" i="8"/>
  <c r="P208" i="8"/>
  <c r="BK219" i="8"/>
  <c r="J219" i="8" s="1"/>
  <c r="J110" i="8" s="1"/>
  <c r="R219" i="8"/>
  <c r="P231" i="8"/>
  <c r="BK234" i="8"/>
  <c r="J234" i="8"/>
  <c r="J112" i="8"/>
  <c r="R234" i="8"/>
  <c r="R240" i="8"/>
  <c r="P148" i="2"/>
  <c r="T159" i="2"/>
  <c r="T296" i="2"/>
  <c r="R320" i="2"/>
  <c r="R335" i="2"/>
  <c r="BK375" i="2"/>
  <c r="J375" i="2"/>
  <c r="J106" i="2" s="1"/>
  <c r="BK456" i="2"/>
  <c r="J456" i="2"/>
  <c r="J107" i="2"/>
  <c r="BK488" i="2"/>
  <c r="J488" i="2"/>
  <c r="J108" i="2"/>
  <c r="P488" i="2"/>
  <c r="T500" i="2"/>
  <c r="BK549" i="2"/>
  <c r="J549" i="2"/>
  <c r="J114" i="2"/>
  <c r="T583" i="2"/>
  <c r="P598" i="2"/>
  <c r="R658" i="2"/>
  <c r="P668" i="2"/>
  <c r="R734" i="2"/>
  <c r="P759" i="2"/>
  <c r="R825" i="2"/>
  <c r="P872" i="2"/>
  <c r="T971" i="2"/>
  <c r="BK131" i="3"/>
  <c r="J131" i="3"/>
  <c r="J100" i="3"/>
  <c r="T131" i="3"/>
  <c r="R138" i="3"/>
  <c r="BK143" i="3"/>
  <c r="R143" i="3"/>
  <c r="P148" i="3"/>
  <c r="R197" i="3"/>
  <c r="T241" i="3"/>
  <c r="BK142" i="4"/>
  <c r="BK181" i="4"/>
  <c r="J181" i="4"/>
  <c r="J101" i="4"/>
  <c r="BK193" i="4"/>
  <c r="J193" i="4" s="1"/>
  <c r="J102" i="4" s="1"/>
  <c r="BK212" i="4"/>
  <c r="J212" i="4"/>
  <c r="J103" i="4" s="1"/>
  <c r="P212" i="4"/>
  <c r="T217" i="4"/>
  <c r="BK239" i="4"/>
  <c r="BK247" i="4"/>
  <c r="J247" i="4"/>
  <c r="J109" i="4"/>
  <c r="T247" i="4"/>
  <c r="T253" i="4"/>
  <c r="R264" i="4"/>
  <c r="R271" i="4"/>
  <c r="BK304" i="4"/>
  <c r="J304" i="4" s="1"/>
  <c r="J115" i="4" s="1"/>
  <c r="P349" i="4"/>
  <c r="BK414" i="4"/>
  <c r="J414" i="4" s="1"/>
  <c r="J117" i="4" s="1"/>
  <c r="BK131" i="5"/>
  <c r="T131" i="5"/>
  <c r="R136" i="5"/>
  <c r="P139" i="5"/>
  <c r="P200" i="5"/>
  <c r="R218" i="5"/>
  <c r="T230" i="5"/>
  <c r="P250" i="5"/>
  <c r="R254" i="5"/>
  <c r="BK127" i="6"/>
  <c r="T163" i="6"/>
  <c r="T162" i="6"/>
  <c r="BK126" i="7"/>
  <c r="BK137" i="7"/>
  <c r="J137" i="7" s="1"/>
  <c r="J101" i="7" s="1"/>
  <c r="BK148" i="2"/>
  <c r="R159" i="2"/>
  <c r="R147" i="2" s="1"/>
  <c r="P296" i="2"/>
  <c r="P320" i="2"/>
  <c r="BK335" i="2"/>
  <c r="J335" i="2"/>
  <c r="J105" i="2"/>
  <c r="P375" i="2"/>
  <c r="T456" i="2"/>
  <c r="BK500" i="2"/>
  <c r="J500" i="2"/>
  <c r="J112" i="2" s="1"/>
  <c r="BK538" i="2"/>
  <c r="J538" i="2"/>
  <c r="J113" i="2"/>
  <c r="P583" i="2"/>
  <c r="T598" i="2"/>
  <c r="T658" i="2"/>
  <c r="R668" i="2"/>
  <c r="P734" i="2"/>
  <c r="T759" i="2"/>
  <c r="BK825" i="2"/>
  <c r="J825" i="2"/>
  <c r="J121" i="2" s="1"/>
  <c r="T872" i="2"/>
  <c r="R971" i="2"/>
  <c r="P131" i="3"/>
  <c r="P130" i="3" s="1"/>
  <c r="T138" i="3"/>
  <c r="P143" i="3"/>
  <c r="T148" i="3"/>
  <c r="BK197" i="3"/>
  <c r="J197" i="3"/>
  <c r="J105" i="3"/>
  <c r="BK241" i="3"/>
  <c r="J241" i="3" s="1"/>
  <c r="J106" i="3" s="1"/>
  <c r="P142" i="4"/>
  <c r="R181" i="4"/>
  <c r="R193" i="4"/>
  <c r="R212" i="4"/>
  <c r="P217" i="4"/>
  <c r="P141" i="4" s="1"/>
  <c r="R239" i="4"/>
  <c r="P247" i="4"/>
  <c r="R253" i="4"/>
  <c r="T264" i="4"/>
  <c r="BK271" i="4"/>
  <c r="R304" i="4"/>
  <c r="T349" i="4"/>
  <c r="T414" i="4"/>
  <c r="P131" i="5"/>
  <c r="P136" i="5"/>
  <c r="BK139" i="5"/>
  <c r="J139" i="5" s="1"/>
  <c r="J102" i="5" s="1"/>
  <c r="BK200" i="5"/>
  <c r="J200" i="5" s="1"/>
  <c r="J103" i="5" s="1"/>
  <c r="BK218" i="5"/>
  <c r="J218" i="5" s="1"/>
  <c r="J104" i="5" s="1"/>
  <c r="BK230" i="5"/>
  <c r="J230" i="5" s="1"/>
  <c r="J105" i="5" s="1"/>
  <c r="BK250" i="5"/>
  <c r="J250" i="5"/>
  <c r="J106" i="5" s="1"/>
  <c r="T254" i="5"/>
  <c r="R127" i="6"/>
  <c r="R126" i="6"/>
  <c r="R125" i="6" s="1"/>
  <c r="R163" i="6"/>
  <c r="R162" i="6"/>
  <c r="R126" i="7"/>
  <c r="P137" i="7"/>
  <c r="BK138" i="8"/>
  <c r="R138" i="8"/>
  <c r="P144" i="8"/>
  <c r="BK153" i="8"/>
  <c r="J153" i="8" s="1"/>
  <c r="J102" i="8" s="1"/>
  <c r="P153" i="8"/>
  <c r="BK160" i="8"/>
  <c r="J160" i="8"/>
  <c r="J103" i="8"/>
  <c r="T160" i="8"/>
  <c r="P163" i="8"/>
  <c r="BK170" i="8"/>
  <c r="J170" i="8"/>
  <c r="J105" i="8"/>
  <c r="R170" i="8"/>
  <c r="P175" i="8"/>
  <c r="BK185" i="8"/>
  <c r="J185" i="8" s="1"/>
  <c r="J107" i="8" s="1"/>
  <c r="R185" i="8"/>
  <c r="P197" i="8"/>
  <c r="BK208" i="8"/>
  <c r="J208" i="8" s="1"/>
  <c r="J109" i="8" s="1"/>
  <c r="T208" i="8"/>
  <c r="P219" i="8"/>
  <c r="BK231" i="8"/>
  <c r="J231" i="8" s="1"/>
  <c r="J111" i="8" s="1"/>
  <c r="R231" i="8"/>
  <c r="T234" i="8"/>
  <c r="BK240" i="8"/>
  <c r="J240" i="8" s="1"/>
  <c r="J114" i="8" s="1"/>
  <c r="P240" i="8"/>
  <c r="R148" i="2"/>
  <c r="T148" i="2"/>
  <c r="BK159" i="2"/>
  <c r="J159" i="2" s="1"/>
  <c r="J101" i="2" s="1"/>
  <c r="BK296" i="2"/>
  <c r="J296" i="2"/>
  <c r="J102" i="2" s="1"/>
  <c r="BK320" i="2"/>
  <c r="J320" i="2"/>
  <c r="J103" i="2"/>
  <c r="T335" i="2"/>
  <c r="T375" i="2"/>
  <c r="P456" i="2"/>
  <c r="T488" i="2"/>
  <c r="P500" i="2"/>
  <c r="P538" i="2"/>
  <c r="P499" i="2" s="1"/>
  <c r="T538" i="2"/>
  <c r="R549" i="2"/>
  <c r="T549" i="2"/>
  <c r="R583" i="2"/>
  <c r="BK598" i="2"/>
  <c r="J598" i="2" s="1"/>
  <c r="J116" i="2" s="1"/>
  <c r="BK658" i="2"/>
  <c r="J658" i="2"/>
  <c r="J117" i="2" s="1"/>
  <c r="BK668" i="2"/>
  <c r="J668" i="2"/>
  <c r="J118" i="2"/>
  <c r="BK734" i="2"/>
  <c r="J734" i="2"/>
  <c r="J119" i="2"/>
  <c r="BK759" i="2"/>
  <c r="J759" i="2" s="1"/>
  <c r="J120" i="2" s="1"/>
  <c r="T825" i="2"/>
  <c r="BK872" i="2"/>
  <c r="J872" i="2" s="1"/>
  <c r="J122" i="2" s="1"/>
  <c r="BK971" i="2"/>
  <c r="J971" i="2"/>
  <c r="J123" i="2" s="1"/>
  <c r="BK138" i="3"/>
  <c r="J138" i="3"/>
  <c r="J101" i="3"/>
  <c r="BK148" i="3"/>
  <c r="J148" i="3" s="1"/>
  <c r="J104" i="3" s="1"/>
  <c r="P197" i="3"/>
  <c r="P241" i="3"/>
  <c r="R142" i="4"/>
  <c r="T181" i="4"/>
  <c r="T193" i="4"/>
  <c r="BK217" i="4"/>
  <c r="J217" i="4"/>
  <c r="J104" i="4"/>
  <c r="T239" i="4"/>
  <c r="R247" i="4"/>
  <c r="P253" i="4"/>
  <c r="P264" i="4"/>
  <c r="T271" i="4"/>
  <c r="T304" i="4"/>
  <c r="R349" i="4"/>
  <c r="R414" i="4"/>
  <c r="R131" i="5"/>
  <c r="T136" i="5"/>
  <c r="T139" i="5"/>
  <c r="R200" i="5"/>
  <c r="P218" i="5"/>
  <c r="R230" i="5"/>
  <c r="R250" i="5"/>
  <c r="BK254" i="5"/>
  <c r="J254" i="5" s="1"/>
  <c r="J107" i="5" s="1"/>
  <c r="P127" i="6"/>
  <c r="P126" i="6" s="1"/>
  <c r="P125" i="6" s="1"/>
  <c r="AU100" i="1" s="1"/>
  <c r="BK163" i="6"/>
  <c r="J163" i="6" s="1"/>
  <c r="J103" i="6" s="1"/>
  <c r="P126" i="7"/>
  <c r="P125" i="7"/>
  <c r="P124" i="7" s="1"/>
  <c r="AU101" i="1" s="1"/>
  <c r="R137" i="7"/>
  <c r="P138" i="8"/>
  <c r="T138" i="8"/>
  <c r="R144" i="8"/>
  <c r="T153" i="8"/>
  <c r="R160" i="8"/>
  <c r="T163" i="8"/>
  <c r="BK175" i="8"/>
  <c r="J175" i="8"/>
  <c r="J106" i="8"/>
  <c r="R175" i="8"/>
  <c r="P185" i="8"/>
  <c r="BK197" i="8"/>
  <c r="J197" i="8"/>
  <c r="J108" i="8" s="1"/>
  <c r="T197" i="8"/>
  <c r="R208" i="8"/>
  <c r="T219" i="8"/>
  <c r="T231" i="8"/>
  <c r="P234" i="8"/>
  <c r="T240" i="8"/>
  <c r="E85" i="2"/>
  <c r="F94" i="2"/>
  <c r="BF152" i="2"/>
  <c r="BF196" i="2"/>
  <c r="BF217" i="2"/>
  <c r="BF232" i="2"/>
  <c r="BF277" i="2"/>
  <c r="BF314" i="2"/>
  <c r="BF317" i="2"/>
  <c r="BF321" i="2"/>
  <c r="BF398" i="2"/>
  <c r="BF434" i="2"/>
  <c r="BF490" i="2"/>
  <c r="BF494" i="2"/>
  <c r="BF506" i="2"/>
  <c r="BF593" i="2"/>
  <c r="BF606" i="2"/>
  <c r="BF615" i="2"/>
  <c r="BF654" i="2"/>
  <c r="BF721" i="2"/>
  <c r="BF729" i="2"/>
  <c r="BF826" i="2"/>
  <c r="BF868" i="2"/>
  <c r="BF873" i="2"/>
  <c r="BF888" i="2"/>
  <c r="BF895" i="2"/>
  <c r="BF898" i="2"/>
  <c r="BF966" i="2"/>
  <c r="BF972" i="2"/>
  <c r="BF978" i="2"/>
  <c r="BF982" i="2"/>
  <c r="E85" i="3"/>
  <c r="F93" i="3"/>
  <c r="BF132" i="3"/>
  <c r="BF151" i="3"/>
  <c r="BF152" i="3"/>
  <c r="BF158" i="3"/>
  <c r="BF159" i="3"/>
  <c r="BF161" i="3"/>
  <c r="BF185" i="3"/>
  <c r="BF192" i="3"/>
  <c r="BF194" i="3"/>
  <c r="BF196" i="3"/>
  <c r="BF200" i="3"/>
  <c r="BF218" i="3"/>
  <c r="BF221" i="3"/>
  <c r="BF224" i="3"/>
  <c r="BF234" i="3"/>
  <c r="BF243" i="3"/>
  <c r="BF244" i="3"/>
  <c r="BF253" i="3"/>
  <c r="BF254" i="3"/>
  <c r="BF256" i="3"/>
  <c r="BF258" i="3"/>
  <c r="BF261" i="3"/>
  <c r="E85" i="4"/>
  <c r="J134" i="4"/>
  <c r="BF149" i="4"/>
  <c r="BF159" i="4"/>
  <c r="BF174" i="4"/>
  <c r="BF205" i="4"/>
  <c r="BF206" i="4"/>
  <c r="BF226" i="4"/>
  <c r="BF231" i="4"/>
  <c r="BF235" i="4"/>
  <c r="BF240" i="4"/>
  <c r="BF248" i="4"/>
  <c r="BF252" i="4"/>
  <c r="BF254" i="4"/>
  <c r="BF255" i="4"/>
  <c r="BF256" i="4"/>
  <c r="BF262" i="4"/>
  <c r="BF269" i="4"/>
  <c r="BF299" i="4"/>
  <c r="BF315" i="4"/>
  <c r="BF324" i="4"/>
  <c r="BF338" i="4"/>
  <c r="BF356" i="4"/>
  <c r="BF360" i="4"/>
  <c r="BF375" i="4"/>
  <c r="BF376" i="4"/>
  <c r="BF387" i="4"/>
  <c r="BF390" i="4"/>
  <c r="BF394" i="4"/>
  <c r="BF396" i="4"/>
  <c r="BF404" i="4"/>
  <c r="BF405" i="4"/>
  <c r="BF415" i="4"/>
  <c r="BF416" i="4"/>
  <c r="BF420" i="4"/>
  <c r="BF423" i="4"/>
  <c r="BF428" i="4"/>
  <c r="BF432" i="4"/>
  <c r="BF433" i="4"/>
  <c r="BF435" i="4"/>
  <c r="BK268" i="4"/>
  <c r="J268" i="4"/>
  <c r="J112" i="4" s="1"/>
  <c r="J91" i="5"/>
  <c r="E117" i="5"/>
  <c r="BF135" i="5"/>
  <c r="BF140" i="5"/>
  <c r="BF143" i="5"/>
  <c r="BF146" i="5"/>
  <c r="BF147" i="5"/>
  <c r="BF159" i="5"/>
  <c r="BF166" i="5"/>
  <c r="BF167" i="5"/>
  <c r="BF173" i="5"/>
  <c r="BF175" i="5"/>
  <c r="BF185" i="5"/>
  <c r="BF188" i="5"/>
  <c r="BF204" i="5"/>
  <c r="BF208" i="5"/>
  <c r="BF210" i="5"/>
  <c r="BF211" i="5"/>
  <c r="BF212" i="5"/>
  <c r="BF217" i="5"/>
  <c r="BF225" i="5"/>
  <c r="BF226" i="5"/>
  <c r="BF227" i="5"/>
  <c r="BF245" i="5"/>
  <c r="BF256" i="5"/>
  <c r="BF257" i="5"/>
  <c r="BF264" i="5"/>
  <c r="BF128" i="6"/>
  <c r="BF165" i="6"/>
  <c r="BF168" i="6"/>
  <c r="E112" i="7"/>
  <c r="BF129" i="7"/>
  <c r="BF132" i="7"/>
  <c r="BF136" i="7"/>
  <c r="BF142" i="7"/>
  <c r="BF143" i="7"/>
  <c r="J91" i="8"/>
  <c r="F133" i="8"/>
  <c r="BF146" i="8"/>
  <c r="BF149" i="8"/>
  <c r="BF151" i="8"/>
  <c r="BF155" i="8"/>
  <c r="BF157" i="8"/>
  <c r="BF158" i="8"/>
  <c r="BF161" i="8"/>
  <c r="BF162" i="8"/>
  <c r="BF169" i="8"/>
  <c r="BF173" i="8"/>
  <c r="BF180" i="8"/>
  <c r="BF187" i="8"/>
  <c r="BF195" i="8"/>
  <c r="BF196" i="8"/>
  <c r="BF200" i="8"/>
  <c r="BF201" i="8"/>
  <c r="BF205" i="8"/>
  <c r="BF206" i="8"/>
  <c r="BF215" i="8"/>
  <c r="BF222" i="8"/>
  <c r="BF223" i="8"/>
  <c r="BF226" i="8"/>
  <c r="BF233" i="8"/>
  <c r="BF239" i="8"/>
  <c r="J91" i="2"/>
  <c r="BF149" i="2"/>
  <c r="BF160" i="2"/>
  <c r="BF177" i="2"/>
  <c r="BF200" i="2"/>
  <c r="BF210" i="2"/>
  <c r="BF242" i="2"/>
  <c r="BF305" i="2"/>
  <c r="BF311" i="2"/>
  <c r="BF331" i="2"/>
  <c r="BF336" i="2"/>
  <c r="BF359" i="2"/>
  <c r="BF363" i="2"/>
  <c r="BF449" i="2"/>
  <c r="BF491" i="2"/>
  <c r="BF498" i="2"/>
  <c r="BF537" i="2"/>
  <c r="BF539" i="2"/>
  <c r="BF562" i="2"/>
  <c r="BF578" i="2"/>
  <c r="BF629" i="2"/>
  <c r="BF635" i="2"/>
  <c r="BF648" i="2"/>
  <c r="BF651" i="2"/>
  <c r="BF659" i="2"/>
  <c r="BF663" i="2"/>
  <c r="BF681" i="2"/>
  <c r="BF733" i="2"/>
  <c r="BF735" i="2"/>
  <c r="BF758" i="2"/>
  <c r="BF796" i="2"/>
  <c r="BF841" i="2"/>
  <c r="BF880" i="2"/>
  <c r="F94" i="3"/>
  <c r="J123" i="3"/>
  <c r="BF144" i="3"/>
  <c r="BF157" i="3"/>
  <c r="BF162" i="3"/>
  <c r="BF164" i="3"/>
  <c r="BF167" i="3"/>
  <c r="BF168" i="3"/>
  <c r="BF169" i="3"/>
  <c r="BF171" i="3"/>
  <c r="BF172" i="3"/>
  <c r="BF173" i="3"/>
  <c r="BF174" i="3"/>
  <c r="BF180" i="3"/>
  <c r="BF182" i="3"/>
  <c r="BF187" i="3"/>
  <c r="BF189" i="3"/>
  <c r="BF203" i="3"/>
  <c r="BF206" i="3"/>
  <c r="BF208" i="3"/>
  <c r="BF210" i="3"/>
  <c r="BF213" i="3"/>
  <c r="BF215" i="3"/>
  <c r="BF217" i="3"/>
  <c r="BF219" i="3"/>
  <c r="BF220" i="3"/>
  <c r="BF222" i="3"/>
  <c r="BF225" i="3"/>
  <c r="BF231" i="3"/>
  <c r="BF233" i="3"/>
  <c r="BF235" i="3"/>
  <c r="BF239" i="3"/>
  <c r="BF242" i="3"/>
  <c r="BF249" i="3"/>
  <c r="F137" i="4"/>
  <c r="BF146" i="4"/>
  <c r="BF162" i="4"/>
  <c r="BF167" i="4"/>
  <c r="BF170" i="4"/>
  <c r="BF175" i="4"/>
  <c r="BF197" i="4"/>
  <c r="BF202" i="4"/>
  <c r="BF203" i="4"/>
  <c r="BF207" i="4"/>
  <c r="BF208" i="4"/>
  <c r="BF210" i="4"/>
  <c r="BF215" i="4"/>
  <c r="BF218" i="4"/>
  <c r="BF246" i="4"/>
  <c r="BF258" i="4"/>
  <c r="BF279" i="4"/>
  <c r="BF282" i="4"/>
  <c r="BF285" i="4"/>
  <c r="BF305" i="4"/>
  <c r="BF348" i="4"/>
  <c r="BF364" i="4"/>
  <c r="BF378" i="4"/>
  <c r="BF383" i="4"/>
  <c r="BF395" i="4"/>
  <c r="BF399" i="4"/>
  <c r="BF402" i="4"/>
  <c r="BF417" i="4"/>
  <c r="BF429" i="4"/>
  <c r="BF431" i="4"/>
  <c r="BK234" i="4"/>
  <c r="J234" i="4" s="1"/>
  <c r="J106" i="4" s="1"/>
  <c r="BK434" i="4"/>
  <c r="J434" i="4"/>
  <c r="J118" i="4" s="1"/>
  <c r="F94" i="5"/>
  <c r="BF133" i="5"/>
  <c r="BF137" i="5"/>
  <c r="BF138" i="5"/>
  <c r="BF141" i="5"/>
  <c r="BF148" i="5"/>
  <c r="BF150" i="5"/>
  <c r="BF151" i="5"/>
  <c r="BF152" i="5"/>
  <c r="BF161" i="5"/>
  <c r="BF170" i="5"/>
  <c r="BF182" i="5"/>
  <c r="BF189" i="5"/>
  <c r="BF190" i="5"/>
  <c r="BF193" i="5"/>
  <c r="BF194" i="5"/>
  <c r="BF195" i="5"/>
  <c r="BF199" i="5"/>
  <c r="BF202" i="5"/>
  <c r="BF205" i="5"/>
  <c r="BF207" i="5"/>
  <c r="BF220" i="5"/>
  <c r="BF222" i="5"/>
  <c r="BF223" i="5"/>
  <c r="BF224" i="5"/>
  <c r="BF231" i="5"/>
  <c r="BF233" i="5"/>
  <c r="BF234" i="5"/>
  <c r="BF235" i="5"/>
  <c r="BF236" i="5"/>
  <c r="BF237" i="5"/>
  <c r="BF239" i="5"/>
  <c r="BF240" i="5"/>
  <c r="BF247" i="5"/>
  <c r="BF253" i="5"/>
  <c r="BF261" i="5"/>
  <c r="E85" i="6"/>
  <c r="J91" i="6"/>
  <c r="F94" i="6"/>
  <c r="BF131" i="6"/>
  <c r="BF140" i="6"/>
  <c r="BF150" i="6"/>
  <c r="BF156" i="6"/>
  <c r="BF164" i="6"/>
  <c r="BF170" i="6"/>
  <c r="BK155" i="6"/>
  <c r="J155" i="6"/>
  <c r="J101" i="6" s="1"/>
  <c r="F94" i="7"/>
  <c r="BF135" i="7"/>
  <c r="BF138" i="7"/>
  <c r="BF147" i="7"/>
  <c r="BK151" i="7"/>
  <c r="J151" i="7"/>
  <c r="J102" i="7"/>
  <c r="BF139" i="8"/>
  <c r="BF145" i="8"/>
  <c r="BF147" i="8"/>
  <c r="BF152" i="8"/>
  <c r="BF154" i="8"/>
  <c r="BF159" i="8"/>
  <c r="BF165" i="8"/>
  <c r="BF172" i="8"/>
  <c r="BF179" i="8"/>
  <c r="BF183" i="8"/>
  <c r="BF186" i="8"/>
  <c r="BF190" i="8"/>
  <c r="BF194" i="8"/>
  <c r="BF203" i="8"/>
  <c r="BF204" i="8"/>
  <c r="BF209" i="8"/>
  <c r="BF213" i="8"/>
  <c r="BF214" i="8"/>
  <c r="BF216" i="8"/>
  <c r="BF220" i="8"/>
  <c r="BF230" i="8"/>
  <c r="BF232" i="8"/>
  <c r="BF243" i="8"/>
  <c r="BF244" i="8"/>
  <c r="BF192" i="2"/>
  <c r="BF220" i="2"/>
  <c r="BF226" i="2"/>
  <c r="BF245" i="2"/>
  <c r="BF271" i="2"/>
  <c r="BF297" i="2"/>
  <c r="BF302" i="2"/>
  <c r="BF308" i="2"/>
  <c r="BF372" i="2"/>
  <c r="BF381" i="2"/>
  <c r="BF479" i="2"/>
  <c r="BF508" i="2"/>
  <c r="BF535" i="2"/>
  <c r="BF547" i="2"/>
  <c r="BF574" i="2"/>
  <c r="BF582" i="2"/>
  <c r="BF599" i="2"/>
  <c r="BF669" i="2"/>
  <c r="BF698" i="2"/>
  <c r="BF701" i="2"/>
  <c r="BF725" i="2"/>
  <c r="BF746" i="2"/>
  <c r="BK493" i="2"/>
  <c r="J493" i="2"/>
  <c r="J109" i="2"/>
  <c r="BK497" i="2"/>
  <c r="J497" i="2" s="1"/>
  <c r="J110" i="2" s="1"/>
  <c r="BF135" i="3"/>
  <c r="BF145" i="3"/>
  <c r="BF153" i="3"/>
  <c r="BF160" i="3"/>
  <c r="BF163" i="3"/>
  <c r="BF166" i="3"/>
  <c r="BF177" i="3"/>
  <c r="BF178" i="3"/>
  <c r="BF183" i="3"/>
  <c r="BF184" i="3"/>
  <c r="BF195" i="3"/>
  <c r="BF199" i="3"/>
  <c r="BF202" i="3"/>
  <c r="BF205" i="3"/>
  <c r="BF209" i="3"/>
  <c r="BF212" i="3"/>
  <c r="BF214" i="3"/>
  <c r="BF223" i="3"/>
  <c r="BF226" i="3"/>
  <c r="BF227" i="3"/>
  <c r="BF228" i="3"/>
  <c r="BF230" i="3"/>
  <c r="BF232" i="3"/>
  <c r="BF236" i="3"/>
  <c r="BF245" i="3"/>
  <c r="BF248" i="3"/>
  <c r="BF252" i="3"/>
  <c r="BF262" i="3"/>
  <c r="BF265" i="3"/>
  <c r="BF266" i="3"/>
  <c r="BF268" i="3"/>
  <c r="BK267" i="3"/>
  <c r="J267" i="3"/>
  <c r="J107" i="3"/>
  <c r="BF154" i="4"/>
  <c r="BF183" i="4"/>
  <c r="BF185" i="4"/>
  <c r="BF187" i="4"/>
  <c r="BF189" i="4"/>
  <c r="BF194" i="4"/>
  <c r="BF198" i="4"/>
  <c r="BF201" i="4"/>
  <c r="BF211" i="4"/>
  <c r="BF222" i="4"/>
  <c r="BF250" i="4"/>
  <c r="BF257" i="4"/>
  <c r="BF259" i="4"/>
  <c r="BF263" i="4"/>
  <c r="BF265" i="4"/>
  <c r="BF287" i="4"/>
  <c r="BF289" i="4"/>
  <c r="BF291" i="4"/>
  <c r="BF293" i="4"/>
  <c r="BF295" i="4"/>
  <c r="BF303" i="4"/>
  <c r="BF308" i="4"/>
  <c r="BF311" i="4"/>
  <c r="BF321" i="4"/>
  <c r="BF330" i="4"/>
  <c r="BF335" i="4"/>
  <c r="BF336" i="4"/>
  <c r="BF339" i="4"/>
  <c r="BF340" i="4"/>
  <c r="BF350" i="4"/>
  <c r="BF368" i="4"/>
  <c r="BF369" i="4"/>
  <c r="BF382" i="4"/>
  <c r="BF391" i="4"/>
  <c r="BF393" i="4"/>
  <c r="BF397" i="4"/>
  <c r="BF400" i="4"/>
  <c r="BF403" i="4"/>
  <c r="BF411" i="4"/>
  <c r="BF421" i="4"/>
  <c r="BF422" i="4"/>
  <c r="BF426" i="4"/>
  <c r="BF132" i="5"/>
  <c r="BF134" i="5"/>
  <c r="BF154" i="5"/>
  <c r="BF156" i="5"/>
  <c r="BF160" i="5"/>
  <c r="BF162" i="5"/>
  <c r="BF163" i="5"/>
  <c r="BF164" i="5"/>
  <c r="BF169" i="5"/>
  <c r="BF174" i="5"/>
  <c r="BF179" i="5"/>
  <c r="BF180" i="5"/>
  <c r="BF184" i="5"/>
  <c r="BF187" i="5"/>
  <c r="BF192" i="5"/>
  <c r="BF197" i="5"/>
  <c r="BF201" i="5"/>
  <c r="BF206" i="5"/>
  <c r="BF213" i="5"/>
  <c r="BF221" i="5"/>
  <c r="BF229" i="5"/>
  <c r="BF238" i="5"/>
  <c r="BF243" i="5"/>
  <c r="BF246" i="5"/>
  <c r="BF248" i="5"/>
  <c r="BF252" i="5"/>
  <c r="BF255" i="5"/>
  <c r="BF258" i="5"/>
  <c r="BF260" i="5"/>
  <c r="BF262" i="5"/>
  <c r="BF265" i="5"/>
  <c r="BF266" i="5"/>
  <c r="BF267" i="5"/>
  <c r="BF134" i="6"/>
  <c r="BF137" i="6"/>
  <c r="BF142" i="6"/>
  <c r="BF143" i="6"/>
  <c r="BF146" i="6"/>
  <c r="BF151" i="6"/>
  <c r="BF152" i="6"/>
  <c r="BF154" i="6"/>
  <c r="BF166" i="6"/>
  <c r="BF169" i="6"/>
  <c r="BF127" i="7"/>
  <c r="BF134" i="7"/>
  <c r="E85" i="8"/>
  <c r="BF141" i="8"/>
  <c r="BF143" i="8"/>
  <c r="BF148" i="8"/>
  <c r="BF156" i="8"/>
  <c r="BF166" i="8"/>
  <c r="BF177" i="8"/>
  <c r="BF178" i="8"/>
  <c r="BF182" i="8"/>
  <c r="BF184" i="8"/>
  <c r="BF188" i="8"/>
  <c r="BF189" i="8"/>
  <c r="BF192" i="8"/>
  <c r="BF198" i="8"/>
  <c r="BF199" i="8"/>
  <c r="BF210" i="8"/>
  <c r="BF211" i="8"/>
  <c r="BF212" i="8"/>
  <c r="BF224" i="8"/>
  <c r="BF228" i="8"/>
  <c r="BF229" i="8"/>
  <c r="BF235" i="8"/>
  <c r="BF237" i="8"/>
  <c r="BF241" i="8"/>
  <c r="BF242" i="8"/>
  <c r="BF173" i="2"/>
  <c r="BF206" i="2"/>
  <c r="BF214" i="2"/>
  <c r="BF255" i="2"/>
  <c r="BF263" i="2"/>
  <c r="BF327" i="2"/>
  <c r="BF340" i="2"/>
  <c r="BF350" i="2"/>
  <c r="BF367" i="2"/>
  <c r="BF376" i="2"/>
  <c r="BF392" i="2"/>
  <c r="BF440" i="2"/>
  <c r="BF457" i="2"/>
  <c r="BF475" i="2"/>
  <c r="BF489" i="2"/>
  <c r="BF501" i="2"/>
  <c r="BF546" i="2"/>
  <c r="BF548" i="2"/>
  <c r="BF550" i="2"/>
  <c r="BF554" i="2"/>
  <c r="BF584" i="2"/>
  <c r="BF597" i="2"/>
  <c r="BF610" i="2"/>
  <c r="BF632" i="2"/>
  <c r="BF644" i="2"/>
  <c r="BF657" i="2"/>
  <c r="BF667" i="2"/>
  <c r="BF678" i="2"/>
  <c r="BF760" i="2"/>
  <c r="BF792" i="2"/>
  <c r="BF824" i="2"/>
  <c r="BK330" i="2"/>
  <c r="J330" i="2"/>
  <c r="J104" i="2" s="1"/>
  <c r="BK981" i="2"/>
  <c r="J981" i="2"/>
  <c r="J124" i="2"/>
  <c r="J93" i="3"/>
  <c r="BF139" i="3"/>
  <c r="BF140" i="3"/>
  <c r="BF141" i="3"/>
  <c r="BF149" i="3"/>
  <c r="BF150" i="3"/>
  <c r="BF154" i="3"/>
  <c r="BF155" i="3"/>
  <c r="BF156" i="3"/>
  <c r="BF165" i="3"/>
  <c r="BF170" i="3"/>
  <c r="BF175" i="3"/>
  <c r="BF176" i="3"/>
  <c r="BF179" i="3"/>
  <c r="BF181" i="3"/>
  <c r="BF186" i="3"/>
  <c r="BF188" i="3"/>
  <c r="BF190" i="3"/>
  <c r="BF191" i="3"/>
  <c r="BF193" i="3"/>
  <c r="BF198" i="3"/>
  <c r="BF201" i="3"/>
  <c r="BF204" i="3"/>
  <c r="BF207" i="3"/>
  <c r="BF211" i="3"/>
  <c r="BF216" i="3"/>
  <c r="BF229" i="3"/>
  <c r="BF237" i="3"/>
  <c r="BF238" i="3"/>
  <c r="BF240" i="3"/>
  <c r="BF246" i="3"/>
  <c r="BF247" i="3"/>
  <c r="BF250" i="3"/>
  <c r="BF251" i="3"/>
  <c r="BF255" i="3"/>
  <c r="BF257" i="3"/>
  <c r="BF259" i="3"/>
  <c r="BF260" i="3"/>
  <c r="BF263" i="3"/>
  <c r="BF264" i="3"/>
  <c r="BF143" i="4"/>
  <c r="BF166" i="4"/>
  <c r="BF178" i="4"/>
  <c r="BF182" i="4"/>
  <c r="BF191" i="4"/>
  <c r="BF200" i="4"/>
  <c r="BF204" i="4"/>
  <c r="BF209" i="4"/>
  <c r="BF213" i="4"/>
  <c r="BF216" i="4"/>
  <c r="BF242" i="4"/>
  <c r="BF244" i="4"/>
  <c r="BF260" i="4"/>
  <c r="BF261" i="4"/>
  <c r="BF267" i="4"/>
  <c r="BF272" i="4"/>
  <c r="BF301" i="4"/>
  <c r="BF312" i="4"/>
  <c r="BF318" i="4"/>
  <c r="BF327" i="4"/>
  <c r="BF328" i="4"/>
  <c r="BF329" i="4"/>
  <c r="BF331" i="4"/>
  <c r="BF332" i="4"/>
  <c r="BF333" i="4"/>
  <c r="BF334" i="4"/>
  <c r="BF337" i="4"/>
  <c r="BF372" i="4"/>
  <c r="BF377" i="4"/>
  <c r="BF388" i="4"/>
  <c r="BF398" i="4"/>
  <c r="BF401" i="4"/>
  <c r="BF413" i="4"/>
  <c r="BF418" i="4"/>
  <c r="BF419" i="4"/>
  <c r="BF427" i="4"/>
  <c r="BF430" i="4"/>
  <c r="BK230" i="4"/>
  <c r="J230" i="4"/>
  <c r="J105" i="4"/>
  <c r="BF142" i="5"/>
  <c r="BF144" i="5"/>
  <c r="BF145" i="5"/>
  <c r="BF149" i="5"/>
  <c r="BF153" i="5"/>
  <c r="BF155" i="5"/>
  <c r="BF157" i="5"/>
  <c r="BF158" i="5"/>
  <c r="BF165" i="5"/>
  <c r="BF168" i="5"/>
  <c r="BF171" i="5"/>
  <c r="BF172" i="5"/>
  <c r="BF176" i="5"/>
  <c r="BF177" i="5"/>
  <c r="BF178" i="5"/>
  <c r="BF181" i="5"/>
  <c r="BF183" i="5"/>
  <c r="BF186" i="5"/>
  <c r="BF191" i="5"/>
  <c r="BF196" i="5"/>
  <c r="BF198" i="5"/>
  <c r="BF203" i="5"/>
  <c r="BF209" i="5"/>
  <c r="BF214" i="5"/>
  <c r="BF215" i="5"/>
  <c r="BF216" i="5"/>
  <c r="BF219" i="5"/>
  <c r="BF228" i="5"/>
  <c r="BF232" i="5"/>
  <c r="BF241" i="5"/>
  <c r="BF242" i="5"/>
  <c r="BF244" i="5"/>
  <c r="BF249" i="5"/>
  <c r="BF251" i="5"/>
  <c r="BF259" i="5"/>
  <c r="BF263" i="5"/>
  <c r="BF141" i="6"/>
  <c r="BF149" i="6"/>
  <c r="BF153" i="6"/>
  <c r="BF167" i="6"/>
  <c r="BF171" i="6"/>
  <c r="J91" i="7"/>
  <c r="BF128" i="7"/>
  <c r="BF130" i="7"/>
  <c r="BF131" i="7"/>
  <c r="BF133" i="7"/>
  <c r="BE141" i="7"/>
  <c r="BF144" i="7"/>
  <c r="BF150" i="7"/>
  <c r="BF152" i="7"/>
  <c r="BF140" i="8"/>
  <c r="BF142" i="8"/>
  <c r="BF150" i="8"/>
  <c r="BF164" i="8"/>
  <c r="BF167" i="8"/>
  <c r="BF168" i="8"/>
  <c r="BF171" i="8"/>
  <c r="BF174" i="8"/>
  <c r="BF176" i="8"/>
  <c r="BF181" i="8"/>
  <c r="BF191" i="8"/>
  <c r="BF193" i="8"/>
  <c r="BF202" i="8"/>
  <c r="BF207" i="8"/>
  <c r="BF217" i="8"/>
  <c r="BF218" i="8"/>
  <c r="BF221" i="8"/>
  <c r="BF225" i="8"/>
  <c r="BF227" i="8"/>
  <c r="BF236" i="8"/>
  <c r="BK238" i="8"/>
  <c r="J238" i="8" s="1"/>
  <c r="J113" i="8" s="1"/>
  <c r="F37" i="2"/>
  <c r="BB96" i="1" s="1"/>
  <c r="J35" i="3"/>
  <c r="AV97" i="1" s="1"/>
  <c r="F37" i="4"/>
  <c r="BB98" i="1" s="1"/>
  <c r="F39" i="5"/>
  <c r="BD99" i="1" s="1"/>
  <c r="F39" i="6"/>
  <c r="BD100" i="1" s="1"/>
  <c r="J35" i="4"/>
  <c r="AV98" i="1" s="1"/>
  <c r="F38" i="6"/>
  <c r="BC100" i="1"/>
  <c r="J35" i="2"/>
  <c r="AV96" i="1" s="1"/>
  <c r="F39" i="3"/>
  <c r="BD97" i="1" s="1"/>
  <c r="F37" i="5"/>
  <c r="BB99" i="1" s="1"/>
  <c r="F37" i="3"/>
  <c r="BB97" i="1" s="1"/>
  <c r="F35" i="5"/>
  <c r="AZ99" i="1" s="1"/>
  <c r="F38" i="2"/>
  <c r="BC96" i="1" s="1"/>
  <c r="F35" i="4"/>
  <c r="AZ98" i="1" s="1"/>
  <c r="F37" i="6"/>
  <c r="BB100" i="1"/>
  <c r="F35" i="2"/>
  <c r="AZ96" i="1" s="1"/>
  <c r="F38" i="4"/>
  <c r="BC98" i="1" s="1"/>
  <c r="F37" i="7"/>
  <c r="BB101" i="1" s="1"/>
  <c r="J35" i="8"/>
  <c r="AV102" i="1" s="1"/>
  <c r="F38" i="7"/>
  <c r="BC101" i="1" s="1"/>
  <c r="F35" i="8"/>
  <c r="AZ102" i="1" s="1"/>
  <c r="F35" i="3"/>
  <c r="AZ97" i="1" s="1"/>
  <c r="F39" i="4"/>
  <c r="BD98" i="1" s="1"/>
  <c r="J35" i="6"/>
  <c r="AV100" i="1" s="1"/>
  <c r="F39" i="7"/>
  <c r="BD101" i="1" s="1"/>
  <c r="F35" i="6"/>
  <c r="AZ100" i="1"/>
  <c r="J35" i="5"/>
  <c r="AV99" i="1" s="1"/>
  <c r="AS94" i="1"/>
  <c r="J35" i="7"/>
  <c r="AV101" i="1" s="1"/>
  <c r="F38" i="8"/>
  <c r="BC102" i="1" s="1"/>
  <c r="F38" i="5"/>
  <c r="BC99" i="1" s="1"/>
  <c r="F38" i="3"/>
  <c r="BC97" i="1" s="1"/>
  <c r="F39" i="8"/>
  <c r="BD102" i="1" s="1"/>
  <c r="F39" i="2"/>
  <c r="BD96" i="1" s="1"/>
  <c r="F37" i="8"/>
  <c r="BB102" i="1" s="1"/>
  <c r="T238" i="4" l="1"/>
  <c r="R130" i="5"/>
  <c r="R129" i="5"/>
  <c r="P130" i="5"/>
  <c r="P129" i="5"/>
  <c r="AU99" i="1"/>
  <c r="BK147" i="2"/>
  <c r="J147" i="2" s="1"/>
  <c r="J99" i="2" s="1"/>
  <c r="BK125" i="7"/>
  <c r="BK124" i="7"/>
  <c r="J124" i="7" s="1"/>
  <c r="J32" i="7" s="1"/>
  <c r="AG101" i="1" s="1"/>
  <c r="R270" i="4"/>
  <c r="BK141" i="4"/>
  <c r="J141" i="4"/>
  <c r="J99" i="4" s="1"/>
  <c r="P147" i="2"/>
  <c r="P146" i="2"/>
  <c r="AU96" i="1"/>
  <c r="T125" i="7"/>
  <c r="T124" i="7"/>
  <c r="T137" i="8"/>
  <c r="T136" i="8"/>
  <c r="T147" i="2"/>
  <c r="R125" i="7"/>
  <c r="R124" i="7"/>
  <c r="BK270" i="4"/>
  <c r="J270" i="4"/>
  <c r="J113" i="4" s="1"/>
  <c r="P142" i="3"/>
  <c r="P129" i="3"/>
  <c r="AU97" i="1"/>
  <c r="BK130" i="5"/>
  <c r="BK129" i="5" s="1"/>
  <c r="J129" i="5" s="1"/>
  <c r="J32" i="5" s="1"/>
  <c r="AG99" i="1" s="1"/>
  <c r="R142" i="3"/>
  <c r="T130" i="3"/>
  <c r="T499" i="2"/>
  <c r="R137" i="8"/>
  <c r="R136" i="8"/>
  <c r="R238" i="4"/>
  <c r="BK126" i="6"/>
  <c r="J126" i="6" s="1"/>
  <c r="J99" i="6" s="1"/>
  <c r="BK238" i="4"/>
  <c r="J238" i="4" s="1"/>
  <c r="J107" i="4" s="1"/>
  <c r="P137" i="8"/>
  <c r="P136" i="8" s="1"/>
  <c r="AU102" i="1" s="1"/>
  <c r="T270" i="4"/>
  <c r="BK137" i="8"/>
  <c r="J137" i="8" s="1"/>
  <c r="J99" i="8" s="1"/>
  <c r="T130" i="5"/>
  <c r="T129" i="5"/>
  <c r="BK142" i="3"/>
  <c r="J142" i="3" s="1"/>
  <c r="J102" i="3" s="1"/>
  <c r="T125" i="6"/>
  <c r="P270" i="4"/>
  <c r="P238" i="4"/>
  <c r="T141" i="4"/>
  <c r="T142" i="3"/>
  <c r="R130" i="3"/>
  <c r="R129" i="3"/>
  <c r="R499" i="2"/>
  <c r="R146" i="2"/>
  <c r="J148" i="2"/>
  <c r="J100" i="2"/>
  <c r="BK499" i="2"/>
  <c r="J499" i="2"/>
  <c r="J111" i="2"/>
  <c r="J143" i="3"/>
  <c r="J103" i="3" s="1"/>
  <c r="J131" i="5"/>
  <c r="J100" i="5" s="1"/>
  <c r="J138" i="8"/>
  <c r="J100" i="8" s="1"/>
  <c r="J142" i="4"/>
  <c r="J100" i="4" s="1"/>
  <c r="J239" i="4"/>
  <c r="J108" i="4"/>
  <c r="J127" i="6"/>
  <c r="J100" i="6" s="1"/>
  <c r="BK162" i="6"/>
  <c r="J162" i="6"/>
  <c r="J102" i="6"/>
  <c r="J126" i="7"/>
  <c r="J100" i="7" s="1"/>
  <c r="BK130" i="3"/>
  <c r="J271" i="4"/>
  <c r="J114" i="4" s="1"/>
  <c r="BB95" i="1"/>
  <c r="BD95" i="1"/>
  <c r="J36" i="4"/>
  <c r="AW98" i="1" s="1"/>
  <c r="AT98" i="1" s="1"/>
  <c r="F35" i="7"/>
  <c r="AZ101" i="1"/>
  <c r="AZ95" i="1" s="1"/>
  <c r="AV95" i="1" s="1"/>
  <c r="BC95" i="1"/>
  <c r="AY95" i="1" s="1"/>
  <c r="F36" i="5"/>
  <c r="BA99" i="1" s="1"/>
  <c r="J36" i="2"/>
  <c r="AW96" i="1" s="1"/>
  <c r="AT96" i="1" s="1"/>
  <c r="J36" i="6"/>
  <c r="AW100" i="1" s="1"/>
  <c r="AT100" i="1" s="1"/>
  <c r="J36" i="3"/>
  <c r="AW97" i="1" s="1"/>
  <c r="AT97" i="1" s="1"/>
  <c r="F36" i="2"/>
  <c r="BA96" i="1" s="1"/>
  <c r="F36" i="3"/>
  <c r="BA97" i="1" s="1"/>
  <c r="F36" i="6"/>
  <c r="BA100" i="1" s="1"/>
  <c r="F36" i="7"/>
  <c r="BA101" i="1"/>
  <c r="J36" i="8"/>
  <c r="AW102" i="1" s="1"/>
  <c r="AT102" i="1" s="1"/>
  <c r="J36" i="5"/>
  <c r="AW99" i="1" s="1"/>
  <c r="AT99" i="1" s="1"/>
  <c r="J36" i="7"/>
  <c r="AW101" i="1" s="1"/>
  <c r="AT101" i="1" s="1"/>
  <c r="F36" i="8"/>
  <c r="BA102" i="1" s="1"/>
  <c r="F36" i="4"/>
  <c r="BA98" i="1" s="1"/>
  <c r="BK129" i="3" l="1"/>
  <c r="J129" i="3" s="1"/>
  <c r="J98" i="3" s="1"/>
  <c r="R140" i="4"/>
  <c r="P140" i="4"/>
  <c r="AU98" i="1" s="1"/>
  <c r="T140" i="4"/>
  <c r="T129" i="3"/>
  <c r="T146" i="2"/>
  <c r="J41" i="5"/>
  <c r="J41" i="7"/>
  <c r="J130" i="3"/>
  <c r="J99" i="3"/>
  <c r="J98" i="5"/>
  <c r="J130" i="5"/>
  <c r="J99" i="5" s="1"/>
  <c r="BK125" i="6"/>
  <c r="J125" i="6"/>
  <c r="J32" i="6" s="1"/>
  <c r="AG100" i="1" s="1"/>
  <c r="AN100" i="1" s="1"/>
  <c r="J125" i="7"/>
  <c r="J99" i="7" s="1"/>
  <c r="BK146" i="2"/>
  <c r="J146" i="2" s="1"/>
  <c r="J98" i="2" s="1"/>
  <c r="BK140" i="4"/>
  <c r="J140" i="4" s="1"/>
  <c r="J98" i="4" s="1"/>
  <c r="J98" i="7"/>
  <c r="BK136" i="8"/>
  <c r="J136" i="8" s="1"/>
  <c r="J98" i="8" s="1"/>
  <c r="AN101" i="1"/>
  <c r="BB94" i="1"/>
  <c r="W31" i="1" s="1"/>
  <c r="BD94" i="1"/>
  <c r="W33" i="1" s="1"/>
  <c r="AN99" i="1"/>
  <c r="AU95" i="1"/>
  <c r="J32" i="3"/>
  <c r="AG97" i="1"/>
  <c r="AN97" i="1" s="1"/>
  <c r="BC94" i="1"/>
  <c r="AY94" i="1" s="1"/>
  <c r="AX95" i="1"/>
  <c r="BA95" i="1"/>
  <c r="AW95" i="1" s="1"/>
  <c r="AT95" i="1" s="1"/>
  <c r="AZ94" i="1"/>
  <c r="W29" i="1" s="1"/>
  <c r="J41" i="3" l="1"/>
  <c r="J98" i="6"/>
  <c r="J41" i="6"/>
  <c r="AU94" i="1"/>
  <c r="AV94" i="1"/>
  <c r="AK29" i="1" s="1"/>
  <c r="AX94" i="1"/>
  <c r="BA94" i="1"/>
  <c r="AW94" i="1" s="1"/>
  <c r="AK30" i="1" s="1"/>
  <c r="J32" i="2"/>
  <c r="AG96" i="1"/>
  <c r="AN96" i="1"/>
  <c r="J32" i="4"/>
  <c r="AG98" i="1" s="1"/>
  <c r="AN98" i="1" s="1"/>
  <c r="J32" i="8"/>
  <c r="AG102" i="1" s="1"/>
  <c r="AN102" i="1" s="1"/>
  <c r="W32" i="1"/>
  <c r="J41" i="2" l="1"/>
  <c r="J41" i="8"/>
  <c r="J41" i="4"/>
  <c r="AT94" i="1"/>
  <c r="AG95" i="1"/>
  <c r="W30" i="1"/>
  <c r="AG94" i="1" l="1"/>
  <c r="AK26" i="1" s="1"/>
  <c r="AK35" i="1" s="1"/>
  <c r="AN95" i="1"/>
  <c r="AN94" i="1" l="1"/>
</calcChain>
</file>

<file path=xl/sharedStrings.xml><?xml version="1.0" encoding="utf-8"?>
<sst xmlns="http://schemas.openxmlformats.org/spreadsheetml/2006/main" count="19781" uniqueCount="2646">
  <si>
    <t>Export Komplet</t>
  </si>
  <si>
    <t/>
  </si>
  <si>
    <t>2.0</t>
  </si>
  <si>
    <t>False</t>
  </si>
  <si>
    <t>{b120a8bc-bf77-42c2-988b-cfdd202db491}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</si>
  <si>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</si>
  <si>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</si>
  <si>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</si>
  <si>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</si>
  <si>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</si>
  <si>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</si>
  <si>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</si>
  <si>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</si>
  <si>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162020E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</si>
  <si>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</si>
  <si>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</si>
  <si>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ŠKOLSKEJ KUCHYNE A TOAL.ŠKOLS.KLUBU ZŠ HOLÍČSKA 50 BA-Petržalka</t>
  </si>
  <si>
    <t>JKSO:</t>
  </si>
  <si>
    <t>KS:</t>
  </si>
  <si>
    <t>Miesto:</t>
  </si>
  <si>
    <t>Petržalka - Bratislava</t>
  </si>
  <si>
    <t>Dátum:</t>
  </si>
  <si>
    <t>17. 6. 2020</t>
  </si>
  <si>
    <t>Objednávateľ:</t>
  </si>
  <si>
    <t>IČO:</t>
  </si>
  <si>
    <t>Mestská časť Bratislava-Petržalka, Kutlíkova7,BA5</t>
  </si>
  <si>
    <t>IČ DPH:</t>
  </si>
  <si>
    <t>Zhotoviteľ:</t>
  </si>
  <si>
    <t>Vyplň údaj</t>
  </si>
  <si>
    <t>Projektant:</t>
  </si>
  <si>
    <t>STAPRING a.s.,Piaristická ul.2, 949 24 NITRA</t>
  </si>
  <si>
    <t>True</t>
  </si>
  <si>
    <t>Spracovateľ:</t>
  </si>
  <si>
    <t>Katarína Šinská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</si>
  <si>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</si>
  <si>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</si>
  <si>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</si>
  <si>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</si>
  <si>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</si>
  <si>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</si>
  <si>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</si>
  <si>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</si>
  <si>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</si>
  <si>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</si>
  <si>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</si>
  <si>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</si>
  <si>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</si>
  <si>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</si>
  <si>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</si>
  <si>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</si>
  <si>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</si>
  <si>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</si>
  <si>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</si>
  <si>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</si>
  <si>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</si>
  <si>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</si>
  <si>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</si>
  <si>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</si>
  <si>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</si>
  <si>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</si>
  <si>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</si>
  <si>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</si>
  <si>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</si>
  <si>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</si>
  <si>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</si>
  <si>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</si>
  <si>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</si>
  <si>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</si>
  <si>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</si>
  <si>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</si>
  <si>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</si>
  <si>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</si>
  <si>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</si>
  <si>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</si>
  <si>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</si>
  <si>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</si>
  <si>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</si>
  <si>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</si>
  <si>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</si>
  <si>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SO01.A</t>
  </si>
  <si>
    <t>SO01.A REKNŠT.ŠKOLSKEJ KUCHYNE S TECH.ZÁZEMÍM na 1NP PRIDR.SKLAD.PRIESTORMI v1PP pavilonA1</t>
  </si>
  <si>
    <t>STA</t>
  </si>
  <si>
    <t>1</t>
  </si>
  <si>
    <t>{c460dc14-aa81-47b7-8898-438c4a99f2bd}</t>
  </si>
  <si>
    <t>/</t>
  </si>
  <si>
    <t>SO01.A-1</t>
  </si>
  <si>
    <t>SO01.A-1 Stavebné riešenie ,požiarna ochrana</t>
  </si>
  <si>
    <t>Časť</t>
  </si>
  <si>
    <t>2</t>
  </si>
  <si>
    <t>{c6a5d0b3-c9bc-4898-b895-c45140806e80}</t>
  </si>
  <si>
    <t>SO01.A-2</t>
  </si>
  <si>
    <t xml:space="preserve">SO01.A-2  Elektroinštalácia </t>
  </si>
  <si>
    <t>{a7a95cc0-b370-4305-b8ef-57bdeb44b637}</t>
  </si>
  <si>
    <t>SO01.A-3</t>
  </si>
  <si>
    <t xml:space="preserve">SO01.A-3  Zdravotechnika  </t>
  </si>
  <si>
    <t>{66814b14-e90f-4cc5-97c2-754d16a142c2}</t>
  </si>
  <si>
    <t>SO01.A-4</t>
  </si>
  <si>
    <t>SO01.A-4  Vzduchotechnika</t>
  </si>
  <si>
    <t>{35bb598c-40bb-40f3-abe8-6743a2ec5c16}</t>
  </si>
  <si>
    <t>SO01.A-5</t>
  </si>
  <si>
    <t>SO01.A-5  Plynoinštalácia</t>
  </si>
  <si>
    <t>{39b99740-6f46-4e57-b394-69d9f9dcf622}</t>
  </si>
  <si>
    <t>SO01.A-6</t>
  </si>
  <si>
    <t>SO01.A-6 Ústredné vykurovanie</t>
  </si>
  <si>
    <t>{598a8496-2ad4-48d0-80c3-31deb8d2380e}</t>
  </si>
  <si>
    <t>SO01.A-7</t>
  </si>
  <si>
    <t xml:space="preserve">SO01A.7 Technológia stravovacej prevádzky </t>
  </si>
  <si>
    <t>{3b98f529-0a81-41e6-bb41-721deaa6d67d}</t>
  </si>
  <si>
    <t>{a578256a-b3aa-469b-949b-b4e91968cf2f}</t>
  </si>
  <si>
    <t>SO01.B-1 Stavebné riešenie ,požiarna ochrana</t>
  </si>
  <si>
    <t>{78893dcf-fad3-48b2-a041-a3577b8d3118}</t>
  </si>
  <si>
    <t>{dc92d3dc-7672-4303-b461-525900004d43}</t>
  </si>
  <si>
    <t>{1c84e99f-3d1a-4723-8860-b784cabe9d86}</t>
  </si>
  <si>
    <t>{198301ad-6d8d-4a17-9f13-1033e998cc50}</t>
  </si>
  <si>
    <t>kerobklad</t>
  </si>
  <si>
    <t xml:space="preserve">keramický obklad </t>
  </si>
  <si>
    <t>m2</t>
  </si>
  <si>
    <t>211,966</t>
  </si>
  <si>
    <t>malby</t>
  </si>
  <si>
    <t>malby stien a stropov</t>
  </si>
  <si>
    <t>1403,967</t>
  </si>
  <si>
    <t>KRYCÍ LIST ROZPOČTU</t>
  </si>
  <si>
    <t>olejnaterU2</t>
  </si>
  <si>
    <t>Olejový náter U2</t>
  </si>
  <si>
    <t>90,696</t>
  </si>
  <si>
    <t>olejnaterU7</t>
  </si>
  <si>
    <t>oljový náter U7</t>
  </si>
  <si>
    <t>12,65</t>
  </si>
  <si>
    <t>OMnovémurivo</t>
  </si>
  <si>
    <t xml:space="preserve">mietka na nové murivo </t>
  </si>
  <si>
    <t>30</t>
  </si>
  <si>
    <t>P1dlažba</t>
  </si>
  <si>
    <t xml:space="preserve">P1 dlažba  1np </t>
  </si>
  <si>
    <t>60,14</t>
  </si>
  <si>
    <t>Objekt:</t>
  </si>
  <si>
    <t>P2PVCvinyl</t>
  </si>
  <si>
    <t xml:space="preserve">P6  2np vinyl </t>
  </si>
  <si>
    <t>SO01.A - SO01.A REKNŠT.ŠKOLSKEJ KUCHYNE S TECH.ZÁZEMÍM na 1NP PRIDR.SKLAD.PRIESTORMI v1PP pavilonA1</t>
  </si>
  <si>
    <t>P2soklikPVC150</t>
  </si>
  <si>
    <t>soklik pvc v.80mm</t>
  </si>
  <si>
    <t>bm</t>
  </si>
  <si>
    <t>34,605</t>
  </si>
  <si>
    <t>Časť:</t>
  </si>
  <si>
    <t>P3kerdlažba</t>
  </si>
  <si>
    <t>P3 ,P3a,P3b keramická dlažba</t>
  </si>
  <si>
    <t>143,25</t>
  </si>
  <si>
    <t>SO01.A-1 - SO01.A-1 Stavebné riešenie ,požiarna ochrana</t>
  </si>
  <si>
    <t>sdk4</t>
  </si>
  <si>
    <t>49,272</t>
  </si>
  <si>
    <t>sdk5</t>
  </si>
  <si>
    <t>sdk 5</t>
  </si>
  <si>
    <t>6,96</t>
  </si>
  <si>
    <t>sokel1NP</t>
  </si>
  <si>
    <t>sokel 1NP</t>
  </si>
  <si>
    <t>22,05</t>
  </si>
  <si>
    <t>U1mč112</t>
  </si>
  <si>
    <t>jedalen pult v.č.A14</t>
  </si>
  <si>
    <t>26,632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</si>
  <si>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</si>
  <si>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</si>
  <si>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</si>
  <si>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</si>
  <si>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</si>
  <si>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</si>
  <si>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</si>
  <si>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</si>
  <si>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64z - Zárubne</t>
  </si>
  <si>
    <t xml:space="preserve">    9 - Ostatné konštrukcie a práce-búranie</t>
  </si>
  <si>
    <t xml:space="preserve">    94L - Lešenie</t>
  </si>
  <si>
    <t xml:space="preserve">    96A - OTVORY  prestupy </t>
  </si>
  <si>
    <t xml:space="preserve">    96B - Buracie práce</t>
  </si>
  <si>
    <t xml:space="preserve">    96V - VÝPLNE buranie</t>
  </si>
  <si>
    <t xml:space="preserve">    97 - SUTE PRESUN vnútrostaveniskový </t>
  </si>
  <si>
    <t xml:space="preserve">    979 - POPLATOK  SUTE 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</si>
  <si>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</si>
  <si>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</si>
  <si>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</si>
  <si>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</si>
  <si>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</si>
  <si>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</si>
  <si>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</si>
  <si>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</si>
  <si>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</si>
  <si>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</si>
  <si>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</si>
  <si>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</si>
  <si>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</si>
  <si>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 xml:space="preserve">    785 - Tapetovanie</t>
  </si>
  <si>
    <t xml:space="preserve">    787 - Zasklievanie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</si>
  <si>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</si>
  <si>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</si>
  <si>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</si>
  <si>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</si>
  <si>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</si>
  <si>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</si>
  <si>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</si>
  <si>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</si>
  <si>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</si>
  <si>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</si>
  <si>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</si>
  <si>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</si>
  <si>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</si>
  <si>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</si>
  <si>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</si>
  <si>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</si>
  <si>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</si>
  <si>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</si>
  <si>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317160133.S</t>
  </si>
  <si>
    <t>Keramický preklad nenosný šírky 120 mm, výšky 65 mm, dĺžky 1250 mm -dodatočne vložený</t>
  </si>
  <si>
    <t>ks</t>
  </si>
  <si>
    <t>4</t>
  </si>
  <si>
    <t>1004111557</t>
  </si>
  <si>
    <t>VV</t>
  </si>
  <si>
    <t>1  "  ozn.a</t>
  </si>
  <si>
    <t>Súčet v.č.A06</t>
  </si>
  <si>
    <t>342231341.S</t>
  </si>
  <si>
    <t>Priečky a múriky z tehál pálených CDm dierovaných rozmeru 240x115x113 mm, hr. 115 mm, na maltu MVC</t>
  </si>
  <si>
    <t>534374725</t>
  </si>
  <si>
    <t>0  " zamurovanie dverí  v.č.A08</t>
  </si>
  <si>
    <t>2*(0,55+0,73) "  m.č.116/115</t>
  </si>
  <si>
    <t>2*(1,625+0,25)  "m.č.130/116</t>
  </si>
  <si>
    <t>2,9*2,75  " m.č.(117/129</t>
  </si>
  <si>
    <t>0,715</t>
  </si>
  <si>
    <t>Súčet v.č.A06 1NP</t>
  </si>
  <si>
    <t>6</t>
  </si>
  <si>
    <t>Úpravy povrchov, podlahy, osadenie</t>
  </si>
  <si>
    <t>632311001</t>
  </si>
  <si>
    <t>Brúsenie nerovností nových betónových podláh - zbrúsenie povlaku hrúbky do 2 mm</t>
  </si>
  <si>
    <t>74900301</t>
  </si>
  <si>
    <t>" po vyburaní priečky, vyrovannie podlahy</t>
  </si>
  <si>
    <t>0,15*(2,7+1,1)</t>
  </si>
  <si>
    <t>Medzisúčet</t>
  </si>
  <si>
    <t>" B5 vyburanie priečky z tehal hr.125mm</t>
  </si>
  <si>
    <t>0,15*(1+0,6+1) "m.č.115</t>
  </si>
  <si>
    <t xml:space="preserve">0,15*(0,4+0,55) </t>
  </si>
  <si>
    <t>0,15*0,4  " m.č.128</t>
  </si>
  <si>
    <t>0,15*(0,65+0,4+0,3+0,3) "m.č.114</t>
  </si>
  <si>
    <t>0,15*0,9 "m.č.114/116</t>
  </si>
  <si>
    <t>0,15*0,8 "m.č.114/117</t>
  </si>
  <si>
    <t>Súčet</t>
  </si>
  <si>
    <t>632440111.S</t>
  </si>
  <si>
    <t>Anhydritový samonivelizačný poter, pevnosti v tlaku 20 MPa, hr. 15 mm</t>
  </si>
  <si>
    <t>1733864429</t>
  </si>
  <si>
    <t xml:space="preserve">" pod oplechovanie  vydajneho pultu  /pod nerez </t>
  </si>
  <si>
    <t>10</t>
  </si>
  <si>
    <t>5</t>
  </si>
  <si>
    <t>632450445</t>
  </si>
  <si>
    <t>Opravný poter , oprava dutín a výtlkov v poteroch, Polymércementový poter 40 MPa, ozn. 070, hr. 20 mm</t>
  </si>
  <si>
    <t>-902513840</t>
  </si>
  <si>
    <t>Medzisúčet v.č.A01 1PP</t>
  </si>
  <si>
    <t>0,15*2,1 "m.č.114/116</t>
  </si>
  <si>
    <t>0,15*2 "m.č.114/117</t>
  </si>
  <si>
    <t>0,15*(0,2+0,4+0,2) "m.č.127</t>
  </si>
  <si>
    <t>0,15*0,5*2 " m.č.127 hyrd.</t>
  </si>
  <si>
    <t>632450451</t>
  </si>
  <si>
    <t>Opravný poter , oprava dutín a výtlkov v poteroch, Polymércementový poter 40 MPa, ozn. 070, hr. 70 mm -P3a</t>
  </si>
  <si>
    <t>1231366341</t>
  </si>
  <si>
    <t>" P3a vyspravenie el. 1  m.č.114</t>
  </si>
  <si>
    <t xml:space="preserve">0  " el. rozvody pôjdu  v stene </t>
  </si>
  <si>
    <t>7</t>
  </si>
  <si>
    <t>631312141</t>
  </si>
  <si>
    <t>Doplnenie existujúcich mazanín prostým betónom (s dodaním hmôt) bez poteru rýh v mazaninách - P3b</t>
  </si>
  <si>
    <t>m3</t>
  </si>
  <si>
    <t>-1028511176</t>
  </si>
  <si>
    <t>"  P3b</t>
  </si>
  <si>
    <t>0,65*0,8*0,5*5</t>
  </si>
  <si>
    <t>Súčet v.č.A06  1NP</t>
  </si>
  <si>
    <t>8</t>
  </si>
  <si>
    <t>632452316.S</t>
  </si>
  <si>
    <t>Cementový poter rýchlotuhnúci (vhodný aj ako spádový), pevnosti v tlaku 30 MPa, hr.17 mm</t>
  </si>
  <si>
    <t>-352472490</t>
  </si>
  <si>
    <t>9</t>
  </si>
  <si>
    <t>632001051.S</t>
  </si>
  <si>
    <t>Zhotovenie jednonásobného penetračného náteru pre potery a stierky</t>
  </si>
  <si>
    <t>426183188</t>
  </si>
  <si>
    <t>632452347.S</t>
  </si>
  <si>
    <t>Cementový poter rýchlotuhnúci (vhodný aj ako spádový), pevnosti v tlaku 40 MPa, hr. 5 mm- spadový P3a</t>
  </si>
  <si>
    <t>1899831101</t>
  </si>
  <si>
    <t>" poter v spade P3a   cca 5MM , P3 hr:17mm</t>
  </si>
  <si>
    <t>74+10,23+5,29+4,07</t>
  </si>
  <si>
    <t>11</t>
  </si>
  <si>
    <t>612460122.S</t>
  </si>
  <si>
    <t>Príprava vnútorného podkladu stien penetráciou hĺbkovou na nasiakavé podklady</t>
  </si>
  <si>
    <t>-637288364</t>
  </si>
  <si>
    <t>12</t>
  </si>
  <si>
    <t>612460151.S</t>
  </si>
  <si>
    <t>Príprava vnútorného podkladu stien cementovým prednástrekom, hr. 3 mm</t>
  </si>
  <si>
    <t>1973779597</t>
  </si>
  <si>
    <t>13</t>
  </si>
  <si>
    <t>612481119.S</t>
  </si>
  <si>
    <t>Potiahnutie vnútorných stien sklotextílnou mriežkou s celoplošným prilepením - U9</t>
  </si>
  <si>
    <t>1446141002</t>
  </si>
  <si>
    <t>2*(0,55+0,73)*2 "  m.č.116/115</t>
  </si>
  <si>
    <t>2*(1,625+0,25)*2  "m.č.130/116</t>
  </si>
  <si>
    <t>2,9*2,75*2  " m.č.(117/129</t>
  </si>
  <si>
    <t>0,715*2</t>
  </si>
  <si>
    <t>14</t>
  </si>
  <si>
    <t>612460201.S</t>
  </si>
  <si>
    <t>Vnútorná omietka stien vápenná jadrová (hrubá), hr. 10 mm - U9</t>
  </si>
  <si>
    <t>1429541142</t>
  </si>
  <si>
    <t>15</t>
  </si>
  <si>
    <t>612460121.S</t>
  </si>
  <si>
    <t>Príprava vnútorného podkladu stien penetráciou základnou</t>
  </si>
  <si>
    <t>1285808859</t>
  </si>
  <si>
    <t>" B8  olejový náter</t>
  </si>
  <si>
    <t>0 "m.č.1.27</t>
  </si>
  <si>
    <t>13,8*0,5 "m.č.128</t>
  </si>
  <si>
    <t xml:space="preserve"> v.č.A02 NP</t>
  </si>
  <si>
    <t>16</t>
  </si>
  <si>
    <t>612460241.S</t>
  </si>
  <si>
    <t>Vnútorná omietka stien vápennocementová jadrová (hrubá), hr. 10 mm  /pod obklad U6,U7,U9</t>
  </si>
  <si>
    <t>-260707815</t>
  </si>
  <si>
    <t>17</t>
  </si>
  <si>
    <t>612460363.S</t>
  </si>
  <si>
    <t>Vnútorná omietka stien vápennocementová jednovrstvová, hr. 10 mm - U2,U7</t>
  </si>
  <si>
    <t>1956417952</t>
  </si>
  <si>
    <t>" vyspravenie podkladu pod olejový náter po obití jestv.omietok</t>
  </si>
  <si>
    <t>18</t>
  </si>
  <si>
    <t>612462406</t>
  </si>
  <si>
    <t>Vnútorná sanačná omietka stien  Sanova prednástrek, strojné nanášanie, krytie 50%</t>
  </si>
  <si>
    <t>1598200158</t>
  </si>
  <si>
    <t>" m.č.014  pod schodiskom</t>
  </si>
  <si>
    <t>(1,5+2,395)*2,8*2</t>
  </si>
  <si>
    <t>1,5*1,25</t>
  </si>
  <si>
    <t>2,95*1,25</t>
  </si>
  <si>
    <t>-0,8*2,1</t>
  </si>
  <si>
    <t>19</t>
  </si>
  <si>
    <t>612462411</t>
  </si>
  <si>
    <t>Vnútorná sanačná omietka stien  hr. 10 mm</t>
  </si>
  <si>
    <t>1919560283</t>
  </si>
  <si>
    <t>Súčet  1PP v.č.A05</t>
  </si>
  <si>
    <t>611421321</t>
  </si>
  <si>
    <t>Oprava vnútorných vápenných omietok stropov železobetónových rovných tvárnicových a klenieb, opravovaná plocha nad 10 do 30 % hladkých</t>
  </si>
  <si>
    <t>1651955085</t>
  </si>
  <si>
    <t>" R1</t>
  </si>
  <si>
    <t>40,35+10,93+10,69+22,38+6,15+6,15+68,67+7,42</t>
  </si>
  <si>
    <t>7,42+20,3+13,92+20,31+1,08+3,5+5,2</t>
  </si>
  <si>
    <t xml:space="preserve">Medzisúčet  R1 stropy   1PP  </t>
  </si>
  <si>
    <t>21</t>
  </si>
  <si>
    <t>612451320</t>
  </si>
  <si>
    <t>Oprava vnútorných cementových omietok stien v množstve opravovanej plochy nad 10 do 30 % hladkých</t>
  </si>
  <si>
    <t>679786555</t>
  </si>
  <si>
    <t>"U10</t>
  </si>
  <si>
    <t>" nevieme otvory   ? 1PP</t>
  </si>
  <si>
    <t xml:space="preserve">2,95*(6,8+6,8+5,9+5,9)  "m.č.001  </t>
  </si>
  <si>
    <t>2,95*(4,05+4,05+2,7+2,7)  "m.č.002</t>
  </si>
  <si>
    <t>2,95*(4,05+4,05+2,7+2,7) "m.č.003</t>
  </si>
  <si>
    <t>2,95*(4,5+4,5+3)   " m.č.014</t>
  </si>
  <si>
    <t>2,95*(4,2+4,2+1,275+1,275)   " m.č.015</t>
  </si>
  <si>
    <t>(2,95-1,5)*(7+1,5+18+1,75+18+6,5+2,5+3+2,2+0,5)  "m.č.007  nad obkladom</t>
  </si>
  <si>
    <t>(2,95-1,5)*(7,2+7,2+2,75+2,75) "m.č.012</t>
  </si>
  <si>
    <t>(2,95+1,5)*(5,3+5,3+3,025+3,025)    "m.č.011</t>
  </si>
  <si>
    <t>(2,95-1,5)*(7,5+7,5+2,75+2,75)   " m.č.010</t>
  </si>
  <si>
    <t>(2,95+1,5)*(7,5+7,5+3,05+3,05)  "m.č.004</t>
  </si>
  <si>
    <t>2,95*(5,9+5,9+7,5+7,5) "m.č.001</t>
  </si>
  <si>
    <t>2,95*(4,5+4,5+2,75+2,75)  "m.č.002</t>
  </si>
  <si>
    <t>2,95*(4,5+4,5+2,75+2,75)  "m.č.003</t>
  </si>
  <si>
    <t>2,95*(5,8+5,8+1,275+1,275) "m.č.008</t>
  </si>
  <si>
    <t xml:space="preserve">Medzisúčet  steny 1PP </t>
  </si>
  <si>
    <t>64z</t>
  </si>
  <si>
    <t>Zárubne</t>
  </si>
  <si>
    <t>22</t>
  </si>
  <si>
    <t>642944121</t>
  </si>
  <si>
    <t>Dodatočná montáž oceľovej dverovej zárubne, plochy otvoru do 2,5 m2</t>
  </si>
  <si>
    <t>572435851</t>
  </si>
  <si>
    <t>1 +1 " O1   oc. zárubne priečka hr.125mm</t>
  </si>
  <si>
    <t>3+3   " O2    priečka hr.125mm</t>
  </si>
  <si>
    <t>23</t>
  </si>
  <si>
    <t>M</t>
  </si>
  <si>
    <t>5533100084</t>
  </si>
  <si>
    <t>Zárubňa oceľová CgU šxvxhr 600x1970x125 mm P  vr. náteru 1xZ, 2xV</t>
  </si>
  <si>
    <t>-1364214061</t>
  </si>
  <si>
    <t>1  " O1 P  m.č.122</t>
  </si>
  <si>
    <t>24</t>
  </si>
  <si>
    <t>5533100083</t>
  </si>
  <si>
    <t>Zárubňa oceľová CgU šxvxhr 600x1970x160 mm L vr. náteru 1xZ,2xV</t>
  </si>
  <si>
    <t>407153318</t>
  </si>
  <si>
    <t>1  "m.č.124</t>
  </si>
  <si>
    <t>25</t>
  </si>
  <si>
    <t>5533100088</t>
  </si>
  <si>
    <t>Zárubňa oceľová CgU šxvxhr 800x1970x125 mm P  vr. náteru 1xZ 2xV</t>
  </si>
  <si>
    <t>199469696</t>
  </si>
  <si>
    <t>3"    P</t>
  </si>
  <si>
    <t>26</t>
  </si>
  <si>
    <t>5533100087</t>
  </si>
  <si>
    <t>Zárubňa oceľová CgU šxvxhr 800x1970x125 mm L  vr. náteru 1xZ, 2xV</t>
  </si>
  <si>
    <t>-270717022</t>
  </si>
  <si>
    <t>3  " L</t>
  </si>
  <si>
    <t>27</t>
  </si>
  <si>
    <t>642944221.S</t>
  </si>
  <si>
    <t>Dodatočná montáž oceľovej dverovej zárubne, plochy otvoru 2,5 - 4,5 m2</t>
  </si>
  <si>
    <t>1410188857</t>
  </si>
  <si>
    <t>1 " O3  m.č.127/114 kuchyna 1540/1970</t>
  </si>
  <si>
    <t>28</t>
  </si>
  <si>
    <t>5533100023</t>
  </si>
  <si>
    <t>Zárubňa oceľová 2kr. CgU šxvxhr 1450x1970x125 mm   vr. náteru 1xZ, 2xV</t>
  </si>
  <si>
    <t>-1826543362</t>
  </si>
  <si>
    <t>Ostatné konštrukcie a práce-búranie</t>
  </si>
  <si>
    <t>29</t>
  </si>
  <si>
    <t>952901111.S</t>
  </si>
  <si>
    <t>Vyčistenie budov pri výške podlaží  do 4m</t>
  </si>
  <si>
    <t>-2097771959</t>
  </si>
  <si>
    <t>19,35+74+17,71+9,98+10,23+15,95+13,16+14,7</t>
  </si>
  <si>
    <t>1,08+0,85</t>
  </si>
  <si>
    <t>9,44+1,46+5,29+15,86+13,97+12,61+4,07+5,78</t>
  </si>
  <si>
    <t>Súčet v.č.A06  1NP  nové konštr.</t>
  </si>
  <si>
    <t>959991011</t>
  </si>
  <si>
    <t>Vyplnenie škár polyuretánovou penou</t>
  </si>
  <si>
    <t>m</t>
  </si>
  <si>
    <t>-1587353438</t>
  </si>
  <si>
    <t>94L</t>
  </si>
  <si>
    <t>Lešenie</t>
  </si>
  <si>
    <t>31</t>
  </si>
  <si>
    <t>941955004.S</t>
  </si>
  <si>
    <t>Lešenie ľahké pracovné pomocné s výškou lešeňovej podlahy nad 2,50 do 3,5 m</t>
  </si>
  <si>
    <t>-1712966692</t>
  </si>
  <si>
    <t>"POSUVNé LEšENIE</t>
  </si>
  <si>
    <t>50</t>
  </si>
  <si>
    <t>96A</t>
  </si>
  <si>
    <t xml:space="preserve">OTVORY  prestupy </t>
  </si>
  <si>
    <t>32</t>
  </si>
  <si>
    <t>971033351</t>
  </si>
  <si>
    <t>Vybúranie otvoru v murive tehl. plochy do 0,09 m2 hr. do 450 mm,  -0,08000t</t>
  </si>
  <si>
    <t>1826612059</t>
  </si>
  <si>
    <t>2  " ZT7  200x200mm prieraz v stene</t>
  </si>
  <si>
    <t>1  " ZT08  300x300mm prieraz v stene</t>
  </si>
  <si>
    <t>Súčet  v.č.A05  1PP</t>
  </si>
  <si>
    <t>33</t>
  </si>
  <si>
    <t>971033561</t>
  </si>
  <si>
    <t>Vybúranie otvorov v murive tehl. plochy do 1 m2 hr. do 600 mm,  -1,87500t</t>
  </si>
  <si>
    <t>-702438574</t>
  </si>
  <si>
    <t>2*0,83*0,48  " 830x480mm   VZT1 otvor v stene +2,11</t>
  </si>
  <si>
    <t>2*0,83*0,48  "830x480mm  VZT2 otvor v stene  PU1+2,11</t>
  </si>
  <si>
    <t>1*0,83*0,48  "830x480mm  VZT4 otvor v stene  sh +0,115</t>
  </si>
  <si>
    <t>1*0,9*0,48  " 900x480mm  VZT5  otvor v stene  sh +2,11</t>
  </si>
  <si>
    <t>1*1,33*1,33 " 1330x1330mm  VZT6 sh +1,57</t>
  </si>
  <si>
    <t>Medzisúčet v.č.A05  1PP</t>
  </si>
  <si>
    <t>0,83*0,48*4 " VZT 7  otvor v stenen+2,41</t>
  </si>
  <si>
    <t>Medzisúčet v.č.A06 1NP</t>
  </si>
  <si>
    <t xml:space="preserve">Súčet  </t>
  </si>
  <si>
    <t>34</t>
  </si>
  <si>
    <t>972056014</t>
  </si>
  <si>
    <t xml:space="preserve">Jadrové vrty diamantovými korunkami do D 150 mm do stropov do dl.500mm- železobetónových -0,00042t </t>
  </si>
  <si>
    <t>cm</t>
  </si>
  <si>
    <t>1252990533</t>
  </si>
  <si>
    <t>19*15  "   ZT4  prieraz v strope</t>
  </si>
  <si>
    <t xml:space="preserve">26*8  " ZT9  prieraz v strope </t>
  </si>
  <si>
    <t>3*5  " ZT10  prieraz v strope</t>
  </si>
  <si>
    <t>2*8  " UK1  prieraz v strope</t>
  </si>
  <si>
    <t>Medzisúčet v.č.A05</t>
  </si>
  <si>
    <t>15*2 " ZTI11  prieraz v strope</t>
  </si>
  <si>
    <t>Medzisúčet v.č.A06</t>
  </si>
  <si>
    <t>35</t>
  </si>
  <si>
    <t>971036012</t>
  </si>
  <si>
    <t>Jadrové vrty diamantovými korunkami do D 130 mm do stien - murivo tehlové -0,00021t</t>
  </si>
  <si>
    <t>855302030</t>
  </si>
  <si>
    <t>8*15  " ZT5  preraz v stene hr.100,125mm</t>
  </si>
  <si>
    <t>8*27  " ZT6  stena hr.100mm</t>
  </si>
  <si>
    <t>Súčet v.č.A05</t>
  </si>
  <si>
    <t>36</t>
  </si>
  <si>
    <t>971036021</t>
  </si>
  <si>
    <t>Jadrové vrty diamantovými korunkami do D 300 mm do stien - murivo tehlové -0,00113t</t>
  </si>
  <si>
    <t>-1733200031</t>
  </si>
  <si>
    <t>2*10  " ZT11</t>
  </si>
  <si>
    <t>37</t>
  </si>
  <si>
    <t>974083112</t>
  </si>
  <si>
    <t>Rezanie betónových mazanín existujúcich vystužených hĺbky nad 50 do 100 mm - EL1</t>
  </si>
  <si>
    <t>-1241467973</t>
  </si>
  <si>
    <t>" drážka v podlahe pre chraniku el1/bude vedené  na stenách a v stropoch</t>
  </si>
  <si>
    <t>0 "m.č.114</t>
  </si>
  <si>
    <t>38</t>
  </si>
  <si>
    <t>971056012</t>
  </si>
  <si>
    <t>Jadrové vrty diamantovými korunkami do D 130 mm do stien - železobetónových -0,00032t</t>
  </si>
  <si>
    <t>-1867734210</t>
  </si>
  <si>
    <t>2*15  " El2 tvor v stene pod prievlakom</t>
  </si>
  <si>
    <t>96B</t>
  </si>
  <si>
    <t>Buracie práce</t>
  </si>
  <si>
    <t>39</t>
  </si>
  <si>
    <t>962031132</t>
  </si>
  <si>
    <t xml:space="preserve">Búranie priečok alebo vybúranie otvorov plochy nad 4 m2 z tehál pálených, plných alebo dutých hr. do 150 mm,  -0,19600t  </t>
  </si>
  <si>
    <t>-1497998823</t>
  </si>
  <si>
    <t xml:space="preserve">" vybura sa priečka od v.2,1  po 2,95m </t>
  </si>
  <si>
    <t>0,85*3,1</t>
  </si>
  <si>
    <t>Medzisúčet m.č.0.01  v.č.A01 1PP</t>
  </si>
  <si>
    <t>40</t>
  </si>
  <si>
    <t>962031135</t>
  </si>
  <si>
    <t>Búranie priečok alebo vybúranie otvorov plochy nad 4 m2 z tvárnic alebo priečkoviek hr. do150 mm,  -0,11500t - ozn.B5, B6</t>
  </si>
  <si>
    <t>-1309759215</t>
  </si>
  <si>
    <t>2,9*(1+0,6+1) "m.č.115</t>
  </si>
  <si>
    <t xml:space="preserve">2,9*(0,4+0,55) </t>
  </si>
  <si>
    <t>2,9*0,4  " m.č.128</t>
  </si>
  <si>
    <t>2,9*(0,65+0,4+0,3+0,3) "m.č.114</t>
  </si>
  <si>
    <t>0,9*2    "m.č.114/116</t>
  </si>
  <si>
    <t>0,8*2 "m.č.114/117</t>
  </si>
  <si>
    <t>0 "m.č.127</t>
  </si>
  <si>
    <t>41</t>
  </si>
  <si>
    <t>978013161</t>
  </si>
  <si>
    <t>Otlčenie omietok stien vnútorných vápenných alebo vápennocementových v rozsahu do 50 %,  -0,02000t</t>
  </si>
  <si>
    <t>-944473332</t>
  </si>
  <si>
    <t>" Obitie   jestv. omietky   cca 50% plochy /pod olejovým náterom pôvodným</t>
  </si>
  <si>
    <t>" vyspravie podkladu  cca 50% nová omietka</t>
  </si>
  <si>
    <t>13,8  "  m.č.128</t>
  </si>
  <si>
    <t>olejovynater</t>
  </si>
  <si>
    <t>42</t>
  </si>
  <si>
    <t>978059531</t>
  </si>
  <si>
    <t>Odsekanie a odobratie obkladov stien z obkladačiek vnútorných vrátane podkladovej omietky nad 2 m2,  -0,06800t - ozn.B3, B10, B13, B15, B16</t>
  </si>
  <si>
    <t>-2042965594</t>
  </si>
  <si>
    <t>" B3 otlčenie keram. obkladu do v.2m/podla skutočnosti</t>
  </si>
  <si>
    <t>2*(2,92+0,8+1,73+0,125+5,9+14,2+0,65*2+1,2+0,4+0,1+0,85+6,25)  "m,.č,114</t>
  </si>
  <si>
    <t>2*(3,1+3,1+10,4+1,6+3,2)  "mč..115,116</t>
  </si>
  <si>
    <t>2*(5,35+5,35+1,85)  "m.č.117</t>
  </si>
  <si>
    <t>2*(2+5,35+5,35) "m.č.118</t>
  </si>
  <si>
    <t>2*(1,95+5,35+5,35)  "m.č.119</t>
  </si>
  <si>
    <t>2*(1,95+5,35+5,35)"m.č.120</t>
  </si>
  <si>
    <t>2*(3,1+3,1+1,95) "m.č.123</t>
  </si>
  <si>
    <t>" B10 v.1,5m</t>
  </si>
  <si>
    <t>1,5*(1,85+1,25+0,8+0,8) " m.č.124</t>
  </si>
  <si>
    <t>2*(1,1+1,1+0,9)+0,3*0,9 "m.č.sprcha m.č.125</t>
  </si>
  <si>
    <t>1,5*(2,2+2+10,75+0,2) "m.č.125</t>
  </si>
  <si>
    <t>0 "m.č.126</t>
  </si>
  <si>
    <t>"soklik m.č.127</t>
  </si>
  <si>
    <t>" B8 soklik</t>
  </si>
  <si>
    <t>0,2*(0,8+0,5+0,5+0,5+0,9+0,7+0,5+3,2) "m.č.1.27</t>
  </si>
  <si>
    <t>0,2*(3,3+0,4) "m.č.128</t>
  </si>
  <si>
    <t>" B13  sokel</t>
  </si>
  <si>
    <t>0,1*2,75*2 "m.č.118,119,120</t>
  </si>
  <si>
    <t>Medzisúčet v.č.A02   1NP</t>
  </si>
  <si>
    <t>" B15  pod oknom</t>
  </si>
  <si>
    <t>0,45*(5,55+0,4+0,5+0,4+2,675+2,75)" m.č114,117</t>
  </si>
  <si>
    <t>" B16  pod oknom</t>
  </si>
  <si>
    <t>0,6*1,5</t>
  </si>
  <si>
    <t>Medzisúčet v.č.A2  1NP</t>
  </si>
  <si>
    <t>"sokel  v mieste olejového náteru</t>
  </si>
  <si>
    <t>" v.2m olejový náter frba podla dohody s inv.</t>
  </si>
  <si>
    <t>" m.č.112   nie je ?</t>
  </si>
  <si>
    <t>0,1*(5,6+2,6+3+0,5+0,6+1,1+0,6+1,3+0,2+0,4+0,4) "m.č.113</t>
  </si>
  <si>
    <t>0,1*(0,1+0,1+3,1+1,3+0,35+0,15*2+0,5)  "m.č.126,127</t>
  </si>
  <si>
    <t>0,1*(0,5+0,55+0,85+0,6+0,525+0,3+0,2+0,35+0,1+0,35+0,6+0,6)</t>
  </si>
  <si>
    <t>(0,4+0,8+0,4+0,8)*0,1</t>
  </si>
  <si>
    <t>(0,4+0,4+0,4+0,4)*0,1</t>
  </si>
  <si>
    <t>43</t>
  </si>
  <si>
    <t>965081812</t>
  </si>
  <si>
    <t>Búranie dlažieb, z kamen., cement., terazzových, čadičových alebo keramických, hr. nad 10 mm,  -0,06500t  - ozn.B4</t>
  </si>
  <si>
    <t>874433576</t>
  </si>
  <si>
    <t>" B4 odstránenie nášlapnej vrstvy podlahy z keram.dlažby s cem.maltou hr30mm</t>
  </si>
  <si>
    <t>77,5+19,3+15,2+14,6+16,4+13,18+14,27</t>
  </si>
  <si>
    <t>0,85+9,06+1,66+5,47+1,66+36,75</t>
  </si>
  <si>
    <t xml:space="preserve">Medzisúčet v.č.A02  </t>
  </si>
  <si>
    <t>44</t>
  </si>
  <si>
    <t>965043441</t>
  </si>
  <si>
    <t>Búranie podkladov pod dlažby, liatych dlažieb a mazanín,betón s poterom,teracom hr.do 150 mm,  plochy nad 4 m2 -2,20000t  -ozn.B4</t>
  </si>
  <si>
    <t>-627412050</t>
  </si>
  <si>
    <t>(77,5+19,3+15,2+14,6+16,4+13,18+14,27)*0,03</t>
  </si>
  <si>
    <t>(0,85+9,06+1,66+5,47+1,66+36,75)*0,03</t>
  </si>
  <si>
    <t>Medzisúčet v.č.A02    cemmalta hr.30mm</t>
  </si>
  <si>
    <t xml:space="preserve">" vyburanie  podlahy   pod technologiou  m.č.114  </t>
  </si>
  <si>
    <t>45</t>
  </si>
  <si>
    <t>9780595R1</t>
  </si>
  <si>
    <t>Odsekanie a odobratie obkladov stien z  kabrincov vnútorných vrátane podkladovej omietky  -0,06800t - ozn.B14</t>
  </si>
  <si>
    <t>-2008488119</t>
  </si>
  <si>
    <t>" B14  obitie kabrincového obkladu podávacieho pultu</t>
  </si>
  <si>
    <t>(0,15+0,6)*11</t>
  </si>
  <si>
    <t xml:space="preserve">" zvislá časť  m.č.  jedalen  sa neobíja </t>
  </si>
  <si>
    <t>0,8*11  "m.č.115,116</t>
  </si>
  <si>
    <t>Súčet v.č.A02 1NP</t>
  </si>
  <si>
    <t>96V</t>
  </si>
  <si>
    <t>VÝPLNE buranie</t>
  </si>
  <si>
    <t>46</t>
  </si>
  <si>
    <t>968061125.S</t>
  </si>
  <si>
    <t xml:space="preserve">Vyvesenie dreveného dverného krídla do suti plochy do 2 m2, -0,02400t </t>
  </si>
  <si>
    <t>-1219161415</t>
  </si>
  <si>
    <t>" demontovať dverné krídlo /vyvesenie a presun do sute</t>
  </si>
  <si>
    <t xml:space="preserve">" ozn.B20 </t>
  </si>
  <si>
    <t>Medzisúčet  v.č.A01  1PP</t>
  </si>
  <si>
    <t>" B1</t>
  </si>
  <si>
    <t>1  "  m.č.124</t>
  </si>
  <si>
    <t>" B20</t>
  </si>
  <si>
    <t>1  "m.č.115</t>
  </si>
  <si>
    <t>1 "m.č.128</t>
  </si>
  <si>
    <t>1 "m.č.123</t>
  </si>
  <si>
    <t>1 "m.č.126</t>
  </si>
  <si>
    <t>1 "m.č.125</t>
  </si>
  <si>
    <t>1 "m.č.119</t>
  </si>
  <si>
    <t>1 "m.č.120</t>
  </si>
  <si>
    <t>Medzisúčet v.č.A02  1NP</t>
  </si>
  <si>
    <t>47</t>
  </si>
  <si>
    <t>968061126.S</t>
  </si>
  <si>
    <t>Vyvesenie dreveného dverného 2 krídlové do suti plochy nad 2 m2, -0,02700t</t>
  </si>
  <si>
    <t>-1106094214</t>
  </si>
  <si>
    <t>1+1 " m.č.114/127  2kr.dvere</t>
  </si>
  <si>
    <t>Medzisúčet v.čA02 1NP</t>
  </si>
  <si>
    <t>48</t>
  </si>
  <si>
    <t>968061116.S</t>
  </si>
  <si>
    <t>Demontáž dverí drevených  vr.  vyburania zárubne oc. , 1 bm obvodu - 0,012t  - ozn. B20,B1,B2</t>
  </si>
  <si>
    <t>711892888</t>
  </si>
  <si>
    <t>0  " B20</t>
  </si>
  <si>
    <t>(2+2+0,6+0,6)*1  " B1</t>
  </si>
  <si>
    <t>(2+2+0,8+0,8)*8 " B20</t>
  </si>
  <si>
    <t>Medzisúčet v.č.A02 1NP</t>
  </si>
  <si>
    <t>2+2+1,45+1,45  " B2</t>
  </si>
  <si>
    <t>97</t>
  </si>
  <si>
    <t xml:space="preserve">SUTE PRESUN vnútrostaveniskový </t>
  </si>
  <si>
    <t>49</t>
  </si>
  <si>
    <t>979011111</t>
  </si>
  <si>
    <t>Zvislá doprava sutiny a vybúraných hmôt za prvé podlažie nad alebo pod základným podlažím</t>
  </si>
  <si>
    <t>t</t>
  </si>
  <si>
    <t>1080366216</t>
  </si>
  <si>
    <t>979082111</t>
  </si>
  <si>
    <t>Vnútrostavenisková doprava sutiny a vybúraných hmôt do 10 m</t>
  </si>
  <si>
    <t>-1901877152</t>
  </si>
  <si>
    <t>51</t>
  </si>
  <si>
    <t>979082121</t>
  </si>
  <si>
    <t>Vnútrostavenisková doprava sutiny a vybúraných hmôt za každých ďalších 5 m  (3x)</t>
  </si>
  <si>
    <t>-26283400</t>
  </si>
  <si>
    <t>68,443*3 'Přepočítané koeficientom množstva</t>
  </si>
  <si>
    <t>979</t>
  </si>
  <si>
    <t xml:space="preserve">POPLATOK  SUTE </t>
  </si>
  <si>
    <t>52</t>
  </si>
  <si>
    <t>979089715</t>
  </si>
  <si>
    <t xml:space="preserve">Prenájom kontajneru 16 m3  </t>
  </si>
  <si>
    <t>-590390934</t>
  </si>
  <si>
    <t>99</t>
  </si>
  <si>
    <t>Presun hmôt HSV</t>
  </si>
  <si>
    <t>53</t>
  </si>
  <si>
    <t>999281111</t>
  </si>
  <si>
    <t>Presun hmôt pre opravy a údržbu objektov vrátane vonkajších plášťov výšky do 25 m</t>
  </si>
  <si>
    <t>-1676270385</t>
  </si>
  <si>
    <t>PSV</t>
  </si>
  <si>
    <t>Práce a dodávky PSV</t>
  </si>
  <si>
    <t>711</t>
  </si>
  <si>
    <t>Izolácie proti vode a vlhkosti</t>
  </si>
  <si>
    <t>54</t>
  </si>
  <si>
    <t>711210120.S</t>
  </si>
  <si>
    <t>Zhotovenie dvojnásobného izol. náteru pod keramické obklady v interiéri na ploche vodorovnej</t>
  </si>
  <si>
    <t>-2003534029</t>
  </si>
  <si>
    <t>55</t>
  </si>
  <si>
    <t>245660000550.S</t>
  </si>
  <si>
    <t>Náter hydroizolačný tekutá vodonepriepustná membrána na báze živice</t>
  </si>
  <si>
    <t>kg</t>
  </si>
  <si>
    <t>1382357013</t>
  </si>
  <si>
    <t>203,39*1,35 'Přepočítané koeficientom množstva</t>
  </si>
  <si>
    <t>56</t>
  </si>
  <si>
    <t>711210125.S</t>
  </si>
  <si>
    <t>Zhotovenie dvojnásobného izol. náteru pod keramické obklady v interiéri na ploche zvislej</t>
  </si>
  <si>
    <t>-302468286</t>
  </si>
  <si>
    <t>" izolácia pod obklad je potrebná, nakoľko v miestnostiach   kde sa varí</t>
  </si>
  <si>
    <t>" nakoľko pri varení bude vysoká vlhkosť vzduchu a môže sa stať že obklad bude odpadávať, TRVAM na   zvislých izoláciach podobklady  v kuchyni</t>
  </si>
  <si>
    <t xml:space="preserve">0  " m.č.113  bez obkladu </t>
  </si>
  <si>
    <t>0,55*(5,55+0,4+0,4+0,4+2,675) "m.č.114</t>
  </si>
  <si>
    <t>1*(6,25+0,85+0,1+0,35+1,3+3,3+0,7+0,7+0,3+0,92+0,275+0,275+2,5+0,275+0,4)</t>
  </si>
  <si>
    <t>1*(2,1+0,125+1,73+2,92)</t>
  </si>
  <si>
    <t>1*(0,55+1,3+0,1+1) "m.č.115</t>
  </si>
  <si>
    <t>1*(0,82+0,1+0,55+0,125+0,125+0,73+3,55)</t>
  </si>
  <si>
    <t>1*(0,55+0,3+0,82) "m.č.116</t>
  </si>
  <si>
    <t xml:space="preserve">1*(0,73+0,3+1,176+0,685+3,275) </t>
  </si>
  <si>
    <t>0,6*2,75  "m.č.117</t>
  </si>
  <si>
    <t>1*(2,92+0,125+0,125+2,75+5,375)</t>
  </si>
  <si>
    <t>1*(2,375+5,375+0,125*2+2+0,2) "m.č.118</t>
  </si>
  <si>
    <t>0,6*2,75</t>
  </si>
  <si>
    <t>0 "m.č.119</t>
  </si>
  <si>
    <t>0 "m.č.120</t>
  </si>
  <si>
    <t>0,6*(1,5+0,6) "m.č.123</t>
  </si>
  <si>
    <t>1*(3,1+3,1+1,825)</t>
  </si>
  <si>
    <t>1*(1,825+1,275+0,8+0,8) "m.č.124  WC  stačí do výšky 1m</t>
  </si>
  <si>
    <t>1*(1,1+0,7+1,725+0,2+1,4+1+1,1) "m.č.125  kúpelna  vlhkosť para apod</t>
  </si>
  <si>
    <t>0,2*1,1*2</t>
  </si>
  <si>
    <t>0 "m.č.128</t>
  </si>
  <si>
    <t>1*(2,75+1,85+1,5+1,5) "m.č.129   príprava vajec</t>
  </si>
  <si>
    <t xml:space="preserve">0   "m.č.130  </t>
  </si>
  <si>
    <t>Súčet  v.č.A06   1NP</t>
  </si>
  <si>
    <t>57</t>
  </si>
  <si>
    <t>1334337961</t>
  </si>
  <si>
    <t>103,035*1,35 'Přepočítané koeficientom množstva</t>
  </si>
  <si>
    <t>58</t>
  </si>
  <si>
    <t>998711102.S</t>
  </si>
  <si>
    <t>Presun hmôt pre izoláciu proti vode v objektoch výšky nad 6 do 12 m</t>
  </si>
  <si>
    <t>-1362576665</t>
  </si>
  <si>
    <t>713</t>
  </si>
  <si>
    <t>Izolácie tepelné</t>
  </si>
  <si>
    <t>59</t>
  </si>
  <si>
    <t>713530060</t>
  </si>
  <si>
    <t>Tmelenie š/h 50x20 mm v požiarnych deliacich konštrukciách silikónovým protipožiarnym tmelom El90-180, výplň TI</t>
  </si>
  <si>
    <t>-910739911</t>
  </si>
  <si>
    <t>(0,83+0,83+0,48+0,48)*2  " PU1  VZT2</t>
  </si>
  <si>
    <t>(0,83+0,83+0,48+0,48)*2  " PU1  VZT3</t>
  </si>
  <si>
    <t>(0,83+0,83+0,48+0,48)*1  "VZT3</t>
  </si>
  <si>
    <t>Medzisúčet v.č.A06  1np</t>
  </si>
  <si>
    <t xml:space="preserve">Súčet </t>
  </si>
  <si>
    <t>60</t>
  </si>
  <si>
    <t>449410002700</t>
  </si>
  <si>
    <t>Požiarny silikónový tmel HILTI CP 601S, objem 310 ml</t>
  </si>
  <si>
    <t>1089570663</t>
  </si>
  <si>
    <t>61</t>
  </si>
  <si>
    <t>631470000100</t>
  </si>
  <si>
    <t>Doska ProRox SL 960, 60x600x1000 mm, technická izolácia z kamennej vlny pre izolovanie nádrží, ROCKWOOL</t>
  </si>
  <si>
    <t>-869698858</t>
  </si>
  <si>
    <t>62</t>
  </si>
  <si>
    <t>998713102</t>
  </si>
  <si>
    <t>Presun hmôt pre izolácie tepelné v objektoch výšky nad 6 m do 12 m</t>
  </si>
  <si>
    <t>1837752935</t>
  </si>
  <si>
    <t>763</t>
  </si>
  <si>
    <t>Konštrukcie - drevostavby</t>
  </si>
  <si>
    <t>63</t>
  </si>
  <si>
    <t>763120011</t>
  </si>
  <si>
    <t>Sadrokartónová inštalačná predstena pre sanitárne zariadenia, dvojité opláštenie, doska 2xRBI 12,5 mm</t>
  </si>
  <si>
    <t>1235401755</t>
  </si>
  <si>
    <t>" sdk 3  m.č.124</t>
  </si>
  <si>
    <t>1,5*0,8+0,3*0,9    " obklad KO U3</t>
  </si>
  <si>
    <t>64</t>
  </si>
  <si>
    <t>7631672R1</t>
  </si>
  <si>
    <t>SDK obklady  zo strany jedálne  CW50+2x12,5mm =75mm ,opláštená obojstranne sdk hr.2x2x12,5mm - SDK3</t>
  </si>
  <si>
    <t>213472881</t>
  </si>
  <si>
    <t>" SDK3</t>
  </si>
  <si>
    <t>1*2,1*2  "dvere</t>
  </si>
  <si>
    <t>10,91*0,7*2</t>
  </si>
  <si>
    <t>0,72*12</t>
  </si>
  <si>
    <t>0,886</t>
  </si>
  <si>
    <t>Súčet  vid rez v.č.A08, v.č.A06</t>
  </si>
  <si>
    <t>65</t>
  </si>
  <si>
    <t>763120SDK4</t>
  </si>
  <si>
    <t>Sadrokartónová obklad zvislých inšt.  CW 50+1x12,5mm opláštenie, doska1xRBI 12,5 mm- SDK4</t>
  </si>
  <si>
    <t>-985550351</t>
  </si>
  <si>
    <t xml:space="preserve">" SDK4  </t>
  </si>
  <si>
    <t>"pod podávajúcim pultom 700mm</t>
  </si>
  <si>
    <t>0,75*12 "mč.112</t>
  </si>
  <si>
    <t>Medzisúčet  v.č.A14</t>
  </si>
  <si>
    <t>3*(1,2+1,2+0,6+0,6)*2    "m.č.115,116</t>
  </si>
  <si>
    <t>3*(0,3+0,7+0,74+0,3+0,1) "m.č.114</t>
  </si>
  <si>
    <t xml:space="preserve">3*(0,3+0,8+0,8+0,55+0,2)  "m.č.114  </t>
  </si>
  <si>
    <t>3*(0,26+0,56) "m.č.130</t>
  </si>
  <si>
    <t>2,9*(0,475+0,16) "m.č.125</t>
  </si>
  <si>
    <t>Medzisúčet  v.č.A06 1NP</t>
  </si>
  <si>
    <t>66</t>
  </si>
  <si>
    <t>763168113</t>
  </si>
  <si>
    <t>SDK obklady KNAUF K254 drevených stĺpov prierezu 12x12 cm, dosky 2x GKB hr. 12,5 mm, ochr.uholní k- SDK5</t>
  </si>
  <si>
    <t>1467910528</t>
  </si>
  <si>
    <t>"SDK5</t>
  </si>
  <si>
    <t xml:space="preserve">2,9*(0,2+0,2+0,2)*4  " vid stlpy vyd. pult  pôdorys </t>
  </si>
  <si>
    <t>67</t>
  </si>
  <si>
    <t>763120SDK6</t>
  </si>
  <si>
    <t>Sadrokartónová obklad zvislých inšt.  CW 50+1x12,5mm opláštenie, doska1xRBI 12,5 mm- SDK6</t>
  </si>
  <si>
    <t>1056072982</t>
  </si>
  <si>
    <t>" SDK6</t>
  </si>
  <si>
    <t>0,8*1,2+0,2+0,8 "m.č.124</t>
  </si>
  <si>
    <t>68</t>
  </si>
  <si>
    <t>998763101</t>
  </si>
  <si>
    <t>Presun hmôt pre drevostavby v objektoch výšky do 12 m</t>
  </si>
  <si>
    <t>-860670332</t>
  </si>
  <si>
    <t>764</t>
  </si>
  <si>
    <t>Konštrukcie klampiarske</t>
  </si>
  <si>
    <t>69</t>
  </si>
  <si>
    <t>764414011</t>
  </si>
  <si>
    <t>Montáž oplechovania parapetov NEREZ  plechu, vrátane rohov, celoplošným lepením</t>
  </si>
  <si>
    <t>1999529782</t>
  </si>
  <si>
    <t xml:space="preserve">" vyrovnávajúci poter  pod parapet </t>
  </si>
  <si>
    <t xml:space="preserve">" lepenie plechu </t>
  </si>
  <si>
    <t>"  v.č.A14</t>
  </si>
  <si>
    <t>" NEREZ   jedalen vydaj jedal</t>
  </si>
  <si>
    <t>11,16*0,72</t>
  </si>
  <si>
    <t>0,15*(0,72+11,16+0,72)</t>
  </si>
  <si>
    <t>0,075</t>
  </si>
  <si>
    <t>70</t>
  </si>
  <si>
    <t>136110035009.S</t>
  </si>
  <si>
    <t>Plech nerezový rozmer  hr.2mm, akosť ocele 1.4301  - matne lesklý</t>
  </si>
  <si>
    <t>1172792191</t>
  </si>
  <si>
    <t>" nerezový plech hr2mm váha 24,09kg/m2</t>
  </si>
  <si>
    <t>10*24,09</t>
  </si>
  <si>
    <t>71</t>
  </si>
  <si>
    <t>998764101</t>
  </si>
  <si>
    <t>Presun hmôt pre konštrukcie klampiarske v objektoch výšky do 6 m</t>
  </si>
  <si>
    <t>-110369661</t>
  </si>
  <si>
    <t>766</t>
  </si>
  <si>
    <t>Konštrukcie stolárske</t>
  </si>
  <si>
    <t>72</t>
  </si>
  <si>
    <t>766111820.S</t>
  </si>
  <si>
    <t>Demontáž drevených stien plných,  -0,01695t  - ozn.B22</t>
  </si>
  <si>
    <t>239481675</t>
  </si>
  <si>
    <t xml:space="preserve">" B22  </t>
  </si>
  <si>
    <t xml:space="preserve">" vyburanie deliacej drevennej steny s podáv. oknami </t>
  </si>
  <si>
    <t>" a SKLENENOU VýPLNOU (výdajstravy)</t>
  </si>
  <si>
    <t>13  " m.č.115,116/jedalen</t>
  </si>
  <si>
    <t>73</t>
  </si>
  <si>
    <t>766662811.S</t>
  </si>
  <si>
    <t>Demontáž  prahu dverí jednokrídlových,  -0,00100t  - ozn. B1, B20</t>
  </si>
  <si>
    <t>176769522</t>
  </si>
  <si>
    <t>1+8  " B1, B20</t>
  </si>
  <si>
    <t>74</t>
  </si>
  <si>
    <t>766662812.S</t>
  </si>
  <si>
    <t>Demontáž  prahu dverí dvojkrídlových,  -0,00200t - ozn.B21</t>
  </si>
  <si>
    <t>455236801</t>
  </si>
  <si>
    <t>" B21</t>
  </si>
  <si>
    <t>1 "m.č.114/127</t>
  </si>
  <si>
    <t>75</t>
  </si>
  <si>
    <t>766662113</t>
  </si>
  <si>
    <t>Montáž dverového krídla otočného jednokrídlového bezpoldrážkového, do existujúcej zárubne, vrátane kovania</t>
  </si>
  <si>
    <t>1445522865</t>
  </si>
  <si>
    <t xml:space="preserve">" dodávka na stavbu, vnutrostaveniskový presun, montaž </t>
  </si>
  <si>
    <t>1  " m.č.122 strojovna  600/1970  D1P</t>
  </si>
  <si>
    <t>1  " m.č.124   WC 600/1970    D3L</t>
  </si>
  <si>
    <t>1 " m.č.113  800/1970  D4P</t>
  </si>
  <si>
    <t>1 "m.č.119  800/1970  D4P</t>
  </si>
  <si>
    <t>1 "m.č.120  800/1970 D4L</t>
  </si>
  <si>
    <t>1  " m.č.123  800/1970 D4L</t>
  </si>
  <si>
    <t>1 "m.č.125 800/1970  D4P</t>
  </si>
  <si>
    <t>1 "m.č.128  800/1970  D4L</t>
  </si>
  <si>
    <t>76</t>
  </si>
  <si>
    <t>611620180D1</t>
  </si>
  <si>
    <t>ozn.D1- Dvere vnútorné plné  hladké 1kr  povrchová uprava CPL laminat 600x1970mm  P - ozn.D1</t>
  </si>
  <si>
    <t>466023386</t>
  </si>
  <si>
    <t>1  " m.č.122 P bez prahu</t>
  </si>
  <si>
    <t>77</t>
  </si>
  <si>
    <t>611620180D3</t>
  </si>
  <si>
    <t>ozn.D3- Dvere vnútorné plné  hladké 1kr  povrchová uprava CPL laminat 600x1970mm wc kovanie  L - ozn.D3</t>
  </si>
  <si>
    <t>-1083858933</t>
  </si>
  <si>
    <t>1  " m.č.124  wc   bze prahu</t>
  </si>
  <si>
    <t>78</t>
  </si>
  <si>
    <t>611620180D4</t>
  </si>
  <si>
    <t>ozn.D4 - Dvere vnútorné plné hladké 1kr. povrchová uprava CPL laminat 800x1970mm  P+L  - ozn.D4</t>
  </si>
  <si>
    <t>801706727</t>
  </si>
  <si>
    <t>Medzisúčet  bez prahu  1x P s vetracou mriežkou , 5x štrbina 10mm</t>
  </si>
  <si>
    <t>Súčet  v.č.A09</t>
  </si>
  <si>
    <t>79</t>
  </si>
  <si>
    <t>5491502040</t>
  </si>
  <si>
    <t>Kovanie - 2x kľučka, povrch nerez brúsený, 2x rozeta BB, FAB</t>
  </si>
  <si>
    <t>38341145</t>
  </si>
  <si>
    <t>1 " wc kovanie</t>
  </si>
  <si>
    <t>80</t>
  </si>
  <si>
    <t>766662133.S</t>
  </si>
  <si>
    <t>Montáž dverového krídla otočného dvojkrídlového bezpoldrážkového, do existujúcej zárubne, vrátane kovania</t>
  </si>
  <si>
    <t>713798592</t>
  </si>
  <si>
    <t>1  " D5</t>
  </si>
  <si>
    <t>81</t>
  </si>
  <si>
    <t>611610001</t>
  </si>
  <si>
    <t>Dvere vnútorné plné hladké 2kr. povrchová uprava CPL laminat 1450x1970mm  vr.mriežky vetracej -ozn.D5</t>
  </si>
  <si>
    <t>-1936472005</t>
  </si>
  <si>
    <t xml:space="preserve">1 " m.č.127  bze prahu </t>
  </si>
  <si>
    <t>82</t>
  </si>
  <si>
    <t>-1602013153</t>
  </si>
  <si>
    <t xml:space="preserve">1 </t>
  </si>
  <si>
    <t>83</t>
  </si>
  <si>
    <t>998766102.S</t>
  </si>
  <si>
    <t>Presun hmot pre konštrukcie stolárske v objektoch výšky nad 6 do 12 m</t>
  </si>
  <si>
    <t>-2065446210</t>
  </si>
  <si>
    <t>767</t>
  </si>
  <si>
    <t>Konštrukcie doplnkové kovové</t>
  </si>
  <si>
    <t>84</t>
  </si>
  <si>
    <t>7676610</t>
  </si>
  <si>
    <t xml:space="preserve">Montáž  rolety  s PVC lamelami /jedalen  </t>
  </si>
  <si>
    <t>-237638310</t>
  </si>
  <si>
    <t>2,61*1,2*3  " PL2</t>
  </si>
  <si>
    <t>1,84*1,2*1 " PL3</t>
  </si>
  <si>
    <t>85</t>
  </si>
  <si>
    <t>286PL</t>
  </si>
  <si>
    <t xml:space="preserve">Plastová roleta int. s PVC lamelami , v hornje čati transp. , v spodnej časti biele lamely ,vodiace lišty , farba biela a transparentná  - PL2,PL3  v.č.A14 </t>
  </si>
  <si>
    <t>1088736701</t>
  </si>
  <si>
    <t>2,61*1,2*3  " Pl2</t>
  </si>
  <si>
    <t>1,84*1,2*1  " PL3</t>
  </si>
  <si>
    <t>Súčet v.č.A11</t>
  </si>
  <si>
    <t>86</t>
  </si>
  <si>
    <t>998767102</t>
  </si>
  <si>
    <t>Presun hmôt pre kovové stavebné doplnkové konštrukcie v objektoch výšky nad 6 do 12 m</t>
  </si>
  <si>
    <t>-1069425463</t>
  </si>
  <si>
    <t>771</t>
  </si>
  <si>
    <t>Podlahy z dlaždíc</t>
  </si>
  <si>
    <t>87</t>
  </si>
  <si>
    <t>771411004</t>
  </si>
  <si>
    <t>Montáž soklíkov do malty  sokeL</t>
  </si>
  <si>
    <t>-1958316974</t>
  </si>
  <si>
    <t xml:space="preserve">" sokel  </t>
  </si>
  <si>
    <t>(3,1+1,9+1,3+0,35+0,15*2+0,5) "m.č.126</t>
  </si>
  <si>
    <t>(0,8+0,5+0,5+0,5+0,9+0,7+0,5+3,3) "m.č.1.27</t>
  </si>
  <si>
    <t>(0,4+0,4+0,4+0,4)*2</t>
  </si>
  <si>
    <t>(3,3+0,4) "m.č.128</t>
  </si>
  <si>
    <t>Medzisúčet  1NP</t>
  </si>
  <si>
    <t>88</t>
  </si>
  <si>
    <t>597640005300</t>
  </si>
  <si>
    <t>Sokel keramický 80mm+ ukonč.lišta</t>
  </si>
  <si>
    <t>-1167545185</t>
  </si>
  <si>
    <t>sokel1NP*1,1</t>
  </si>
  <si>
    <t>89</t>
  </si>
  <si>
    <t>771575109P1</t>
  </si>
  <si>
    <t>Montáž podláh z dlaždíc keramických pružná .lepiaca malta 3mm veľ. 300 x 300 mm vr. škárovania - P1</t>
  </si>
  <si>
    <t>1341640144</t>
  </si>
  <si>
    <t>" P1  / mokré priestory</t>
  </si>
  <si>
    <t>" NS - dlaždice spekané 300/300, povrch reliéf matný , farba  šedá  hr.9mm</t>
  </si>
  <si>
    <t xml:space="preserve">" protišmykovosť  neglazované  s neklzkým povrchom R10/A pružná škárovacia hmota </t>
  </si>
  <si>
    <t>" lepiaca malta hr.3mm</t>
  </si>
  <si>
    <t>" dvojzložkové  utesnenie vrátane rohov -náterová hydroizolácia 2 vrstvy</t>
  </si>
  <si>
    <t>" tesniace pásky do vn. kútov /v=2m)   /styk s odv. žľabom ARDEX SK12</t>
  </si>
  <si>
    <t xml:space="preserve">" samonivelačný poter  hr.17mm </t>
  </si>
  <si>
    <t xml:space="preserve">"penetračný náter </t>
  </si>
  <si>
    <t xml:space="preserve">13,16  "m.č.119 </t>
  </si>
  <si>
    <t>14,7 "m.č.120</t>
  </si>
  <si>
    <t>1,46 "m.č.124</t>
  </si>
  <si>
    <t>1,1*0,9 "m.č.125 sprch.kut</t>
  </si>
  <si>
    <t>15,86  "m.č.126</t>
  </si>
  <si>
    <t>13,97 " m.č.127</t>
  </si>
  <si>
    <t>Súčet  v.č.A06 1NP  , vid výkaz podlah v.č.A12   časť A,B</t>
  </si>
  <si>
    <t>90</t>
  </si>
  <si>
    <t>5977400010</t>
  </si>
  <si>
    <t>ozn.P1 - Dlaždice keramické  lxv 300x300x9 farba svetlošedá mm  R10/A, PT, lepiaca  malta hr.3mm+ škarovacia hmota</t>
  </si>
  <si>
    <t>-992386309</t>
  </si>
  <si>
    <t>P1dlažba*1,05</t>
  </si>
  <si>
    <t>Súčet  v.č.A06  1NP  nový stav</t>
  </si>
  <si>
    <t>91</t>
  </si>
  <si>
    <t>771571107</t>
  </si>
  <si>
    <t>Montáž podláh z dlaždíc keramických do lepiacej  malty veľ. 200 x 200 mm - P3, P3a,P3b</t>
  </si>
  <si>
    <t>-665356356</t>
  </si>
  <si>
    <t xml:space="preserve">" P3, P3a  keramická dlažba   </t>
  </si>
  <si>
    <t>" NS -dlaždice 200/200/9, povrch protišmykový , farba šedá  hr9mm</t>
  </si>
  <si>
    <t xml:space="preserve">" protišmykovosť R12/A, PT </t>
  </si>
  <si>
    <t>" lepiaca malta , škárovacia hmota</t>
  </si>
  <si>
    <t>74      "m.č.114</t>
  </si>
  <si>
    <t xml:space="preserve">17,71  "m.č.115 </t>
  </si>
  <si>
    <t>9,98    "m.č.116</t>
  </si>
  <si>
    <t>10,23  "m.č.117</t>
  </si>
  <si>
    <t>15,95  "m.č.118</t>
  </si>
  <si>
    <t>1,23 "m.č.123</t>
  </si>
  <si>
    <t>5,29-(0,9*1,1)  "m.č.125</t>
  </si>
  <si>
    <t>4,07 "m.č.129</t>
  </si>
  <si>
    <t>5,78   " m.č.130</t>
  </si>
  <si>
    <t>92</t>
  </si>
  <si>
    <t>5977400018</t>
  </si>
  <si>
    <t>ozn.P3 Dlaždice keramické T lxvxhr 198x198x9 mm, farba  šedá R10/A, PT, lepiaca  malta hr.3mm+ škarovacia hmota</t>
  </si>
  <si>
    <t>-1944057202</t>
  </si>
  <si>
    <t>P3kerdlažba*1,05</t>
  </si>
  <si>
    <t>93</t>
  </si>
  <si>
    <t>771990105R</t>
  </si>
  <si>
    <t>Vysávanie podkladu  pred penetrovaním</t>
  </si>
  <si>
    <t>927901516</t>
  </si>
  <si>
    <t>94</t>
  </si>
  <si>
    <t>771990110R</t>
  </si>
  <si>
    <t>Penetrovanie podkladu</t>
  </si>
  <si>
    <t>1234294219</t>
  </si>
  <si>
    <t>95</t>
  </si>
  <si>
    <t>998771102</t>
  </si>
  <si>
    <t>Presun hmôt pre podlahy z dlaždíc v objektoch výšky nad 6 do 12 m</t>
  </si>
  <si>
    <t>-983818484</t>
  </si>
  <si>
    <t>776</t>
  </si>
  <si>
    <t>Podlahy povlakové</t>
  </si>
  <si>
    <t>96</t>
  </si>
  <si>
    <t>776620010</t>
  </si>
  <si>
    <t xml:space="preserve">Lepenie PVC heterogénnych alebo homogénnych v pásoch na steny vr.lemovacej lišty v.80mm </t>
  </si>
  <si>
    <t>-1505214923</t>
  </si>
  <si>
    <t xml:space="preserve">" pozn. v mieste styku so stenou použiť okrajový pásik  na celú hrubku podlahy </t>
  </si>
  <si>
    <t>" pred realizáciou  predložiť fyzické vzorky na odsúhlasenie projektantovi</t>
  </si>
  <si>
    <t>"podlaha P2  sa nebude realizovať podla pož. zadavateľa</t>
  </si>
  <si>
    <t xml:space="preserve">" sokliky ale bude treba urobiť nové  nakoľko sa pracuje s omietkami stien </t>
  </si>
  <si>
    <t xml:space="preserve">" strhnú sa povodné   soklíky </t>
  </si>
  <si>
    <t>" soklíkt s vyvedením na stenu do lemovacej lišty  v.80mm</t>
  </si>
  <si>
    <t>5,6+5,6+3+2,2  "m.č.113 jedalen učitelov</t>
  </si>
  <si>
    <t>2,75+1,95+3,325+2+0,5+2,8+2,88+1,5+0,5  "m.č.128 ved.ŠJ</t>
  </si>
  <si>
    <t xml:space="preserve">Súčet   vid VÝKAZ PODLAH </t>
  </si>
  <si>
    <t>2841100021P1</t>
  </si>
  <si>
    <t xml:space="preserve">Podlaha  homogénna vinilová podlahovina s povrchom PVC  celoplošne lepená - stredná trieda, hrúbka 2 mm, trieda záťaže Tr.34,(comercial),ISO 10581 EN649  -farba šedá </t>
  </si>
  <si>
    <t>-313652012</t>
  </si>
  <si>
    <t xml:space="preserve">" P1   </t>
  </si>
  <si>
    <t xml:space="preserve">"   homogénna  vinilová podlahovina s povrchom PVC celoplošne lepená </t>
  </si>
  <si>
    <t>" TR.34 (commercial) ISO 10581 EN649</t>
  </si>
  <si>
    <t>" Váha min.2850/m2, obrusnosť skupina T=2mm3</t>
  </si>
  <si>
    <t>" zostatková plocha  stlačenia : pr.hodnota =0,02mm</t>
  </si>
  <si>
    <t>" ISO 24243 (EN433)= 0,10mm</t>
  </si>
  <si>
    <t xml:space="preserve">" farba šedá </t>
  </si>
  <si>
    <t>P2PVCvinyl*1,03</t>
  </si>
  <si>
    <t>P2soklikPVC150*0,15*1,1</t>
  </si>
  <si>
    <t xml:space="preserve">Medzisúčet  </t>
  </si>
  <si>
    <t xml:space="preserve">Súčet  v.č. A06  </t>
  </si>
  <si>
    <t>98</t>
  </si>
  <si>
    <t>998776102</t>
  </si>
  <si>
    <t>Presun hmôt pre podlahy povlakové v objektoch výšky nad 6 do 12 m</t>
  </si>
  <si>
    <t>-1647594687</t>
  </si>
  <si>
    <t>781</t>
  </si>
  <si>
    <t>Obklady</t>
  </si>
  <si>
    <t>781441017</t>
  </si>
  <si>
    <t>Montáž obkladov vnútor. stien z obkladačiek kladených pružná lepiaca hmota 5mm veľ. 400x200 mm , pružná špárovacia hmota  vo farbe obkladu-  U3, U4,U6, U9</t>
  </si>
  <si>
    <t>631414570</t>
  </si>
  <si>
    <t>" obklad    v.2m</t>
  </si>
  <si>
    <t xml:space="preserve">" na existujúce    steny, po odstránení omietky alebo keramických obkladov  </t>
  </si>
  <si>
    <t>"skladba</t>
  </si>
  <si>
    <t>" keramický obklad 400x200/8   matný  farba svetlošedá a modrá</t>
  </si>
  <si>
    <t>"pružná lepiaca  hmotal / napr. Ardex X7G   3mm</t>
  </si>
  <si>
    <t xml:space="preserve">" Pružná škarovacia hmota šedá cementová </t>
  </si>
  <si>
    <t>" rohy a ukončenie  obkladu ukladať do  lišty , farba šedá</t>
  </si>
  <si>
    <t>2*(6,25+0,85+0,1+0,35+1,3+3,3+0,7+0,7+0,3+0,92+0,275+0,275+2,5+0,275+0,4)</t>
  </si>
  <si>
    <t>2*(2,1+0,125+1,73+2,92)</t>
  </si>
  <si>
    <t>2*(0,55+1,3+0,1+1) "m.č.115</t>
  </si>
  <si>
    <t>2*(0,82+0,1+0,55+0,125+0,125+0,73+3,55)</t>
  </si>
  <si>
    <t>2*(0,55+0,3+0,82) "m.č.116</t>
  </si>
  <si>
    <t xml:space="preserve">2*(0,73+0,3+1,176+0,685+3,275) </t>
  </si>
  <si>
    <t>2*(2,92+0,125+0,125+2,75+5,375)</t>
  </si>
  <si>
    <t>2*(2,375+5,375+0,125*2+2+0,2) "m.č.118</t>
  </si>
  <si>
    <t xml:space="preserve"> 0 "m.č.120</t>
  </si>
  <si>
    <t>2*(3,1+3,1+1,825)</t>
  </si>
  <si>
    <t>2*(1,825+1,275+0,8+0,8) "m.č.124</t>
  </si>
  <si>
    <t>2*(1,1+0,7+1,725+0,2+1,4+1+1,1) "m.č.125</t>
  </si>
  <si>
    <t>2*(2,75+1,85+1,5+1,5) "m.č.129</t>
  </si>
  <si>
    <t>2*(2,74+1,8+0,4+0,4+1,625+1,9) "m.č.130</t>
  </si>
  <si>
    <t>100</t>
  </si>
  <si>
    <t>597640000700</t>
  </si>
  <si>
    <t>Obkladačky keramické glazované jednofarebné hladké lxv 400x200x8 mm</t>
  </si>
  <si>
    <t>1203825581</t>
  </si>
  <si>
    <t>kerobklad*1,05</t>
  </si>
  <si>
    <t>222,564*1,02 'Přepočítané koeficientom množstva</t>
  </si>
  <si>
    <t>101</t>
  </si>
  <si>
    <t>781491113</t>
  </si>
  <si>
    <t>Montáž plastových profilov pre obklad do tmelu -  dilatácia D+M</t>
  </si>
  <si>
    <t>-1358382372</t>
  </si>
  <si>
    <t>"horná ukonč.lišta</t>
  </si>
  <si>
    <t>(5,55+0,4+0,4+0,4+2,675) "m.č.114</t>
  </si>
  <si>
    <t>(6,25+0,85+0,1+0,35+1,3+3,3+0,7+0,7+0,3+0,92+0,275+0,275+2,5+0,275+0,4)</t>
  </si>
  <si>
    <t>(2,1+0,125+1,73+2,92)</t>
  </si>
  <si>
    <t>(0,55+1,3+0,1+1) "m.č.115</t>
  </si>
  <si>
    <t>(0,82+0,1+0,55+0,125+0,125+0,73+3,55)</t>
  </si>
  <si>
    <t>(0,55+0,3+0,82) "m.č.116</t>
  </si>
  <si>
    <t xml:space="preserve">(0,73+0,3+1,176+0,685+3,275) </t>
  </si>
  <si>
    <t>2,75  "m.č.117</t>
  </si>
  <si>
    <t>(2,92+0,125+0,125+2,75+5,375)</t>
  </si>
  <si>
    <t>(2,375+5,375+0,125*2+2+0,2) "m.č.118</t>
  </si>
  <si>
    <t>2,75</t>
  </si>
  <si>
    <t>0"m.č.119</t>
  </si>
  <si>
    <t>(1,5+0,6) "m.č.123</t>
  </si>
  <si>
    <t>(1,825+1,275+0,8+0,8) "m.č.124</t>
  </si>
  <si>
    <t>(1,1+0,7+1,725+0,2+1,4+1+1,1) "m.č.125</t>
  </si>
  <si>
    <t>1,1*2</t>
  </si>
  <si>
    <t>(2,75+1,85+1,5+1,5) "m.č.129</t>
  </si>
  <si>
    <t>(2,74+1,8+0,4+0,4+1,625+1,9) "m.č.130</t>
  </si>
  <si>
    <t>" DL1 ,Dl2</t>
  </si>
  <si>
    <t>2,9+2,9</t>
  </si>
  <si>
    <t>Medzisúčet  Dl1,Dl2</t>
  </si>
  <si>
    <t>102</t>
  </si>
  <si>
    <t>998781102</t>
  </si>
  <si>
    <t>Presun hmôt pre obklady keramické v objektoch výšky nad 6 do 12 m</t>
  </si>
  <si>
    <t>-716658040</t>
  </si>
  <si>
    <t>783</t>
  </si>
  <si>
    <t>Nátery</t>
  </si>
  <si>
    <t>103</t>
  </si>
  <si>
    <t>783801812</t>
  </si>
  <si>
    <t>Odstránenie starých náterov z omietok oškrabaním s obrúsením stien - ozn.B8, B11</t>
  </si>
  <si>
    <t>417980675</t>
  </si>
  <si>
    <t>2*(0,4+0,4+0,4+0,4)*2</t>
  </si>
  <si>
    <t>2*(3,3+0,4) "m.č.128</t>
  </si>
  <si>
    <t xml:space="preserve"> "  m.č.007 pod schodisko</t>
  </si>
  <si>
    <t>1,5*(2,8+2,8+1,25+0,45) "m.č.007 pod schodiskom</t>
  </si>
  <si>
    <t>1,5*(7+1,5+18+1,75+18+6,5+2,5+3+2,2+0,5)  "m.č.007  chodba</t>
  </si>
  <si>
    <t xml:space="preserve">" m.č.012 zachovať ol. náter </t>
  </si>
  <si>
    <t>1,5*(7,5+7,5+3,05+3,05)  "m.č.004</t>
  </si>
  <si>
    <t>1,5*(7,5+7,5+2,75+2,75)   " m.č.010</t>
  </si>
  <si>
    <t>-0,8*1,5*2</t>
  </si>
  <si>
    <t>Medzisúčet  v.č.A05 1PP</t>
  </si>
  <si>
    <t>104</t>
  </si>
  <si>
    <t>783812100</t>
  </si>
  <si>
    <t>Nátery olejové farby bielej omietok stien dvojnásobné 1x s emailovaním - ozn.U2a, U2, U7,</t>
  </si>
  <si>
    <t>1213037388</t>
  </si>
  <si>
    <t>" v.2m olejový náter farba podla dohody s inv.</t>
  </si>
  <si>
    <t>"prízemie</t>
  </si>
  <si>
    <t>olejnaterU2a</t>
  </si>
  <si>
    <t>" m.č.112   "ozn.U2a  nový náter olejový  v.č.A14</t>
  </si>
  <si>
    <t xml:space="preserve">3*2  " </t>
  </si>
  <si>
    <t>" U2</t>
  </si>
  <si>
    <t>2*(5,6+2,6+3+0,5+0,6+1,1+0,6+1,3+0,2+0,4+0,4) "m.č.113</t>
  </si>
  <si>
    <t>2*(5,325+5,325+2,75) "m.č.120</t>
  </si>
  <si>
    <t>0,75*2,75</t>
  </si>
  <si>
    <t>1,5*(0,1+0,1+3,1+1,3+0,35+0,15*2+0,5)  "m.č.126,127</t>
  </si>
  <si>
    <t>1,5*(0,5+0,55+0,85+0,6+0,525+0,3+0,2+0,35+0,1+0,35+0,6+0,6)</t>
  </si>
  <si>
    <t>(0,4+0,8+0,4+0,8)*2</t>
  </si>
  <si>
    <t>Medzisúčet  v.č. A06  1NP</t>
  </si>
  <si>
    <t>" U7</t>
  </si>
  <si>
    <t>2*(2,75+3,325+0,25) "m.č.128</t>
  </si>
  <si>
    <t>Medzisúčet  v.č. A06</t>
  </si>
  <si>
    <t>105</t>
  </si>
  <si>
    <t>783894622</t>
  </si>
  <si>
    <t>Náter farbami ekologickými riediteľnými vodou SADAKRINOM pre náter sadrokartón. stien 2x</t>
  </si>
  <si>
    <t>1073515709</t>
  </si>
  <si>
    <t>29  " SDK3</t>
  </si>
  <si>
    <t>3,48 "SDK5</t>
  </si>
  <si>
    <t>784</t>
  </si>
  <si>
    <t>Maľby</t>
  </si>
  <si>
    <t>106</t>
  </si>
  <si>
    <t>7841010R1</t>
  </si>
  <si>
    <t>Maľby 2x, penetrácia -  disperzná farba  /stierka sdk 4- U5</t>
  </si>
  <si>
    <t>903671420</t>
  </si>
  <si>
    <t>" m.č.112 jedálen vydajný pult v.č.A14</t>
  </si>
  <si>
    <t xml:space="preserve">0,6*12  "podhlad vyd. pultu </t>
  </si>
  <si>
    <t>107</t>
  </si>
  <si>
    <t>784141020</t>
  </si>
  <si>
    <t>Stojne nanášaná stierka stien na jemnozrnný podklad výšky nad 3,80 m  - U5</t>
  </si>
  <si>
    <t>1406991455</t>
  </si>
  <si>
    <t>Medzisúčetv.č. A06</t>
  </si>
  <si>
    <t>108</t>
  </si>
  <si>
    <t>784402802</t>
  </si>
  <si>
    <t>Odstránenie malieb oškrabaním, výšky nad 3,80 m</t>
  </si>
  <si>
    <t>77669922</t>
  </si>
  <si>
    <t>" U1  v.č.A14</t>
  </si>
  <si>
    <t>1,3*(2,94+3+3+3)</t>
  </si>
  <si>
    <t>2,28*5,75</t>
  </si>
  <si>
    <t>-0,8*2,5</t>
  </si>
  <si>
    <t>Medzisúčet  U1  m.č.12 jedalen pult</t>
  </si>
  <si>
    <t>109</t>
  </si>
  <si>
    <t>784410100</t>
  </si>
  <si>
    <t>Penetrovanie jednonásobné jemnozrnných podkladov výšky do 3,80 m - R1, U1</t>
  </si>
  <si>
    <t>235006458</t>
  </si>
  <si>
    <t>110</t>
  </si>
  <si>
    <t>784424271</t>
  </si>
  <si>
    <t>Maľby vápenné dvojnásobné ručne nanášané, tónované s bielym stropom na podklad  - R1, U1</t>
  </si>
  <si>
    <t>1692288534</t>
  </si>
  <si>
    <t>" oškrabnaie jestv.omietok</t>
  </si>
  <si>
    <t>" R1 penetračný náter , 2x maliarsky  náter malba</t>
  </si>
  <si>
    <t>" 1PP</t>
  </si>
  <si>
    <t>-0,8*2*3</t>
  </si>
  <si>
    <t>-0,8*2*2</t>
  </si>
  <si>
    <t>-0,8*2</t>
  </si>
  <si>
    <t>0  "m.č.05</t>
  </si>
  <si>
    <t>0  "m.č.06</t>
  </si>
  <si>
    <t>2,95*(6+6+1,275+1,275) "m.č.009</t>
  </si>
  <si>
    <t xml:space="preserve">(2,95+1,5)*(5,3+5,3+3,025+3,025)    "m.č.011  ker.obklad </t>
  </si>
  <si>
    <t xml:space="preserve">(2,95-1,5)*(7,2+7,2+2,75+2,75) "m.č.012 zachovať ol. nater </t>
  </si>
  <si>
    <t>(2,95-1,5)*(4,2+4,2+1,275+1,275)   " m.č.015 sklad   pov.ol.nater</t>
  </si>
  <si>
    <t>"odpočet plocha okien</t>
  </si>
  <si>
    <t>-(1,2*2,7)*8</t>
  </si>
  <si>
    <t>0,2*(1,2+2,7+1,2)*1  "ostenia</t>
  </si>
  <si>
    <t>" NP</t>
  </si>
  <si>
    <t xml:space="preserve">19,35  "m.č.113   stropy </t>
  </si>
  <si>
    <t>74+17,71+9,98+10,23+15,95+13,16+14,7    "stropy</t>
  </si>
  <si>
    <t>9,44+1,46+5,29+15,86+13,97+12,61+4,07+5,78  "stropy</t>
  </si>
  <si>
    <t>Medzisúčet  stropy</t>
  </si>
  <si>
    <t xml:space="preserve">"steny     U1  malby </t>
  </si>
  <si>
    <t xml:space="preserve">Medzisúčet  v.č.A14  </t>
  </si>
  <si>
    <t>(2,9-2)*(5,6+3+2,6+2,6)  "m.č.113</t>
  </si>
  <si>
    <t>(2,9-2)*(6,8+6,8+14,75+14,75)    " M.č.114</t>
  </si>
  <si>
    <t>(2,9-2)*(12+12+2,6+2,6)  "M.č.115,116</t>
  </si>
  <si>
    <t>(2,9-2)*(2,75+5,35+5,35) "M.č.117</t>
  </si>
  <si>
    <t>(2,9-2)*(5,35+2,75+5,35) "M.č.118</t>
  </si>
  <si>
    <t>2,9*(5,35+2,75+5,35) "M.č.119</t>
  </si>
  <si>
    <t>2,9*(5,35+2,75+5,35) "M.č.120</t>
  </si>
  <si>
    <t>(2,9-2)*(3,1+2,85+3,2) "M.č.123</t>
  </si>
  <si>
    <t>(2,9-2)*(1,825+1,825+0,8+0,8)  " m.č.124</t>
  </si>
  <si>
    <t>(2,9-2)*(3+3+1,725+1,725)   " m.č.125</t>
  </si>
  <si>
    <t>2,9*(3,9+1,9+0,9)  " m.č.126</t>
  </si>
  <si>
    <t>-0,8*1,97</t>
  </si>
  <si>
    <t>2,9*(5,2+1,3+0,35+0,15*2+0,5) "m.č.127</t>
  </si>
  <si>
    <t>-1,45*1,97</t>
  </si>
  <si>
    <t>-(0,8*1,97)*3</t>
  </si>
  <si>
    <t>-0,6*1,97</t>
  </si>
  <si>
    <t>2,9*(0,4+0,4+0,8+0,8)</t>
  </si>
  <si>
    <t>2,9*(0,4+0,4+0,4+0,4)</t>
  </si>
  <si>
    <t>2,9*(2,75+2,75+3,325+3,325) "m.č.128</t>
  </si>
  <si>
    <t>-1,5*1,5</t>
  </si>
  <si>
    <t>(2,9-2)*(2,75+1,85+1,5+1,5) "m.č.129</t>
  </si>
  <si>
    <t>(2,9-2)*(2,74+1,8+0,4+0,4+1,625+1,9) "m.č.130</t>
  </si>
  <si>
    <t>30 "ostenia a  odskoky</t>
  </si>
  <si>
    <t>Medzisúčet  steny  v.č. A06  1NP</t>
  </si>
  <si>
    <t xml:space="preserve">Súčet v.č.A06 1NP  , v.č.A12 povrchové upravy </t>
  </si>
  <si>
    <t>111</t>
  </si>
  <si>
    <t>784402801</t>
  </si>
  <si>
    <t>Odstránenie malieb oškrabaním, výšky do 3,80 m</t>
  </si>
  <si>
    <t>567269392</t>
  </si>
  <si>
    <t xml:space="preserve">" mechanické očistenie a umytie exist. omietky </t>
  </si>
  <si>
    <t>785</t>
  </si>
  <si>
    <t>Tapetovanie</t>
  </si>
  <si>
    <t>112</t>
  </si>
  <si>
    <t>785000310</t>
  </si>
  <si>
    <t>Lepenie tapiet samolepiacich na stenu výšky do 3,80 m</t>
  </si>
  <si>
    <t>-731109815</t>
  </si>
  <si>
    <t>" NS interierová tapeta  v.č.A14   ozn.U12</t>
  </si>
  <si>
    <t xml:space="preserve">" nad vydajný pult vid rez </t>
  </si>
  <si>
    <t>0,2*(0,72+12+0,72)</t>
  </si>
  <si>
    <t>0,312</t>
  </si>
  <si>
    <t xml:space="preserve">Súčet v.č.A14 </t>
  </si>
  <si>
    <t>113</t>
  </si>
  <si>
    <t>624640000100</t>
  </si>
  <si>
    <t xml:space="preserve">ozn.U12  - Samolepiaca fólia, šxl 0,45x15 m farba šedá </t>
  </si>
  <si>
    <t>-1179659323</t>
  </si>
  <si>
    <t>787</t>
  </si>
  <si>
    <t>Zasklievanie</t>
  </si>
  <si>
    <t>114</t>
  </si>
  <si>
    <t>787100802</t>
  </si>
  <si>
    <t>Vysklievanie stien a priečok, balkón. zábradlia, výťahových šachiet skla plochého nad 1 do 3 m2,  -0,01400t</t>
  </si>
  <si>
    <t>1119792677</t>
  </si>
  <si>
    <t>" B23  vyburanie sklen. výplne rampy nad  podávacím okienkom</t>
  </si>
  <si>
    <t>7,2</t>
  </si>
  <si>
    <t>Medzisúčet  v.č.A02  1NP</t>
  </si>
  <si>
    <t xml:space="preserve">SO01.A-2 - SO01.A-2  Elektroinštalácia </t>
  </si>
  <si>
    <t xml:space="preserve"> </t>
  </si>
  <si>
    <t>Mgr.E.Németh</t>
  </si>
  <si>
    <t>M - Práce a dodávky M</t>
  </si>
  <si>
    <t xml:space="preserve">    21-M - Elektromontáže</t>
  </si>
  <si>
    <t xml:space="preserve">    D1 - Montáž  C-210 M</t>
  </si>
  <si>
    <t xml:space="preserve">    D2 - Nosný materiál </t>
  </si>
  <si>
    <t xml:space="preserve">    D4 - ROZVADZAČ  ZOSTAVOVANIE Rozvádzač RA 1- KUCH </t>
  </si>
  <si>
    <t xml:space="preserve">    D6 - Odborná prehliadka a skúšky</t>
  </si>
  <si>
    <t>612453521</t>
  </si>
  <si>
    <t>Omietka rýh v stenách maltou cementovou šírky ryhy do 150 mm hladená drev.hladidlom/vodiče</t>
  </si>
  <si>
    <t>-691043795</t>
  </si>
  <si>
    <t>0,15*200</t>
  </si>
  <si>
    <t>631312121</t>
  </si>
  <si>
    <t>Doplnenie existujúcich mazanín prostým betónom bez poteru o ploche 1-4 m2 a hr.do 80 mm</t>
  </si>
  <si>
    <t>-296755660</t>
  </si>
  <si>
    <t>60*0,07*0,05  " ryh</t>
  </si>
  <si>
    <t>973031616</t>
  </si>
  <si>
    <t>Vysekanie kapsy pre klátiky a krabice, veľkosti do 100x100x50 mm,  -0,00100t</t>
  </si>
  <si>
    <t>1501156580</t>
  </si>
  <si>
    <t>974042532</t>
  </si>
  <si>
    <t>Vysekanie rýh v betónovej dlažbe do hĺbky 50 mm a šírky do 70 mm,  -0,00800t</t>
  </si>
  <si>
    <t>-1368422808</t>
  </si>
  <si>
    <t>974082212</t>
  </si>
  <si>
    <t>Vysekanie rýh pre vodiče v akejkoľvek omietke cementovej stien v š. do 50 mm,  -0,00200t</t>
  </si>
  <si>
    <t>-848331271</t>
  </si>
  <si>
    <t>Práce a dodávky M</t>
  </si>
  <si>
    <t>21-M</t>
  </si>
  <si>
    <t>Elektromontáže</t>
  </si>
  <si>
    <t>demHZSel</t>
  </si>
  <si>
    <t>Demontaž jestv.elektroinštalácie , jestv.rozvádzača , vypínačov , zásuviek</t>
  </si>
  <si>
    <t>hod</t>
  </si>
  <si>
    <t>1492393927</t>
  </si>
  <si>
    <t xml:space="preserve">Prenájom kontajneru 16 m3  - elektroinšt. odpad </t>
  </si>
  <si>
    <t>-287288396</t>
  </si>
  <si>
    <t>D1</t>
  </si>
  <si>
    <t>Montáž  C-210 M</t>
  </si>
  <si>
    <t>210 01-0002</t>
  </si>
  <si>
    <t>FXP 16mm rurka ohybna</t>
  </si>
  <si>
    <t>210 01-0003</t>
  </si>
  <si>
    <t>FXP 20mm rurka ohybna</t>
  </si>
  <si>
    <t>210 01-0301</t>
  </si>
  <si>
    <t xml:space="preserve">KP 68/2 typ 1901 prístr.hl.42mm spojovacie -krabica prístrojová bez zapojenia </t>
  </si>
  <si>
    <t>210 01-0327</t>
  </si>
  <si>
    <t xml:space="preserve">KO 125  s viečkom pre  svorkovnice ES,-krabica prístrojová bez zapojenia </t>
  </si>
  <si>
    <t>210 01-0321</t>
  </si>
  <si>
    <t xml:space="preserve">KR 68/2 typ 1903, krabica rozvodná so svork.vrátane zapojenia </t>
  </si>
  <si>
    <t>210 01-0351</t>
  </si>
  <si>
    <t>krabica 6455-11 krabica rozvodná do vlhka so svork.vr.zapoj.</t>
  </si>
  <si>
    <t>210 01-0502</t>
  </si>
  <si>
    <t>osadenie lustrovej svorky do 3x4 svorkovnice</t>
  </si>
  <si>
    <t>210 01-0521</t>
  </si>
  <si>
    <t>odviečkovanie krabíc-viečko na závit</t>
  </si>
  <si>
    <t>210 01-0522</t>
  </si>
  <si>
    <t>odviečkovanie krabíc-viečko na skrutky</t>
  </si>
  <si>
    <t>210 29-0742P</t>
  </si>
  <si>
    <t>Zapojenie el.ventilátora</t>
  </si>
  <si>
    <t>210-01-1302</t>
  </si>
  <si>
    <t>hmoždinka 8mm osadnie hmoždinky do tehly</t>
  </si>
  <si>
    <t>210 80-0629</t>
  </si>
  <si>
    <t xml:space="preserve">CY 10mm2 zelenožltý  vodič uložený pevne </t>
  </si>
  <si>
    <t>210 80-0630</t>
  </si>
  <si>
    <t xml:space="preserve">CY 16mm2 zelenožltý vodič uložený pevne </t>
  </si>
  <si>
    <t>210 88-1069</t>
  </si>
  <si>
    <t xml:space="preserve">CHKE-R -J 2 x 1.5 bezhalogénové kable </t>
  </si>
  <si>
    <t>210 88-1075</t>
  </si>
  <si>
    <t>CHKE-R -O 3 x 1.5</t>
  </si>
  <si>
    <t>210 88-1075.1</t>
  </si>
  <si>
    <t>CHKE-R -J 3 x 1.5</t>
  </si>
  <si>
    <t>210 88-1076</t>
  </si>
  <si>
    <t>CHKE-R -J 3 x 2.5</t>
  </si>
  <si>
    <t>210 88-1102</t>
  </si>
  <si>
    <t>CHKE-R-J  5 x 4</t>
  </si>
  <si>
    <t>210 88-1104</t>
  </si>
  <si>
    <t>CHKE-R-J  5 x 10</t>
  </si>
  <si>
    <t>210 19-2721</t>
  </si>
  <si>
    <t xml:space="preserve">označovací štítok na kábel príplatok na zaťahovanie káblov </t>
  </si>
  <si>
    <t>210 10-0002</t>
  </si>
  <si>
    <t xml:space="preserve">do  4   Cu ukončenie vodičov CU  v rozvádzačoch </t>
  </si>
  <si>
    <t>210 10-0003</t>
  </si>
  <si>
    <t>do  10   Cu</t>
  </si>
  <si>
    <t>210 10-0003.1</t>
  </si>
  <si>
    <t>do  16   Cu</t>
  </si>
  <si>
    <t>210 10-0251</t>
  </si>
  <si>
    <t xml:space="preserve">do  4 x 10 ukončenie káblov </t>
  </si>
  <si>
    <t>210 10-0258</t>
  </si>
  <si>
    <t>do  5 x 4</t>
  </si>
  <si>
    <t>210 10-0259</t>
  </si>
  <si>
    <t>do  5 x 10</t>
  </si>
  <si>
    <t>210 10-0606</t>
  </si>
  <si>
    <t>do  4 x 150</t>
  </si>
  <si>
    <t>210 11-0041</t>
  </si>
  <si>
    <t>jednopólový - radenie 1</t>
  </si>
  <si>
    <t>210 11-0043</t>
  </si>
  <si>
    <t>sériový prepínač- radenie 5</t>
  </si>
  <si>
    <t>210 11-0045</t>
  </si>
  <si>
    <t>striedavý prepínač- radenie 6</t>
  </si>
  <si>
    <t>210 11-1011</t>
  </si>
  <si>
    <t>jednozásuvka 10/16 A 2P+Z</t>
  </si>
  <si>
    <t>210 11-1012</t>
  </si>
  <si>
    <t>dvojzásuvka 10/16 A 2P+Z</t>
  </si>
  <si>
    <t>210 11-0011</t>
  </si>
  <si>
    <t>jednopólový - radenie 1 vypínačen a zásuvky domová -do vlhka IP54</t>
  </si>
  <si>
    <t>210 11-0012</t>
  </si>
  <si>
    <t>210 11-0013</t>
  </si>
  <si>
    <t>210 11-1051</t>
  </si>
  <si>
    <t>jednozásuvka 10/16 A 2P+Z, IP54  na povrch.</t>
  </si>
  <si>
    <t>210 11-0006</t>
  </si>
  <si>
    <t>Vypínač s tiahlom  trojfázový prístroje</t>
  </si>
  <si>
    <t>210 19-0002</t>
  </si>
  <si>
    <t>Montáž rozvádzača do 50kg, montaž ocplech. a plast.rozvodníc</t>
  </si>
  <si>
    <t>210 20-1005</t>
  </si>
  <si>
    <t xml:space="preserve">Svietidlo   stropné  1 zdroj  zapojenie  svietidlá </t>
  </si>
  <si>
    <t>210 20-1201</t>
  </si>
  <si>
    <t xml:space="preserve">Svietidlo  závesné 2 zdroje IP 54 zapojenie </t>
  </si>
  <si>
    <t>210 20-1213</t>
  </si>
  <si>
    <t>Príslušenstvo pre závesné svietidlá</t>
  </si>
  <si>
    <t>249978218</t>
  </si>
  <si>
    <t>220 20-1911</t>
  </si>
  <si>
    <t>Svietidlo  stropné  montáž</t>
  </si>
  <si>
    <t>210 22-0040</t>
  </si>
  <si>
    <t>svorka Bernard vč. pásky bleskozvodové svorky</t>
  </si>
  <si>
    <t>210 22-0031P</t>
  </si>
  <si>
    <t>Ekvipotencionálna prípojnica EP</t>
  </si>
  <si>
    <t>210 22-0301</t>
  </si>
  <si>
    <t>Cu 6mm2 pevne uzemnovacie vedenie príslušenstvo</t>
  </si>
  <si>
    <t>220 20-1942</t>
  </si>
  <si>
    <t>375259611</t>
  </si>
  <si>
    <t>220 51-1031P</t>
  </si>
  <si>
    <t>FTP 4párový cat 5e slaboprúd</t>
  </si>
  <si>
    <t>PPV</t>
  </si>
  <si>
    <t xml:space="preserve">PPV - podiel pridruženýh výkonov  </t>
  </si>
  <si>
    <t>%</t>
  </si>
  <si>
    <t>-1657163762</t>
  </si>
  <si>
    <t>D2</t>
  </si>
  <si>
    <t xml:space="preserve">Nosný materiál </t>
  </si>
  <si>
    <t>materiál</t>
  </si>
  <si>
    <t>chránička Spiraflex  16mm</t>
  </si>
  <si>
    <t>128</t>
  </si>
  <si>
    <t>materiál.1</t>
  </si>
  <si>
    <t>chránička Spiraflex 20mm</t>
  </si>
  <si>
    <t>materiál.2</t>
  </si>
  <si>
    <t>KP 67/2 prístrojová krabica</t>
  </si>
  <si>
    <t>materiál.3</t>
  </si>
  <si>
    <t>KR68 so svorkovnicou</t>
  </si>
  <si>
    <t>materiál.4</t>
  </si>
  <si>
    <t>KO 125 s viečkom  pre svorkovnícu ES</t>
  </si>
  <si>
    <t>materiál.5</t>
  </si>
  <si>
    <t>krabica 6455-11</t>
  </si>
  <si>
    <t>materiál.6</t>
  </si>
  <si>
    <t>wago svorka  5x2.5</t>
  </si>
  <si>
    <t>materiál.7</t>
  </si>
  <si>
    <t>hmoždinka 8mm</t>
  </si>
  <si>
    <t>materiál.8</t>
  </si>
  <si>
    <t>označovací štítok na kábel</t>
  </si>
  <si>
    <t>materiál.9</t>
  </si>
  <si>
    <t>CY   4mm2 zelenožltý</t>
  </si>
  <si>
    <t>116</t>
  </si>
  <si>
    <t>materiál.10</t>
  </si>
  <si>
    <t>CY4mm2 zelenožltý</t>
  </si>
  <si>
    <t>118</t>
  </si>
  <si>
    <t>materiál.12a</t>
  </si>
  <si>
    <t>CY 10mm2 zelenožltý</t>
  </si>
  <si>
    <t>593398392</t>
  </si>
  <si>
    <t>materiál.11</t>
  </si>
  <si>
    <t>CY 16mm2 zelenožltý</t>
  </si>
  <si>
    <t>120</t>
  </si>
  <si>
    <t>materiál.12</t>
  </si>
  <si>
    <t>CHKE-R -J 2 x 1.5</t>
  </si>
  <si>
    <t>122</t>
  </si>
  <si>
    <t>materiál.13</t>
  </si>
  <si>
    <t>124</t>
  </si>
  <si>
    <t>materiál.14</t>
  </si>
  <si>
    <t>126</t>
  </si>
  <si>
    <t>materiál.15</t>
  </si>
  <si>
    <t>materiál.16</t>
  </si>
  <si>
    <t>130</t>
  </si>
  <si>
    <t>materiál.17</t>
  </si>
  <si>
    <t>132</t>
  </si>
  <si>
    <t>materiál.18</t>
  </si>
  <si>
    <t>UTP  4x2x0,5</t>
  </si>
  <si>
    <t>134</t>
  </si>
  <si>
    <t>materiál.19</t>
  </si>
  <si>
    <t xml:space="preserve">EPKT  0063 koncovka teplom zmrazitelná </t>
  </si>
  <si>
    <t>136</t>
  </si>
  <si>
    <t>materiál.20</t>
  </si>
  <si>
    <t>pre 10 Cu ukončenie vodičov -kable oka CU</t>
  </si>
  <si>
    <t>138</t>
  </si>
  <si>
    <t>materiál.21</t>
  </si>
  <si>
    <t>pre 16  Cu</t>
  </si>
  <si>
    <t>140</t>
  </si>
  <si>
    <t>materiál.22</t>
  </si>
  <si>
    <t xml:space="preserve">typ Bernard vč.pásky bleskozvodové svorky </t>
  </si>
  <si>
    <t>142</t>
  </si>
  <si>
    <t>materiál.23</t>
  </si>
  <si>
    <t>Hlavná uzemňovacia svorkovnica  HUS</t>
  </si>
  <si>
    <t>144</t>
  </si>
  <si>
    <t>materiál.24</t>
  </si>
  <si>
    <t>146</t>
  </si>
  <si>
    <t>materiál.25</t>
  </si>
  <si>
    <t>spínač č.1     komplet</t>
  </si>
  <si>
    <t>148</t>
  </si>
  <si>
    <t>materiál.26</t>
  </si>
  <si>
    <t>spínač č.5     komplet</t>
  </si>
  <si>
    <t>150</t>
  </si>
  <si>
    <t>materiál.27</t>
  </si>
  <si>
    <t>spínač č.6     komplet</t>
  </si>
  <si>
    <t>152</t>
  </si>
  <si>
    <t>materiál.28</t>
  </si>
  <si>
    <t>154</t>
  </si>
  <si>
    <t>materiál.29</t>
  </si>
  <si>
    <t>156</t>
  </si>
  <si>
    <t>materiál.30</t>
  </si>
  <si>
    <t>zvonkové tlačítko</t>
  </si>
  <si>
    <t>158</t>
  </si>
  <si>
    <t>materiál.31</t>
  </si>
  <si>
    <t>160</t>
  </si>
  <si>
    <t>materiál.32</t>
  </si>
  <si>
    <t>162</t>
  </si>
  <si>
    <t>materiál.33</t>
  </si>
  <si>
    <t>164</t>
  </si>
  <si>
    <t>materiál.34</t>
  </si>
  <si>
    <t>166</t>
  </si>
  <si>
    <t>materiál.35</t>
  </si>
  <si>
    <t>Vypínač s tiahlom  trojfázový</t>
  </si>
  <si>
    <t>168</t>
  </si>
  <si>
    <t>materiál.36</t>
  </si>
  <si>
    <t>Stropné svietidlo   LED    IP44</t>
  </si>
  <si>
    <t>170</t>
  </si>
  <si>
    <t>materiál.37</t>
  </si>
  <si>
    <t>Nástenné svietidlo   LED   IP44</t>
  </si>
  <si>
    <t>172</t>
  </si>
  <si>
    <t>materiál.38</t>
  </si>
  <si>
    <t>Stropné svietidlo     2x58W  IP54</t>
  </si>
  <si>
    <t>174</t>
  </si>
  <si>
    <t>materiál.39</t>
  </si>
  <si>
    <t>Závesné svietidlo LED 2x58W IP54 vč.prísl.</t>
  </si>
  <si>
    <t>-1951777360</t>
  </si>
  <si>
    <t>matPM</t>
  </si>
  <si>
    <t>Podružný material</t>
  </si>
  <si>
    <t>-1209972606</t>
  </si>
  <si>
    <t>matPPV</t>
  </si>
  <si>
    <t>1584077177</t>
  </si>
  <si>
    <t>D4</t>
  </si>
  <si>
    <t xml:space="preserve">ROZVADZAČ  ZOSTAVOVANIE Rozvádzač RA 1- KUCH </t>
  </si>
  <si>
    <t>Schrack</t>
  </si>
  <si>
    <t>Skriňa  ocep  Modul 2000  3A-18(810x915x250)</t>
  </si>
  <si>
    <t>182</t>
  </si>
  <si>
    <t>materiálmontáž</t>
  </si>
  <si>
    <t>Istič   BD 250A/3</t>
  </si>
  <si>
    <t>184</t>
  </si>
  <si>
    <t>materiálmontáž.1</t>
  </si>
  <si>
    <t>Prepäťová ochrana  B+C</t>
  </si>
  <si>
    <t>186</t>
  </si>
  <si>
    <t>materiálmontáž.2</t>
  </si>
  <si>
    <t>istič  LTN  B6/1</t>
  </si>
  <si>
    <t>188</t>
  </si>
  <si>
    <t>materiálmontáž.3</t>
  </si>
  <si>
    <t>istič  LTN  B16/1</t>
  </si>
  <si>
    <t>190</t>
  </si>
  <si>
    <t>materiálmontáž.4</t>
  </si>
  <si>
    <t>istič  LTN  B10/3</t>
  </si>
  <si>
    <t>192</t>
  </si>
  <si>
    <t>materiálmontáž.5</t>
  </si>
  <si>
    <t>istič  LTN  B20/3</t>
  </si>
  <si>
    <t>194</t>
  </si>
  <si>
    <t>materiálmontáž.6</t>
  </si>
  <si>
    <t>istič  OLI  B25/3</t>
  </si>
  <si>
    <t>196</t>
  </si>
  <si>
    <t>materiálmontáž.7</t>
  </si>
  <si>
    <t>istič  LTN  B50/3</t>
  </si>
  <si>
    <t>198</t>
  </si>
  <si>
    <t>materiálmontáž.8</t>
  </si>
  <si>
    <t>OLI 10/1N/0.03 prúdový chránič</t>
  </si>
  <si>
    <t>200</t>
  </si>
  <si>
    <t>materiálmontáž.9</t>
  </si>
  <si>
    <t>OLI 6/1N/0.03/B  prúdový chránič</t>
  </si>
  <si>
    <t>202</t>
  </si>
  <si>
    <t>materiálmontáž.10</t>
  </si>
  <si>
    <t>OLI 16/1N/0.03/B  prúdový chránič</t>
  </si>
  <si>
    <t>204</t>
  </si>
  <si>
    <t>materiálmontáž.11</t>
  </si>
  <si>
    <t>LFN  40/4p/0.03 prúdový chránič</t>
  </si>
  <si>
    <t>206</t>
  </si>
  <si>
    <t>materiálmontáž.12</t>
  </si>
  <si>
    <t>LFN  63/4p/0.03 prúdový chránič</t>
  </si>
  <si>
    <t>208</t>
  </si>
  <si>
    <t>materiálmontáž.13</t>
  </si>
  <si>
    <t>zvonček  230V</t>
  </si>
  <si>
    <t>210</t>
  </si>
  <si>
    <t>materiálmontáž.14</t>
  </si>
  <si>
    <t>Prípojnica N+PE</t>
  </si>
  <si>
    <t>212</t>
  </si>
  <si>
    <t>115</t>
  </si>
  <si>
    <t>materiálmontáž.15</t>
  </si>
  <si>
    <t>Svorka ochranného pospojovania</t>
  </si>
  <si>
    <t>214</t>
  </si>
  <si>
    <t>materiálmontáž.16</t>
  </si>
  <si>
    <t>Obal na výkresy</t>
  </si>
  <si>
    <t>216</t>
  </si>
  <si>
    <t>117</t>
  </si>
  <si>
    <t>materiálmontáž.17</t>
  </si>
  <si>
    <t>Označovací štítok</t>
  </si>
  <si>
    <t>218</t>
  </si>
  <si>
    <t>materiálmontáž.18</t>
  </si>
  <si>
    <t>Svorka rad. 2,5mm2,</t>
  </si>
  <si>
    <t>220</t>
  </si>
  <si>
    <t>119</t>
  </si>
  <si>
    <t>materiálmontáž.19</t>
  </si>
  <si>
    <t>Svorka rad. 4mm2,</t>
  </si>
  <si>
    <t>222</t>
  </si>
  <si>
    <t>materiálmontáž.20</t>
  </si>
  <si>
    <t>Svorka rad. 10mm2,</t>
  </si>
  <si>
    <t>224</t>
  </si>
  <si>
    <t>121</t>
  </si>
  <si>
    <t>materiálmontáž.21</t>
  </si>
  <si>
    <t>Svorka rad. 150mm2,</t>
  </si>
  <si>
    <t>226</t>
  </si>
  <si>
    <t>21MD</t>
  </si>
  <si>
    <t>Doprava  rozvadzač</t>
  </si>
  <si>
    <t>764480541</t>
  </si>
  <si>
    <t>123</t>
  </si>
  <si>
    <t>21MP</t>
  </si>
  <si>
    <t xml:space="preserve">Presun </t>
  </si>
  <si>
    <t>-1768940460</t>
  </si>
  <si>
    <t>D6</t>
  </si>
  <si>
    <t>Odborná prehliadka a skúšky</t>
  </si>
  <si>
    <t>HZS000214.S</t>
  </si>
  <si>
    <t xml:space="preserve">Stavebno montážne práce najnáročnejšie na odbornosť - prehliadky pracoviska a revízie , vypracovanie revíznej správy </t>
  </si>
  <si>
    <t>512</t>
  </si>
  <si>
    <t>-942805837</t>
  </si>
  <si>
    <t xml:space="preserve">SO01.A-3 - SO01.A-3  Zdravotechnika  </t>
  </si>
  <si>
    <t>Ing. Ján Štrba</t>
  </si>
  <si>
    <t>HSV - HSV</t>
  </si>
  <si>
    <t xml:space="preserve">    1 - Zemné práce</t>
  </si>
  <si>
    <t xml:space="preserve">    4 - Vodorovné konštrukcie</t>
  </si>
  <si>
    <t xml:space="preserve">    8 - Rúrové vedenie-tuková kanalizácia do LT</t>
  </si>
  <si>
    <t xml:space="preserve">    723 - Zdravotechnika - vnútorný plynovod</t>
  </si>
  <si>
    <t xml:space="preserve">    722 - Zdravotechnika - vnútorný vodovod</t>
  </si>
  <si>
    <t xml:space="preserve">    725 - Zdravotechnika - zariaďovacie predmety</t>
  </si>
  <si>
    <t xml:space="preserve">    721 - Zdravotechnika - vnútorná kanalizácia</t>
  </si>
  <si>
    <t>HZS - Hodinové zúčtovacie sadzby</t>
  </si>
  <si>
    <t xml:space="preserve">    793 - Zariadenia práčovní a čistiarní</t>
  </si>
  <si>
    <t>Zemné práce</t>
  </si>
  <si>
    <t>120001101</t>
  </si>
  <si>
    <t>Príplatok k cenám výkopov za sťaženie výkopu v blízkosti podzemného vedenia alebo výbušnín</t>
  </si>
  <si>
    <t>-841386974</t>
  </si>
  <si>
    <t>1,6*0,3*0,3</t>
  </si>
  <si>
    <t>132201101</t>
  </si>
  <si>
    <t>Výkop ryhy do šírky 600 mm v horn.3 do 100 m3</t>
  </si>
  <si>
    <t>-2039036284</t>
  </si>
  <si>
    <t>1,6*4,4*1,4</t>
  </si>
  <si>
    <t>151101101</t>
  </si>
  <si>
    <t>Paženie a rozopretie stien rýh pre podzemné vedenie, príložné do 2 m</t>
  </si>
  <si>
    <t>600713274</t>
  </si>
  <si>
    <t>1,6*1,4</t>
  </si>
  <si>
    <t>2,8*1,4</t>
  </si>
  <si>
    <t>151101111</t>
  </si>
  <si>
    <t>Odstránenie paženia rýh pre podzemné vedenie, príložné hĺbky do 2 m</t>
  </si>
  <si>
    <t>263447359</t>
  </si>
  <si>
    <t>161101501</t>
  </si>
  <si>
    <t>Zvislé premiestnenie výkopku z horniny I až IV, nosením za každé 3 m výšky</t>
  </si>
  <si>
    <t>219729001</t>
  </si>
  <si>
    <t>162201101</t>
  </si>
  <si>
    <t>Vodorovné premiestnenie výkopku z horniny 1-4 do 20m</t>
  </si>
  <si>
    <t>-712212822</t>
  </si>
  <si>
    <t>0,6*0,6*1,4</t>
  </si>
  <si>
    <t>0,2*0,2*3</t>
  </si>
  <si>
    <t>167101101</t>
  </si>
  <si>
    <t>Nakladanie neuľahnutého výkopku z hornín tr.1-4 do 100 m3</t>
  </si>
  <si>
    <t>-1047249160</t>
  </si>
  <si>
    <t>171101103</t>
  </si>
  <si>
    <t>Uloženie sypaniny do násypu  súdržnej horniny s mierou zhutnenia nad 96 do 100 % podľa Proctor-Standard</t>
  </si>
  <si>
    <t>531373237</t>
  </si>
  <si>
    <t>1,6*3*0,15</t>
  </si>
  <si>
    <t>171201201</t>
  </si>
  <si>
    <t>Uloženie sypaniny na skládky do 100 m3</t>
  </si>
  <si>
    <t>-1494952459</t>
  </si>
  <si>
    <t>175101101</t>
  </si>
  <si>
    <t>Obsyp potrubia sypaninou z vhodných hornín 1 až 4 bez prehodenia sypaniny</t>
  </si>
  <si>
    <t>-397730612</t>
  </si>
  <si>
    <t>174101001</t>
  </si>
  <si>
    <t>Zásyp sypaninou so zhutnením jám, šachiet, rýh, zárezov alebo okolo objektov do 100 m3</t>
  </si>
  <si>
    <t>1643642009</t>
  </si>
  <si>
    <t>1,6*4,4*1,4-(0,08)^2*3,14*3,5-(0,3)^2*3,14*1,4</t>
  </si>
  <si>
    <t>583310002700</t>
  </si>
  <si>
    <t>Štrkopiesok frakcia 0-8 mm, STN EN 12620 + A1</t>
  </si>
  <si>
    <t>-635936374</t>
  </si>
  <si>
    <t>9,39*1,8*1,2</t>
  </si>
  <si>
    <t>Vodorovné konštrukcie</t>
  </si>
  <si>
    <t>452111141</t>
  </si>
  <si>
    <t>Osadenie bet.dielca, podvalu pod potrubie v otvorenom výkope, prierez. plochy nad 75000 mm2</t>
  </si>
  <si>
    <t>1698513660</t>
  </si>
  <si>
    <t>592460022900</t>
  </si>
  <si>
    <t>Platňa betónová , rozmer 500x500x50 mm, sivá</t>
  </si>
  <si>
    <t>-1855706517</t>
  </si>
  <si>
    <t>0,5</t>
  </si>
  <si>
    <t>452311141</t>
  </si>
  <si>
    <t>Dosky, bloky, sedlá z betónu v otvorenom výkope tr. C 16/20</t>
  </si>
  <si>
    <t>128847365</t>
  </si>
  <si>
    <t>0,7*0,7*0,1</t>
  </si>
  <si>
    <t>452351101</t>
  </si>
  <si>
    <t>Debnenie v otvorenom výkope dosiek, sedlových lôžok a blokov pod potrubie,stoky a drobné objekty</t>
  </si>
  <si>
    <t>1248806322</t>
  </si>
  <si>
    <t>2,8*0,1</t>
  </si>
  <si>
    <t>452311131</t>
  </si>
  <si>
    <t>Vyspravenie okapového chodníka z betónu tr. C 12/15</t>
  </si>
  <si>
    <t>-496328508</t>
  </si>
  <si>
    <t>0,5*3,5*0,15</t>
  </si>
  <si>
    <t>-1578840335</t>
  </si>
  <si>
    <t>3,5*0,2</t>
  </si>
  <si>
    <t>Rúrové vedenie-tuková kanalizácia do LT</t>
  </si>
  <si>
    <t>812379011</t>
  </si>
  <si>
    <t>Demontáž kanalizačného potrubia z betónových rúr od DN 300 do DN 500 mm -0,460 t</t>
  </si>
  <si>
    <t>-1659534542</t>
  </si>
  <si>
    <t>871276002</t>
  </si>
  <si>
    <t>Montáž kanalizačného PVC-U potrubia hladkého viacvrstvového DN 125</t>
  </si>
  <si>
    <t>161731570</t>
  </si>
  <si>
    <t>286110006400</t>
  </si>
  <si>
    <t xml:space="preserve">Rúra kanalizačná PVC-U gravitačná, hladká SN4 - KG, ML - viacvrstvová, DN 125, dĺ. 3m, </t>
  </si>
  <si>
    <t>-34004426</t>
  </si>
  <si>
    <t>871326004</t>
  </si>
  <si>
    <t>Montáž kanalizačného PVC-U potrubia hladkého viacvrstvového DN 160</t>
  </si>
  <si>
    <t>-838030961</t>
  </si>
  <si>
    <t>286110006600.S</t>
  </si>
  <si>
    <t>Rúra PVC hladký kanalizačný, gravitačný systém D 160 mm, dĺ. 1 m, SN8 - plnostenná</t>
  </si>
  <si>
    <t>-50145166</t>
  </si>
  <si>
    <t>894810009</t>
  </si>
  <si>
    <t>Montáž PP revíznej kanalizačnej šachty 600 do výšky šachty 2 m s roznášacím prstencom a poklopom</t>
  </si>
  <si>
    <t>-725452824</t>
  </si>
  <si>
    <t>286610037300</t>
  </si>
  <si>
    <t>Šachtové dno zberné DN 160-X, ku kanalizačnej revíznej šachte 600, PP</t>
  </si>
  <si>
    <t>146068831</t>
  </si>
  <si>
    <t>286610045000</t>
  </si>
  <si>
    <t>Vlnovcová šachtová rúra kanalizačná 600, dĺžka 1 m, PP</t>
  </si>
  <si>
    <t>-341542903</t>
  </si>
  <si>
    <t>286610045900</t>
  </si>
  <si>
    <t>Teleskopický adaptér DN 400 ku kanalizačnej revíznej šachte 600, PVC-U</t>
  </si>
  <si>
    <t>-512667641</t>
  </si>
  <si>
    <t>286710035900</t>
  </si>
  <si>
    <t>Gumové tesnenie šachtovej rúry 600 ku kanalizačnej revíznej šachte 600</t>
  </si>
  <si>
    <t>-755253678</t>
  </si>
  <si>
    <t>552410002300</t>
  </si>
  <si>
    <t>Poklop liatinový T 600 D 400</t>
  </si>
  <si>
    <t>-581541242</t>
  </si>
  <si>
    <t>592240009400</t>
  </si>
  <si>
    <t>Betónový roznášací prstenec 1100/680/150 ku kanalizačnej šachte 600/1000</t>
  </si>
  <si>
    <t>1330550303</t>
  </si>
  <si>
    <t>286520015200.S</t>
  </si>
  <si>
    <t>Zátka PVC-U vnútorná do hrdla DN 150 pre hladký, kanalizačný, gravitačný systém</t>
  </si>
  <si>
    <t>281414092</t>
  </si>
  <si>
    <t>286220025700</t>
  </si>
  <si>
    <t>Prechod kamenina/PVC DN 125 hladký kanalizačný systém</t>
  </si>
  <si>
    <t>1327142564</t>
  </si>
  <si>
    <t>892311000</t>
  </si>
  <si>
    <t>Skúška tesnosti kanalizácie D 150</t>
  </si>
  <si>
    <t>-2072511786</t>
  </si>
  <si>
    <t>965042231</t>
  </si>
  <si>
    <t>Búranie podkladov pod dlažby, liatych dlažieb a mazanín,betón,liaty asfalt hr.nad 100 mm, plochy do 4 m2 -2,20000t</t>
  </si>
  <si>
    <t>-856237689</t>
  </si>
  <si>
    <t>969021121</t>
  </si>
  <si>
    <t>Vybúranie kanalizačného potrubia DN do 200 mm,  -0,06300t</t>
  </si>
  <si>
    <t>1063660352</t>
  </si>
  <si>
    <t>971042341</t>
  </si>
  <si>
    <t>Vybúranie otvoru v betónových priečkach a stenách plochy do 0,09 m2, hr. do 300 mm,  -0,05900t</t>
  </si>
  <si>
    <t>-1296504820</t>
  </si>
  <si>
    <t>-468474817</t>
  </si>
  <si>
    <t>1,682  "HSV</t>
  </si>
  <si>
    <t>2,756 "PSV</t>
  </si>
  <si>
    <t>-838098737</t>
  </si>
  <si>
    <t>-44145604</t>
  </si>
  <si>
    <t>1,682*3  "HSV</t>
  </si>
  <si>
    <t>2,756*3 "PSV</t>
  </si>
  <si>
    <t>953659022</t>
  </si>
  <si>
    <t>998276101</t>
  </si>
  <si>
    <t>Presun hmôt pre rúrové vedenie hĺbené z rúr z plast., hmôt alebo sklolamin. v otvorenom výkope</t>
  </si>
  <si>
    <t>682692430</t>
  </si>
  <si>
    <t>21,347</t>
  </si>
  <si>
    <t>723</t>
  </si>
  <si>
    <t>Zdravotechnika - vnútorný plynovod</t>
  </si>
  <si>
    <t>723150801.S</t>
  </si>
  <si>
    <t>Demontáž potrubia zvarovaného z oceľových rúrok hladkých do DN 32,  -0,00254t</t>
  </si>
  <si>
    <t>1039590915</t>
  </si>
  <si>
    <t>1,5+3+1+1</t>
  </si>
  <si>
    <t>723150802.S</t>
  </si>
  <si>
    <t>Demontáž potrubia zvarovaného z oceľových rúrok hladkých nad 32 do D44,5,  -0,00473t</t>
  </si>
  <si>
    <t>159579999</t>
  </si>
  <si>
    <t>6+2,5+1,5</t>
  </si>
  <si>
    <t>723150803.S</t>
  </si>
  <si>
    <t>Demontáž potrubia zvarovaného z oceľových rúrok hladkých nad 44, 5 do D76,  -0,00553t</t>
  </si>
  <si>
    <t>88388425</t>
  </si>
  <si>
    <t>723290821.S</t>
  </si>
  <si>
    <t>Vnútrostaveniskové premiestnenie vybúraných hmôt vnútorný plynovod vodorovne do 100 m z budov vys. do 6 m</t>
  </si>
  <si>
    <t>524094712</t>
  </si>
  <si>
    <t>722</t>
  </si>
  <si>
    <t>Zdravotechnika - vnútorný vodovod</t>
  </si>
  <si>
    <t>722130801.S</t>
  </si>
  <si>
    <t>Demontáž potrubia z oceľových rúrok závitových do DN 25,  -0,00213t</t>
  </si>
  <si>
    <t>1864574732</t>
  </si>
  <si>
    <t>20+15,5+37,5+6,5+8,2+4,5+1,5+2+1,5+5,5+1,5+1+2,5+2,5+1+3,5</t>
  </si>
  <si>
    <t>722130802.S</t>
  </si>
  <si>
    <t>Demontáž potrubia z oceľových rúrok závitových nad 25 do DN 40,  -0,00497t</t>
  </si>
  <si>
    <t>109608678</t>
  </si>
  <si>
    <t>26+5,5+2,5</t>
  </si>
  <si>
    <t>722290821.S</t>
  </si>
  <si>
    <t>Vnútrostav. premiestnenie vybúraných hmôt vnútorný vodovod vodorovne do 100 m z budov vys. do 6 m</t>
  </si>
  <si>
    <t>1004449484</t>
  </si>
  <si>
    <t>725</t>
  </si>
  <si>
    <t>Zdravotechnika - zariaďovacie predmety</t>
  </si>
  <si>
    <t>725210821.S</t>
  </si>
  <si>
    <t>Demontáž umývadiel alebo umývadielok bez výtokovej armatúry,  -0,01946t</t>
  </si>
  <si>
    <t>súb.</t>
  </si>
  <si>
    <t>770061424</t>
  </si>
  <si>
    <t>725310828.S</t>
  </si>
  <si>
    <t>Demontáž drezu jednodielneho bez výtokovej armatúry veľkokuchynskej,  -0,04050t</t>
  </si>
  <si>
    <t>709701635</t>
  </si>
  <si>
    <t>725330840.S</t>
  </si>
  <si>
    <t>Demontáž výlevky bez výtokovej armatúry, bez nádrže a splachovacieho potrubia,oceľovej alebo liatinovej,  -0,01880t</t>
  </si>
  <si>
    <t>845350620</t>
  </si>
  <si>
    <t>725610810.S</t>
  </si>
  <si>
    <t>Demontáž plynoveho sporáka, variča, infražiariča, chladničky,  -0,06700t</t>
  </si>
  <si>
    <t>-1868107976</t>
  </si>
  <si>
    <t>725820810.S</t>
  </si>
  <si>
    <t>Demontáž batérie drezovej, umývadlovej nástennej,  -0,0026t</t>
  </si>
  <si>
    <t>-1315387815</t>
  </si>
  <si>
    <t>725860820.S</t>
  </si>
  <si>
    <t>Demontáž jednoduchej zápachovej uzávierky pre zariaďovacie predmety, umývadlá, drezy, práčky  -0,00085t</t>
  </si>
  <si>
    <t>-1203169307</t>
  </si>
  <si>
    <t>721210813.S</t>
  </si>
  <si>
    <t>Demontáž vpustu podlahového z kyselinovzdornej kameniny DN 100,  -0,02961t</t>
  </si>
  <si>
    <t>1760809372</t>
  </si>
  <si>
    <t>725110811.S</t>
  </si>
  <si>
    <t>Demontáž záchoda splachovacieho s nádržou alebo s tlakovým splachovačom,  -0,01933t</t>
  </si>
  <si>
    <t>531486844</t>
  </si>
  <si>
    <t>725240811.S</t>
  </si>
  <si>
    <t>Demontáž sprchovej kabíny a misy bez výtokových armatúr kabín,  -0,08800t</t>
  </si>
  <si>
    <t>-727415236</t>
  </si>
  <si>
    <t>725590811.S</t>
  </si>
  <si>
    <t>Vnútrostaveniskové premiestnenie vybúraných hmôt zariaďovacích predmetov vodorovne do 100 m z budov s výš. do 6 m</t>
  </si>
  <si>
    <t>-732125984</t>
  </si>
  <si>
    <t>721</t>
  </si>
  <si>
    <t>Zdravotechnika - vnútorná kanalizácia</t>
  </si>
  <si>
    <t>721140802.S</t>
  </si>
  <si>
    <t>Demontáž potrubia z liatinových rúr odpadového alebo dažďového do DN 100,  -0,01492t</t>
  </si>
  <si>
    <t>1700908033</t>
  </si>
  <si>
    <t>721290821.S</t>
  </si>
  <si>
    <t>Vnútrostav. premiestnenie vybúraných hmôt vnútor. kanal. vodorovne do 100 m z budov vysokých do 6 m</t>
  </si>
  <si>
    <t>280963138</t>
  </si>
  <si>
    <t>HZS</t>
  </si>
  <si>
    <t>Hodinové zúčtovacie sadzby</t>
  </si>
  <si>
    <t>HZS000111.S</t>
  </si>
  <si>
    <t xml:space="preserve">Demontaže  PSV zdravotechnika </t>
  </si>
  <si>
    <t>563038043</t>
  </si>
  <si>
    <t>713482121</t>
  </si>
  <si>
    <t>Montáž trubíc z PE, hr.15-20 mm,vnút.priemer do 38 mm</t>
  </si>
  <si>
    <t>-1287491155</t>
  </si>
  <si>
    <t>56,1</t>
  </si>
  <si>
    <t>31,5</t>
  </si>
  <si>
    <t>61,3</t>
  </si>
  <si>
    <t>35,7</t>
  </si>
  <si>
    <t>283310002800</t>
  </si>
  <si>
    <t>Izolačná PE trubica 20x13 mm, nadrezaná</t>
  </si>
  <si>
    <t>660889319</t>
  </si>
  <si>
    <t>9,5+1,5+1,8+5,5+1,3+2,1+1,8+1,5+2,8+2,3+3,1+3,2+1,3+1,3+1,3+1,3+3,9+1,5+2,5+2+3,5</t>
  </si>
  <si>
    <t>55*1,02 "Přepočítané koeficientom množstva</t>
  </si>
  <si>
    <t>283310004700</t>
  </si>
  <si>
    <t>Izolačná PE trubica 22x20 mm, nadrezaná</t>
  </si>
  <si>
    <t>-1484119648</t>
  </si>
  <si>
    <t>5+1,5+17,5+2,5+1,3+2,5+3,8+2,7+18+2+1,5+3</t>
  </si>
  <si>
    <t>283310003100</t>
  </si>
  <si>
    <t>Izolačná PE trubica 28x13 mm, nadrezaná</t>
  </si>
  <si>
    <t>-627494054</t>
  </si>
  <si>
    <t>9+6+3,5+3+4,5+2,5+3</t>
  </si>
  <si>
    <t>283310004800</t>
  </si>
  <si>
    <t>Izolačná PE trubica 28x20 mm, nadrezaná</t>
  </si>
  <si>
    <t>-1464289995</t>
  </si>
  <si>
    <t>23+3,2+5,5+1+3</t>
  </si>
  <si>
    <t>283310003200</t>
  </si>
  <si>
    <t>Izolačná PE trubica 32x13 mm, nadrezaná</t>
  </si>
  <si>
    <t>-296534304</t>
  </si>
  <si>
    <t>713482122</t>
  </si>
  <si>
    <t>Montáž trubíc z PE, hr.15-20 mm,vnút.priemer 39-70 mm</t>
  </si>
  <si>
    <t>-673671871</t>
  </si>
  <si>
    <t>2,5+13+3</t>
  </si>
  <si>
    <t>283310003400</t>
  </si>
  <si>
    <t>Izolačná PE trubica 40x13 mm, nadrezaná</t>
  </si>
  <si>
    <t>250578727</t>
  </si>
  <si>
    <t>713482131</t>
  </si>
  <si>
    <t>Montáž trubíc z PE, hr.30 mm,vnút.priemer do 38 mm</t>
  </si>
  <si>
    <t>819666598</t>
  </si>
  <si>
    <t>283310006400</t>
  </si>
  <si>
    <t>Izolačná PE trubica 35x30 mm, rozrezaná</t>
  </si>
  <si>
    <t>-32696866</t>
  </si>
  <si>
    <t>283310006500</t>
  </si>
  <si>
    <t>Izolačná PE trubica 42x30 mm, rozrezaná</t>
  </si>
  <si>
    <t>486892605</t>
  </si>
  <si>
    <t>998713101</t>
  </si>
  <si>
    <t>Presun hmôt pre izolácie tepelné v objektoch výšky do 6 m</t>
  </si>
  <si>
    <t>-1753294253</t>
  </si>
  <si>
    <t>721171106.S</t>
  </si>
  <si>
    <t>Potrubie odpadové hrdlové DN 50  PP-HT</t>
  </si>
  <si>
    <t>1113144120</t>
  </si>
  <si>
    <t>1,5+1+1,5</t>
  </si>
  <si>
    <t>721171109.S</t>
  </si>
  <si>
    <t>Potrubie odpadové hrdlové DN 110 PP-HT</t>
  </si>
  <si>
    <t>1612454606</t>
  </si>
  <si>
    <t>6,5+3</t>
  </si>
  <si>
    <t>286540019100</t>
  </si>
  <si>
    <t>Čistiaci kus HT DN 110, PP systém pre beztlakový rozvod vnútorného odpadu</t>
  </si>
  <si>
    <t>1022634436</t>
  </si>
  <si>
    <t>721172399.S</t>
  </si>
  <si>
    <t>Potrubie odpadové prípojné DN 32, s teplotnou odolnosťou dlhodobo &lt; 90°C</t>
  </si>
  <si>
    <t>659421020</t>
  </si>
  <si>
    <t>1,25</t>
  </si>
  <si>
    <t>721171721.S</t>
  </si>
  <si>
    <t>Potrubie odpadové prípojné DN 50, s teplotnou odolnosťou dlhodobo &lt; 90°C</t>
  </si>
  <si>
    <t>1373955996</t>
  </si>
  <si>
    <t>5+11,5+2+2+8</t>
  </si>
  <si>
    <t>721171724.S</t>
  </si>
  <si>
    <t>Potrubie odpadové prípojné DN 110, s teplotnou odolnosťou dlhodobo &lt; 90°C</t>
  </si>
  <si>
    <t>636434089</t>
  </si>
  <si>
    <t>721171725.S</t>
  </si>
  <si>
    <t>Potrubie odpadové prípojné DN 125, s teplotnou odolnosťou dlhodobo &lt; 90°C</t>
  </si>
  <si>
    <t>2107301958</t>
  </si>
  <si>
    <t>721171552.S</t>
  </si>
  <si>
    <t>Potrubie odpadové prípojné DN 160, s teplotnou odolnosťou dlhodobo &lt; 90°C</t>
  </si>
  <si>
    <t>81439067</t>
  </si>
  <si>
    <t>286540142800</t>
  </si>
  <si>
    <t>Rúra s čistiacim otvorom PP (minerálna výstuž) DN 50, systém domovej kanalizácie</t>
  </si>
  <si>
    <t>-660499500</t>
  </si>
  <si>
    <t>286540143100</t>
  </si>
  <si>
    <t>Rúra s čistiacim otvorom PP (minerálna výstuž) DN 110, systém domovej kanalizácie</t>
  </si>
  <si>
    <t>699049010</t>
  </si>
  <si>
    <t>286540143200</t>
  </si>
  <si>
    <t>Rúra s čistiacim otvorom PP (minerálna výstuž) DN 125, systém domovej kanalizácie</t>
  </si>
  <si>
    <t>-498022256</t>
  </si>
  <si>
    <t>286540143300</t>
  </si>
  <si>
    <t>Rúra s čistiacim otvorom PP (minerálna výstuž) DN 160,  systém domovej kanalizácie</t>
  </si>
  <si>
    <t>-1088489393</t>
  </si>
  <si>
    <t>552370000700</t>
  </si>
  <si>
    <t>Predstenový systém pre závesné WC, výška 1120 mm so splachovacou podomietkovou nádržou pre pripojenie na bočnej stene, plast</t>
  </si>
  <si>
    <t>536231947</t>
  </si>
  <si>
    <t>551610001100</t>
  </si>
  <si>
    <t>Privzdušňovacia hlavica podomietková HL905, DN 50/75, (13 l/s), 0°až + 60°C, tr. A I, s krytkou, vnútorná kanalizácia, ABS</t>
  </si>
  <si>
    <t>1918387376</t>
  </si>
  <si>
    <t>286220035800</t>
  </si>
  <si>
    <t>Prechod liatina/ PP, DN 110 hladká pre gravitačnú kanalizáciu s teplotnou odolnosťou dlhodobo &lt; 90°C</t>
  </si>
  <si>
    <t>119766986</t>
  </si>
  <si>
    <t>286540018600</t>
  </si>
  <si>
    <t>Prechod z liatiny na HT DN 100, bez tesnenia GA, PP systém pre beztlakový rozvod vnútorného odpadu</t>
  </si>
  <si>
    <t>1517747489</t>
  </si>
  <si>
    <t>286710029800</t>
  </si>
  <si>
    <t>Krúžok pre prechod liatina D 100 mm, hladký kanalizačný systém</t>
  </si>
  <si>
    <t>-441784241</t>
  </si>
  <si>
    <t>721194105.S</t>
  </si>
  <si>
    <t>Zriadenie prípojky na potrubí vyvedenie a upevnenie odpadových výpustiek D 50 mm</t>
  </si>
  <si>
    <t>415024388</t>
  </si>
  <si>
    <t>721194109.S</t>
  </si>
  <si>
    <t>Zriadenie prípojky na potrubí vyvedenie a upevnenie odpadových výpustiek D 110 mm</t>
  </si>
  <si>
    <t>-2138637727</t>
  </si>
  <si>
    <t>721229011.S</t>
  </si>
  <si>
    <t>Montáž podlahového odtokového žlabu dĺžky 800 mm pre montáž do stredu</t>
  </si>
  <si>
    <t>-1899269011</t>
  </si>
  <si>
    <t>552240017000.S</t>
  </si>
  <si>
    <t>Žľab sprchový, rozmer 800x55 mm, integrované priečne spádovanie, stavebná výška 10-32 mm, nerez</t>
  </si>
  <si>
    <t>475379008</t>
  </si>
  <si>
    <t>721290111.S</t>
  </si>
  <si>
    <t>Ostatné - skúška tesnosti kanalizácie v objektoch vodou do DN 125</t>
  </si>
  <si>
    <t>869730621</t>
  </si>
  <si>
    <t>16,5</t>
  </si>
  <si>
    <t>46,75</t>
  </si>
  <si>
    <t>998721101.S</t>
  </si>
  <si>
    <t>Presun hmôt pre vnútornú kanalizáciu v objektoch výšky do 6 m</t>
  </si>
  <si>
    <t>900003987</t>
  </si>
  <si>
    <t>722171132.S</t>
  </si>
  <si>
    <t>Potrubie plasthliníkové D 20 mm</t>
  </si>
  <si>
    <t>1662244587</t>
  </si>
  <si>
    <t>722171133.S</t>
  </si>
  <si>
    <t>Potrubie plasthliníkové D 26 mm</t>
  </si>
  <si>
    <t>1469020047</t>
  </si>
  <si>
    <t>722171134.S</t>
  </si>
  <si>
    <t>Potrubie plasthliníkové D 32 mm</t>
  </si>
  <si>
    <t>-1351250929</t>
  </si>
  <si>
    <t>12,5+2,5+2+14+2+2,5+1,5</t>
  </si>
  <si>
    <t>722171135.S</t>
  </si>
  <si>
    <t>Potrubie plasthliníkové D 40 mm</t>
  </si>
  <si>
    <t>1990673287</t>
  </si>
  <si>
    <t>722173157.S</t>
  </si>
  <si>
    <t>Montáž plasthliníkového prechodu pre vodu lisovaním D 20 mm</t>
  </si>
  <si>
    <t>-1264638302</t>
  </si>
  <si>
    <t>286220023400</t>
  </si>
  <si>
    <t>Prechod D 20x1/2" vonkajší závit, PeX-Al-PeX systém</t>
  </si>
  <si>
    <t>1080829452</t>
  </si>
  <si>
    <t>722220111.S</t>
  </si>
  <si>
    <t>Montáž armatúry závitovej s jedným závitom, nástenka pre výtokový ventil G 1/2</t>
  </si>
  <si>
    <t>68180567</t>
  </si>
  <si>
    <t>286220049900</t>
  </si>
  <si>
    <t>Nástenka D 20x1/2", PeX-Al-PeX systém</t>
  </si>
  <si>
    <t>940801942</t>
  </si>
  <si>
    <t>722220121.S</t>
  </si>
  <si>
    <t>Montáž armatúry závitovej s jedným závitom, nástenka pre batériu G 1/2</t>
  </si>
  <si>
    <t>pár</t>
  </si>
  <si>
    <t>1125054130</t>
  </si>
  <si>
    <t>722221015.S</t>
  </si>
  <si>
    <t>Montáž guľového kohúta závitového priameho pre vodu G 3/4</t>
  </si>
  <si>
    <t>591757582</t>
  </si>
  <si>
    <t>551110005000.S</t>
  </si>
  <si>
    <t>Guľový uzáver pre vodu 3/4", niklovaná mosadz</t>
  </si>
  <si>
    <t>-1994370785</t>
  </si>
  <si>
    <t>29+5</t>
  </si>
  <si>
    <t>722221020.S</t>
  </si>
  <si>
    <t>Montáž guľového kohúta závitového priameho pre vodu G 1</t>
  </si>
  <si>
    <t>1962437364</t>
  </si>
  <si>
    <t>551110005100.S</t>
  </si>
  <si>
    <t>Guľový uzáver pre vodu 1", niklovaná mosadz</t>
  </si>
  <si>
    <t>-1370330438</t>
  </si>
  <si>
    <t>722221025.S</t>
  </si>
  <si>
    <t>Montáž guľového kohúta závitového priameho pre vodu G 5/4</t>
  </si>
  <si>
    <t>-16354115</t>
  </si>
  <si>
    <t>551110005200.S</t>
  </si>
  <si>
    <t>Guľový uzáver pre vodu 5/4", niklovaná mosadz</t>
  </si>
  <si>
    <t>952485178</t>
  </si>
  <si>
    <t>722221180.S</t>
  </si>
  <si>
    <t>Montáž guľového ventilu pre vodu s odvodnením G 1"</t>
  </si>
  <si>
    <t>-378440339</t>
  </si>
  <si>
    <t>551110007300</t>
  </si>
  <si>
    <t>Guľový uzáver pre vodu s odvodnením, 1" FF, páčka, niklovaná mosadz</t>
  </si>
  <si>
    <t>1547415658</t>
  </si>
  <si>
    <t>722221185.S</t>
  </si>
  <si>
    <t>Montáž guľového ventilu pre vodu s odvodnením G 5/4"</t>
  </si>
  <si>
    <t>348772240</t>
  </si>
  <si>
    <t>551110007400</t>
  </si>
  <si>
    <t>Guľový uzáver pre vodu s odvodnením, 5/4" FF, páčka, niklovaná mosadz</t>
  </si>
  <si>
    <t>-1300139356</t>
  </si>
  <si>
    <t>722221365.S</t>
  </si>
  <si>
    <t>Montáž vodovodného filtra závitového G 3/4</t>
  </si>
  <si>
    <t>-201146073</t>
  </si>
  <si>
    <t>422010003000.S</t>
  </si>
  <si>
    <t>Filter závitový na vodu 3/4", FF, PN 20, mosadz</t>
  </si>
  <si>
    <t>-145738543</t>
  </si>
  <si>
    <t>722221370.S</t>
  </si>
  <si>
    <t>Montáž vodovodného filtra závitového G 1</t>
  </si>
  <si>
    <t>1609075229</t>
  </si>
  <si>
    <t>422010003100.S</t>
  </si>
  <si>
    <t>Filter závitový na vodu 1", FF, PN 20, mosadz</t>
  </si>
  <si>
    <t>-865547796</t>
  </si>
  <si>
    <t>722221375.S</t>
  </si>
  <si>
    <t>Montáž vodovodného filtra závitového G 5/4</t>
  </si>
  <si>
    <t>-1005918118</t>
  </si>
  <si>
    <t>422010003200</t>
  </si>
  <si>
    <t>Filter závitový na vodu 5/4", FF, PN 20, mosadz</t>
  </si>
  <si>
    <t>-1154801384</t>
  </si>
  <si>
    <t>722222002.S</t>
  </si>
  <si>
    <t>Montáž vyvažovacieho ventilu šikmého na pitnú vodu DN 20</t>
  </si>
  <si>
    <t>562749551</t>
  </si>
  <si>
    <t>551110028816.S</t>
  </si>
  <si>
    <t>Ventil vyvažovací šikmý DN 20, na pitnú vodu s meracími ventilčekmi na meranie tlakovej diferencie, 2xvnútorný závit</t>
  </si>
  <si>
    <t>2135253934</t>
  </si>
  <si>
    <t>722222004.S</t>
  </si>
  <si>
    <t>Montáž vyvažovacieho ventilu šikmého na pitnú vodu DN 25</t>
  </si>
  <si>
    <t>1569074442</t>
  </si>
  <si>
    <t>125</t>
  </si>
  <si>
    <t>551110028810.S</t>
  </si>
  <si>
    <t>Ventil vyvažovací šikmý DN 25, s meracou clonou pre meranie tlakovej diferencie s meracími ventilčekmi, hrdloxhrdlo</t>
  </si>
  <si>
    <t>-1845601762</t>
  </si>
  <si>
    <t>722290226.S</t>
  </si>
  <si>
    <t>Tlaková skúška vodovodného potrubia závitového do DN 50</t>
  </si>
  <si>
    <t>-120881151</t>
  </si>
  <si>
    <t>116,3</t>
  </si>
  <si>
    <t>67,2</t>
  </si>
  <si>
    <t>127</t>
  </si>
  <si>
    <t>722290234.S</t>
  </si>
  <si>
    <t>Prepláchnutie a dezinfekcia vodovodného potrubia do DN 80</t>
  </si>
  <si>
    <t>1948307450</t>
  </si>
  <si>
    <t>260,5</t>
  </si>
  <si>
    <t>998722101.S</t>
  </si>
  <si>
    <t>Presun hmôt pre vnútorný vodovod v objektoch výšky do 6 m</t>
  </si>
  <si>
    <t>1777276239</t>
  </si>
  <si>
    <t>129</t>
  </si>
  <si>
    <t>725119109.S</t>
  </si>
  <si>
    <t>Montáž tlakového tlačidlového splachovača</t>
  </si>
  <si>
    <t>1728822493</t>
  </si>
  <si>
    <t>552380001000</t>
  </si>
  <si>
    <t>Ovládacie tlačidlo podomietkové pre dvojité splachovanie, biela/lesklý chróm,/biela</t>
  </si>
  <si>
    <t>425459817</t>
  </si>
  <si>
    <t>131</t>
  </si>
  <si>
    <t>725149705.S</t>
  </si>
  <si>
    <t>Montáž predstenového systému záchodov do bytových jadier medzi dve steny</t>
  </si>
  <si>
    <t>926595774</t>
  </si>
  <si>
    <t>725149720.S</t>
  </si>
  <si>
    <t>Montáž záchodu do predstenového systému</t>
  </si>
  <si>
    <t>-1618538325</t>
  </si>
  <si>
    <t>133</t>
  </si>
  <si>
    <t>642360000500.S</t>
  </si>
  <si>
    <t>Misa záchodová keramická závesná so splachovacím okruhom</t>
  </si>
  <si>
    <t>-1286955346</t>
  </si>
  <si>
    <t>725219401.S</t>
  </si>
  <si>
    <t>Montáž umývadla keramického na skrutky do muriva, bez výtokovej armatúry</t>
  </si>
  <si>
    <t>-2073722131</t>
  </si>
  <si>
    <t>135</t>
  </si>
  <si>
    <t>725291112.S</t>
  </si>
  <si>
    <t>Montáž záchodového sedadla s poklopom</t>
  </si>
  <si>
    <t>-272739222</t>
  </si>
  <si>
    <t>554330000300</t>
  </si>
  <si>
    <t>Záchodové sedadlo s poklopom, duroplast, biela</t>
  </si>
  <si>
    <t>1170477306</t>
  </si>
  <si>
    <t>137</t>
  </si>
  <si>
    <t>725819201.S</t>
  </si>
  <si>
    <t>Montáž ventilu nástenného G 1/2</t>
  </si>
  <si>
    <t>-374850998</t>
  </si>
  <si>
    <t>37*2</t>
  </si>
  <si>
    <t>551110019900</t>
  </si>
  <si>
    <t>Guľový ventil rohový, 1/2" - 3/8", s filtrom, bez matice, chrómovaná mosadz</t>
  </si>
  <si>
    <t>696305124</t>
  </si>
  <si>
    <t>139</t>
  </si>
  <si>
    <t>725869302.S</t>
  </si>
  <si>
    <t>Montáž zápachovej uzávierky pre zariaďovacie predmety, umývadlovej do D 50 (podomietková)</t>
  </si>
  <si>
    <t>583405241</t>
  </si>
  <si>
    <t>551620005600.S</t>
  </si>
  <si>
    <t>Zápachová uzávierka - sifón pre umývadlá DN 50</t>
  </si>
  <si>
    <t>-2003138192</t>
  </si>
  <si>
    <t>141</t>
  </si>
  <si>
    <t>725869323.S</t>
  </si>
  <si>
    <t>Montáž zápachovej uzávierky pre zariaďovacie predmety, do D 50 (podomietkovej)</t>
  </si>
  <si>
    <t>380558140</t>
  </si>
  <si>
    <t>551620012900</t>
  </si>
  <si>
    <t>Zápachová uzávierka podomietková HL405, DN 40/50, umývačkový UP sifón, krytka nerez 180x100 mm, prítok/odtok vody R 1/2" vnútorný závit, s kolenom pre pripojenie hadice 3/4", PE</t>
  </si>
  <si>
    <t>-1725644548</t>
  </si>
  <si>
    <t>143</t>
  </si>
  <si>
    <t>725989101</t>
  </si>
  <si>
    <t>Montáž revíznych dvierok</t>
  </si>
  <si>
    <t>-467539330</t>
  </si>
  <si>
    <t>551675400</t>
  </si>
  <si>
    <t>Dvierka revízne krycie 200x250 mm, nerezové</t>
  </si>
  <si>
    <t>1914320454</t>
  </si>
  <si>
    <t>145</t>
  </si>
  <si>
    <t>998725101.S</t>
  </si>
  <si>
    <t>Presun hmôt pre zariaďovacie predmety v objektoch výšky do 6 m</t>
  </si>
  <si>
    <t>-1351916723</t>
  </si>
  <si>
    <t>793</t>
  </si>
  <si>
    <t>Zariadenia práčovní a čistiarní</t>
  </si>
  <si>
    <t>793149111</t>
  </si>
  <si>
    <t>Zapojenie a uvedenie do prevádzky práčky elektrickej automatickej s obsahom do 8 kg</t>
  </si>
  <si>
    <t>-1527724544</t>
  </si>
  <si>
    <t>SO01.A-4 - SO01.A-4  Vzduchotechnika</t>
  </si>
  <si>
    <t>Martin Javor</t>
  </si>
  <si>
    <t xml:space="preserve">769 - Montáže vzduchotechnických zariadení   </t>
  </si>
  <si>
    <t xml:space="preserve">    D - Digestory - materiál   </t>
  </si>
  <si>
    <t xml:space="preserve">    VZT - Vzduchotechnická jednotka - materiál   </t>
  </si>
  <si>
    <t xml:space="preserve">    O - Odvod vzduchu material   </t>
  </si>
  <si>
    <t xml:space="preserve">    V - Výfuk vzduchu materiál   </t>
  </si>
  <si>
    <t xml:space="preserve">    N - Nasávanie vzduchu materiál   </t>
  </si>
  <si>
    <t xml:space="preserve">    P - Prívod vzduchu -materiál   </t>
  </si>
  <si>
    <t xml:space="preserve">    H - Hygienické odvetranie   </t>
  </si>
  <si>
    <t xml:space="preserve">    M - Materiály, montáž, doprava   </t>
  </si>
  <si>
    <t>769</t>
  </si>
  <si>
    <t xml:space="preserve">Montáže vzduchotechnických zariadení   </t>
  </si>
  <si>
    <t xml:space="preserve">Digestory - materiál   </t>
  </si>
  <si>
    <t>Priestorový digestor, s labirintovými tukovými filtrami, s osvetlením, pripojovacie hrdlo 4x311mm, z dvoch častí. 3400x2600x450</t>
  </si>
  <si>
    <t>Nástenný digestor, s labirintovými tukovými filtrami, s osvetlením, pripojovacie hrdlo 1x196mm. 3300x1350x450</t>
  </si>
  <si>
    <t>D3</t>
  </si>
  <si>
    <t>Nástenný digestor, s labirintovými tukovými filtrami, s osvetlením, pripojovacie hrdlo 1x196mm. 2000x1300x450</t>
  </si>
  <si>
    <t>Nástenný digestor, s labirintovými tukovými filtrami, bez osvetlením, pripojovacie hrdlo 1x246mm. 1500x1100x450</t>
  </si>
  <si>
    <t>VZT</t>
  </si>
  <si>
    <t xml:space="preserve">Vzduchotechnická jednotka - materiál   </t>
  </si>
  <si>
    <t>1.1</t>
  </si>
  <si>
    <t>P1</t>
  </si>
  <si>
    <t>Štvorhranná požiarna klapka s maximálnou požiarnou odolnosťou 120 minút vyrobená ako jeden celok Požiarna klapka s ručnou pákou a aktivačným mechanizmom s pružinou, s tavnou tepelnou poistkou nastavenou na 72°C 750x400x325 alebo ekvivalent</t>
  </si>
  <si>
    <t>O</t>
  </si>
  <si>
    <t xml:space="preserve">Odvod vzduchu material   </t>
  </si>
  <si>
    <t>001</t>
  </si>
  <si>
    <t>Spiro potrubie - koleno 90° fí315</t>
  </si>
  <si>
    <t>002</t>
  </si>
  <si>
    <t>Flexihadica, Compactduct fí315/5000</t>
  </si>
  <si>
    <t>003</t>
  </si>
  <si>
    <t>Spiro potrubie - rovné fí315/3000</t>
  </si>
  <si>
    <t>004</t>
  </si>
  <si>
    <t>Regulačná klapka - ručná fí315</t>
  </si>
  <si>
    <t>005</t>
  </si>
  <si>
    <t>Kanálový nadstavec fí315</t>
  </si>
  <si>
    <t>006</t>
  </si>
  <si>
    <t>Štvorhranné potrubie, jeden koniec zaslepený 700x400/ l=700</t>
  </si>
  <si>
    <t>007</t>
  </si>
  <si>
    <t>Štvorhranné potrubie - rovné 700x400/ l=850</t>
  </si>
  <si>
    <t>008</t>
  </si>
  <si>
    <t>Štvorhranné potrubie - rovné 700x400/ l=1415</t>
  </si>
  <si>
    <t>009</t>
  </si>
  <si>
    <t>Štvorhranné potrubie - koleno 90° 700x400</t>
  </si>
  <si>
    <t>010</t>
  </si>
  <si>
    <t>Štvorhranné potrubie - rovné 700x400/ l=300</t>
  </si>
  <si>
    <t>011</t>
  </si>
  <si>
    <t>Štvorhranné potrubie - T-kus 750x500/700x400 l=1000</t>
  </si>
  <si>
    <t>012</t>
  </si>
  <si>
    <t>Spiro potrubie - koleno 90° fí200</t>
  </si>
  <si>
    <t>013</t>
  </si>
  <si>
    <t>Flexihadica, Compactduct fí200/5000</t>
  </si>
  <si>
    <t>014</t>
  </si>
  <si>
    <t>Spiro potrubie - rovné fí200/3000</t>
  </si>
  <si>
    <t>015</t>
  </si>
  <si>
    <t>Spiro potrubie - koleno 45° fí200</t>
  </si>
  <si>
    <t>016</t>
  </si>
  <si>
    <t>Regulačná klapka - ručná fí200</t>
  </si>
  <si>
    <t>017</t>
  </si>
  <si>
    <t>Kanálový nadstavec fí200</t>
  </si>
  <si>
    <t>018</t>
  </si>
  <si>
    <t>Spiro potrubie - koleno 90° fí250</t>
  </si>
  <si>
    <t>019</t>
  </si>
  <si>
    <t>Flexihadica, Compactduct fí250/5000</t>
  </si>
  <si>
    <t>020</t>
  </si>
  <si>
    <t>Spiro potrubie - rovné fí 250</t>
  </si>
  <si>
    <t>021</t>
  </si>
  <si>
    <t>Regulačná klapka - ručná fí 250</t>
  </si>
  <si>
    <t>022</t>
  </si>
  <si>
    <t>Kanálový nadstavec fí 250 Vzducho</t>
  </si>
  <si>
    <t>023</t>
  </si>
  <si>
    <t>Štvorhranné potrubie - rovné, jeden koniec zaslepený 400x300 /l=885</t>
  </si>
  <si>
    <t>024</t>
  </si>
  <si>
    <t>Štvorhranné potrubie - rovné 400x300 /l=1415</t>
  </si>
  <si>
    <t>025</t>
  </si>
  <si>
    <t>Štvorhranné potrubie - rovné 400x300 /l=1100</t>
  </si>
  <si>
    <t>026</t>
  </si>
  <si>
    <t>Štvorhranné potrubie - prechod 750x500/400x300 /l=500</t>
  </si>
  <si>
    <t>027</t>
  </si>
  <si>
    <t>Odvodný kovový ventil  fí125</t>
  </si>
  <si>
    <t>027a</t>
  </si>
  <si>
    <t>Vertikálny odlučovač tuku s pletivovým filtrom a posuvnou klapkou 400x200mmSystemair	GT-L-V-M-400x200-R	alebo ekvivalent</t>
  </si>
  <si>
    <t>-1351196014</t>
  </si>
  <si>
    <t>028</t>
  </si>
  <si>
    <t>Spiro potrubie - koleno 90° fí 125</t>
  </si>
  <si>
    <t>029</t>
  </si>
  <si>
    <t>Spiro potrubie - rovné fí 125/3000</t>
  </si>
  <si>
    <t>030</t>
  </si>
  <si>
    <t>Spiro potrubie - prechod fí125/fí200</t>
  </si>
  <si>
    <t>031</t>
  </si>
  <si>
    <t>Spiro potrubie - rovné fí200</t>
  </si>
  <si>
    <t>032</t>
  </si>
  <si>
    <t>Spiro potrubie - satel fí200/fí125</t>
  </si>
  <si>
    <t>033</t>
  </si>
  <si>
    <t>034</t>
  </si>
  <si>
    <t>Spiro potrubie - satel fí315/fí200</t>
  </si>
  <si>
    <t>035</t>
  </si>
  <si>
    <t>036</t>
  </si>
  <si>
    <t>037</t>
  </si>
  <si>
    <t>Spiro potrubie - rovné fí250/3000</t>
  </si>
  <si>
    <t>038</t>
  </si>
  <si>
    <t>Regulačná klapka - ručná fí250</t>
  </si>
  <si>
    <t>039</t>
  </si>
  <si>
    <t>Spiro potrubie - prechod fí250/fí315</t>
  </si>
  <si>
    <t>040</t>
  </si>
  <si>
    <t>Spiro porubie - rovné fí315/3000</t>
  </si>
  <si>
    <t>041</t>
  </si>
  <si>
    <t>042</t>
  </si>
  <si>
    <t>Štvorhranné potrubie - rovné 750x500/ l=1415</t>
  </si>
  <si>
    <t>043</t>
  </si>
  <si>
    <t>Štvorhranné potrubie - rovné 750x500/ l=1125</t>
  </si>
  <si>
    <t>044</t>
  </si>
  <si>
    <t>Štvorhranné potrubie - prechod 750x500/400x750 /l=500</t>
  </si>
  <si>
    <t>045</t>
  </si>
  <si>
    <t>Štvorhranné potrubie - koleno 90° 750x400</t>
  </si>
  <si>
    <t>046</t>
  </si>
  <si>
    <t>Štvorhranné potrubie - rovné 750x400/ l=1415</t>
  </si>
  <si>
    <t>047</t>
  </si>
  <si>
    <t>Štvorhranné potrubie - rovné, s 1VP 750x400/ l=1415</t>
  </si>
  <si>
    <t>048</t>
  </si>
  <si>
    <t>Štvorhranné potrubie - koleno 90° 400x750</t>
  </si>
  <si>
    <t>049</t>
  </si>
  <si>
    <t>050</t>
  </si>
  <si>
    <t>Štvorhranné potrubie - rovné 750x400/ l=290</t>
  </si>
  <si>
    <t>051</t>
  </si>
  <si>
    <t>Štvorhranné potrubie - prechod 750x400/1050x400/ l=1000</t>
  </si>
  <si>
    <t>052</t>
  </si>
  <si>
    <t>Štvorhranné potrubie - tlmič hluku 1050x400/ l=1000</t>
  </si>
  <si>
    <t>053</t>
  </si>
  <si>
    <t>Štvorhranné potrubie - rovné 750x400/ l=475</t>
  </si>
  <si>
    <t>054</t>
  </si>
  <si>
    <t>Štvorhranné potrubie - rovné 750x400/ l=820</t>
  </si>
  <si>
    <t>055</t>
  </si>
  <si>
    <t>Štvorhranné potrubie - rovné 750x400/ l=190</t>
  </si>
  <si>
    <t>056</t>
  </si>
  <si>
    <t>Štvorhranné potrubie - koleno 30° R=50 mm 750x400</t>
  </si>
  <si>
    <t>057</t>
  </si>
  <si>
    <t>Štvorhranné potrubie - koleno 90° R=50 mm 750x400</t>
  </si>
  <si>
    <t>058</t>
  </si>
  <si>
    <t>Štvorhranné potrubie - prechod 750x400/1570x770 /l=350</t>
  </si>
  <si>
    <t>059</t>
  </si>
  <si>
    <t>TI- samolepiace kaučukové pásy s AL fóliou hr. 19</t>
  </si>
  <si>
    <t>V</t>
  </si>
  <si>
    <t xml:space="preserve">Výfuk vzduchu materiál   </t>
  </si>
  <si>
    <t>060</t>
  </si>
  <si>
    <t>061</t>
  </si>
  <si>
    <t>Štvorhranné potrubie - rovné 750x400/ l=710</t>
  </si>
  <si>
    <t>062</t>
  </si>
  <si>
    <t>063</t>
  </si>
  <si>
    <t>064</t>
  </si>
  <si>
    <t>Štvorhranné potrubie - rovné 750x400/ l=1190</t>
  </si>
  <si>
    <t>065</t>
  </si>
  <si>
    <t>066</t>
  </si>
  <si>
    <t>067</t>
  </si>
  <si>
    <t>068</t>
  </si>
  <si>
    <t>Štvorhranné potrubie - rovné 750x400/ l=890</t>
  </si>
  <si>
    <t>069</t>
  </si>
  <si>
    <t>070</t>
  </si>
  <si>
    <t>071</t>
  </si>
  <si>
    <t>072</t>
  </si>
  <si>
    <t>Štvorhranné potrubie - rovné 750x400/ l=530</t>
  </si>
  <si>
    <t>073</t>
  </si>
  <si>
    <t>Prestup cez strechu existujúcim potrubím</t>
  </si>
  <si>
    <t>074</t>
  </si>
  <si>
    <t>Štvorhranné potrubie - prechod 750x400/fí630 /500</t>
  </si>
  <si>
    <t>075</t>
  </si>
  <si>
    <t>Výfuková hlavica fí630</t>
  </si>
  <si>
    <t>076</t>
  </si>
  <si>
    <t>N</t>
  </si>
  <si>
    <t xml:space="preserve">Nasávanie vzduchu materiál   </t>
  </si>
  <si>
    <t>077</t>
  </si>
  <si>
    <t>Protidažďová žalúzia  1250x1250</t>
  </si>
  <si>
    <t>078</t>
  </si>
  <si>
    <t>Štvorhranné potrubie - prechod 1250x1250/750x400 /l=500</t>
  </si>
  <si>
    <t>079</t>
  </si>
  <si>
    <t>080</t>
  </si>
  <si>
    <t>081</t>
  </si>
  <si>
    <t>082</t>
  </si>
  <si>
    <t>Štvorhranné potrubie - rovné 750x400/ l=965</t>
  </si>
  <si>
    <t>176</t>
  </si>
  <si>
    <t>083</t>
  </si>
  <si>
    <t>Štvorhranné potrubie - rovné 750x400/ l=500</t>
  </si>
  <si>
    <t>178</t>
  </si>
  <si>
    <t>084</t>
  </si>
  <si>
    <t>180</t>
  </si>
  <si>
    <t>085</t>
  </si>
  <si>
    <t>086</t>
  </si>
  <si>
    <t>Štvorhranné potrubie - prechod 750x400/ 770x1570 /l=350</t>
  </si>
  <si>
    <t>087</t>
  </si>
  <si>
    <t>P</t>
  </si>
  <si>
    <t xml:space="preserve">Prívod vzduchu -materiál   </t>
  </si>
  <si>
    <t>088</t>
  </si>
  <si>
    <t>089</t>
  </si>
  <si>
    <t>Štvorhranné potrubie - rovné 750x400/ l=755</t>
  </si>
  <si>
    <t>090</t>
  </si>
  <si>
    <t>091</t>
  </si>
  <si>
    <t>092</t>
  </si>
  <si>
    <t>Štvorhranné potrubie - rovné 750x400/ l=400</t>
  </si>
  <si>
    <t>093</t>
  </si>
  <si>
    <t>Štvorhranné potrubie - koleno 30° 750x400</t>
  </si>
  <si>
    <t>094</t>
  </si>
  <si>
    <t>Štvorhranné potrubie - rovné 750x400/ l=450</t>
  </si>
  <si>
    <t>095</t>
  </si>
  <si>
    <t>096</t>
  </si>
  <si>
    <t>097</t>
  </si>
  <si>
    <t>098</t>
  </si>
  <si>
    <t>099</t>
  </si>
  <si>
    <t>Štvorhranné potrubie - rovné 750x400/ l=505</t>
  </si>
  <si>
    <t>Štvorhranné potrubie - rovné 750x400/ l=300</t>
  </si>
  <si>
    <t>Štvorhranné potrubie - rovné 750x400/ l=350</t>
  </si>
  <si>
    <t>H</t>
  </si>
  <si>
    <t xml:space="preserve">Hygienické odvetranie   </t>
  </si>
  <si>
    <t>Odvodný ventilátor na stenu s časovým dobehom, so spätnou klapkou, s pripojením fí 100 mm, vzduchový výkon max. 100 m3/h alebo ekvivalent</t>
  </si>
  <si>
    <t>Spiro potrubie - rovné fí100/3000</t>
  </si>
  <si>
    <t>228</t>
  </si>
  <si>
    <t>Výfuková mriežka so sitom fí 100</t>
  </si>
  <si>
    <t>230</t>
  </si>
  <si>
    <t xml:space="preserve">Materiály, montáž, doprava   </t>
  </si>
  <si>
    <t>Spojovací a montážny materiál</t>
  </si>
  <si>
    <t>232</t>
  </si>
  <si>
    <t>Pomocný elektroinštalačný materiál</t>
  </si>
  <si>
    <t>234</t>
  </si>
  <si>
    <t>Doprava</t>
  </si>
  <si>
    <t>236</t>
  </si>
  <si>
    <t>Montáž</t>
  </si>
  <si>
    <t>238</t>
  </si>
  <si>
    <t>Demontáž jestvujúcich zariadení a potrubí vr. presunov, likvidácie odpadu /separovaný zber zberné suroviny</t>
  </si>
  <si>
    <t>240</t>
  </si>
  <si>
    <t>Izolácia potrubia</t>
  </si>
  <si>
    <t>242</t>
  </si>
  <si>
    <t>HZS-016</t>
  </si>
  <si>
    <t>Dokumentácia skutočného vyhotovenia po montážnych prácach</t>
  </si>
  <si>
    <t>súb</t>
  </si>
  <si>
    <t>244</t>
  </si>
  <si>
    <t>HZS-018</t>
  </si>
  <si>
    <t>Osvedčenie konštrukčnej dokumentácie TI SR; vrátane vydania osvedčenia</t>
  </si>
  <si>
    <t>246</t>
  </si>
  <si>
    <t>HZS-019</t>
  </si>
  <si>
    <t>Technicko - právna dokumentácia, doklady, protokoly</t>
  </si>
  <si>
    <t>248</t>
  </si>
  <si>
    <t>HZS-040</t>
  </si>
  <si>
    <t>Odborná prehliadka a prevádzková kontrola zariadenia</t>
  </si>
  <si>
    <t>250</t>
  </si>
  <si>
    <t>HZS-043</t>
  </si>
  <si>
    <t>Tlaková a tesnostná skúška potrubia vzt systému</t>
  </si>
  <si>
    <t>252</t>
  </si>
  <si>
    <t>HZS-062</t>
  </si>
  <si>
    <t>Spustenie systému do prevádzky</t>
  </si>
  <si>
    <t>254</t>
  </si>
  <si>
    <t>HZS-063</t>
  </si>
  <si>
    <t>Zaškolenie obsluhy systému</t>
  </si>
  <si>
    <t>256</t>
  </si>
  <si>
    <t>SO01.A-5 - SO01.A-5  Plynoinštalácia</t>
  </si>
  <si>
    <t xml:space="preserve">    95-M - Revízie</t>
  </si>
  <si>
    <t>723150303</t>
  </si>
  <si>
    <t>Potrubie z oceľových rúrok hladkých čiernych spájaných zvarov. akosť 11 353.0 D 26,8/2,6</t>
  </si>
  <si>
    <t>1020057714</t>
  </si>
  <si>
    <t>0,65+0,65+0,3+0,8+0,95+2,5</t>
  </si>
  <si>
    <t>723150304</t>
  </si>
  <si>
    <t>Potrubie z oceľových rúrok hladkých čiernych spájaných zvarov. akosť 11 353.0 D 33,7/2,6</t>
  </si>
  <si>
    <t>-262883757</t>
  </si>
  <si>
    <t>723150305</t>
  </si>
  <si>
    <t>Potrubie z oceľových rúrok hladkých čiernych spájaných zvarov. akosť 11 353.0 D 42,4/2,6</t>
  </si>
  <si>
    <t>-300851357</t>
  </si>
  <si>
    <t>723150312</t>
  </si>
  <si>
    <t>Potrubie z oceľových rúrok hladkých čiernych spájaných zvarov. akosť 11 353.0 D 48,3/2,9</t>
  </si>
  <si>
    <t>-687445592</t>
  </si>
  <si>
    <t>2,7+2,7+1,2+1</t>
  </si>
  <si>
    <t>723150341</t>
  </si>
  <si>
    <t>Potrubie z oceľových rúrok hladkých čiernych redukcia - zhotovenie kovaním nad 1 DN DN 32/20</t>
  </si>
  <si>
    <t>-220816168</t>
  </si>
  <si>
    <t>723150342</t>
  </si>
  <si>
    <t>Potrubie z oceľových rúrok hladkých čiernych redukcia - zhotovenie kovaním nad 1 DN DN 40/25</t>
  </si>
  <si>
    <t>897149347</t>
  </si>
  <si>
    <t>723150351</t>
  </si>
  <si>
    <t>Potrubie z oceľových rúrok hladkých čiernych, redukcia zhotovaná kovaním nad 2 DN DN 40/20</t>
  </si>
  <si>
    <t>1922730276</t>
  </si>
  <si>
    <t>723150366</t>
  </si>
  <si>
    <t>Potrubie z oceľových rúrok hladkých čiernych, chránička D 44,5/2</t>
  </si>
  <si>
    <t>13245273</t>
  </si>
  <si>
    <t>0,4+0,4+0,4</t>
  </si>
  <si>
    <t>723150368</t>
  </si>
  <si>
    <t>Potrubie z oceľových rúrok hladkých čiernych, chránička D 76/3,2</t>
  </si>
  <si>
    <t>1880277235</t>
  </si>
  <si>
    <t>0,3</t>
  </si>
  <si>
    <t>723160206</t>
  </si>
  <si>
    <t>Prípojka k plynomeru spojená na závit bez obchádzky G 6/4</t>
  </si>
  <si>
    <t>-1644408260</t>
  </si>
  <si>
    <t>723230011.S</t>
  </si>
  <si>
    <t>Montáž guľového uzáveru priameho PN 5 G 3/4 FF s protipožiarnou armatúrou 2x vnútorný závit</t>
  </si>
  <si>
    <t>1785919209</t>
  </si>
  <si>
    <t>551340008800.S</t>
  </si>
  <si>
    <t>Guľový uzáver na plyn priamy 3/4"x3/4" FF, s protipožiarnou armatúrou, prevádzková poistka, niklovaná mosadz</t>
  </si>
  <si>
    <t>1757262961</t>
  </si>
  <si>
    <t>723239105.S</t>
  </si>
  <si>
    <t>Montáž armatúry závitovej s dvoma závitmi, kohútik priamy,solenoidový ventil G 6/4</t>
  </si>
  <si>
    <t>1376988064</t>
  </si>
  <si>
    <t>551340006300</t>
  </si>
  <si>
    <t>Guľový uzáver na plyn 6/4", FF, páčka, plnoprietokový, niklovaná mosadz</t>
  </si>
  <si>
    <t>223887108</t>
  </si>
  <si>
    <t>998723101.S</t>
  </si>
  <si>
    <t>Presun hmôt pre vnútorný plynovod v objektoch výšky do 6 m</t>
  </si>
  <si>
    <t>-894508836</t>
  </si>
  <si>
    <t>783414140</t>
  </si>
  <si>
    <t>Nátery kovového potrubia olejové do DN 50 mm dvojnásobné so základným náterom - 105µm</t>
  </si>
  <si>
    <t>170957932</t>
  </si>
  <si>
    <t>5,85</t>
  </si>
  <si>
    <t>7,6</t>
  </si>
  <si>
    <t>95-M</t>
  </si>
  <si>
    <t>Revízie</t>
  </si>
  <si>
    <t>950506021</t>
  </si>
  <si>
    <t>Domové plynovody tesnosti spoja tesnosti rozvodu plynu plynomerom</t>
  </si>
  <si>
    <t>úsek</t>
  </si>
  <si>
    <t>1242954018</t>
  </si>
  <si>
    <t>950506102</t>
  </si>
  <si>
    <t>Nízkotlakové plynovody-kontrola plynovodu nadzemného nad 20 do 100 m</t>
  </si>
  <si>
    <t>-410198414</t>
  </si>
  <si>
    <t>950506111</t>
  </si>
  <si>
    <t>Nízkotlakové plynovody-kontrola plynovodu uzáveru guľového</t>
  </si>
  <si>
    <t>-122629909</t>
  </si>
  <si>
    <t>950507001</t>
  </si>
  <si>
    <t>Lokálne spotrebiče plynové variče, šporáky-kontrola pripojenie spotrebiča a uzáveru plynu</t>
  </si>
  <si>
    <t>-1488440657</t>
  </si>
  <si>
    <t>950507021</t>
  </si>
  <si>
    <t>Lok.sp.pl.variče, šporáky-kontrola pl.vyk.tel.nap.na komínové tel.a uzatvor.spotr.kontrola hl.horáka</t>
  </si>
  <si>
    <t>240595886</t>
  </si>
  <si>
    <t>950507024</t>
  </si>
  <si>
    <t>Lokálne spotrebiče plynové variče, šporáky-kontrola kontrola odťahu uzatvoreného vykur.telesa</t>
  </si>
  <si>
    <t>-1288718125</t>
  </si>
  <si>
    <t>950507027</t>
  </si>
  <si>
    <t>Lokálne spotrebiče plynové variče, šporáky-kontrola kontrola technického stavu spotrebiča vykurovacieho telesa</t>
  </si>
  <si>
    <t>-1777813959</t>
  </si>
  <si>
    <t>950507101</t>
  </si>
  <si>
    <t>Veľkokuch.spotr.šporáky,ohr.vane,ohr.stoly,var.kotol,pračka,cukr.pece kontrola prip.spotr.a uzáv.pl.</t>
  </si>
  <si>
    <t>-114518195</t>
  </si>
  <si>
    <t>SO01.A-6 - SO01.A-6 Ústredné vykurovanie</t>
  </si>
  <si>
    <t xml:space="preserve">    734 - Ústredné kúrenie - armatúry</t>
  </si>
  <si>
    <t xml:space="preserve">    735 - Ústredné kúrenie - vykurovacie telesá</t>
  </si>
  <si>
    <t>734</t>
  </si>
  <si>
    <t>Ústredné kúrenie - armatúry</t>
  </si>
  <si>
    <t>734200811</t>
  </si>
  <si>
    <t>Demontáž armatúry závitovej s jedným závitom do G 1/2 -0,00045t</t>
  </si>
  <si>
    <t>1911295819</t>
  </si>
  <si>
    <t>734430821</t>
  </si>
  <si>
    <t>Demontáž termostatu kapilárového,  -0,00191t</t>
  </si>
  <si>
    <t>1636516129</t>
  </si>
  <si>
    <t>734890801</t>
  </si>
  <si>
    <t>Vnútrostaveniskové premiestnenie vybúraných hmôt armatúr do 6m</t>
  </si>
  <si>
    <t>-2017514503</t>
  </si>
  <si>
    <t>734222614</t>
  </si>
  <si>
    <t xml:space="preserve">Ventil montaž </t>
  </si>
  <si>
    <t>1122820081</t>
  </si>
  <si>
    <t>551210028500</t>
  </si>
  <si>
    <t>Ventil radiátorový priamy 1/2" s prednastavením VD, k napojeniu na oceľové potrubie, PN 10, niklovaná mosadz</t>
  </si>
  <si>
    <t>-634586524</t>
  </si>
  <si>
    <t>551210009500</t>
  </si>
  <si>
    <t>Ventil odvzdušňovací automatický, 1/2", mosadz, IVAR.VARIA</t>
  </si>
  <si>
    <t>-1678377128</t>
  </si>
  <si>
    <t>551290006800</t>
  </si>
  <si>
    <t>Regulačné šróbenie priame 1/2", PN 10, na oceľové potrubie, niklovaná mosadz, IVAR.DD 301</t>
  </si>
  <si>
    <t>1270247292</t>
  </si>
  <si>
    <t>734223208</t>
  </si>
  <si>
    <t>Montáž termostatickej hlavice kvapalinovej jednoduchej</t>
  </si>
  <si>
    <t>-1154209639</t>
  </si>
  <si>
    <t>551280002000</t>
  </si>
  <si>
    <t>Termostatická hlavica kvapalinová, rozsah regulácie + 6,5 až +28°C, plast</t>
  </si>
  <si>
    <t>-1125451099</t>
  </si>
  <si>
    <t>998734101</t>
  </si>
  <si>
    <t>Presun hmôt pre armatúry v objektoch výšky do 6 m</t>
  </si>
  <si>
    <t>-1651612996</t>
  </si>
  <si>
    <t>735</t>
  </si>
  <si>
    <t>Ústredné kúrenie - vykurovacie telesá</t>
  </si>
  <si>
    <t>735111810</t>
  </si>
  <si>
    <t>Demontáž radiátorov článkových,  -0,02380t</t>
  </si>
  <si>
    <t>1175789157</t>
  </si>
  <si>
    <t>0,4*1,2*4</t>
  </si>
  <si>
    <t>735890801</t>
  </si>
  <si>
    <t>Vnútrostaveniskové premiestnenie vybúraných hmôt vykurovacích telies do 6m</t>
  </si>
  <si>
    <t>2011770984</t>
  </si>
  <si>
    <t>735154023</t>
  </si>
  <si>
    <t>Montáž vykurovacieho telesa panelového jednoradového 400 mm/ dĺžky 1400-1800 mm</t>
  </si>
  <si>
    <t>-307396472</t>
  </si>
  <si>
    <t>484530062400</t>
  </si>
  <si>
    <t>Teleso vykurovacie doskové dvojpanelové oceľové 22K, vxl 400x1600 mm s bočným pripojením a dvoma konvektormi</t>
  </si>
  <si>
    <t>1174771311</t>
  </si>
  <si>
    <t>735158120</t>
  </si>
  <si>
    <t>Vykurovacie telesá panelové, tlaková skúška telesa vodou</t>
  </si>
  <si>
    <t>1145397063</t>
  </si>
  <si>
    <t>735494811</t>
  </si>
  <si>
    <t>Vypúšťanie vody z vykurovacích sústav o v. pl. vykurovacích telies</t>
  </si>
  <si>
    <t>-357934105</t>
  </si>
  <si>
    <t>6,511</t>
  </si>
  <si>
    <t>998735101</t>
  </si>
  <si>
    <t>Presun hmôt pre vykurovacie telesá v objektoch výšky do 6 m</t>
  </si>
  <si>
    <t>692911307</t>
  </si>
  <si>
    <t>783391111</t>
  </si>
  <si>
    <t>Nátery vykur.telies farbou riediteľnou vodou, akryátovou, oceľových radiátorov článkových dvojnás. 1x email  - 135μm</t>
  </si>
  <si>
    <t>-1863994701</t>
  </si>
  <si>
    <t>4,591</t>
  </si>
  <si>
    <t xml:space="preserve">SO01.A-7 - SO01A.7 Technológia stravovacej prevádzky </t>
  </si>
  <si>
    <t xml:space="preserve">791 - Zariadenia veľkokuchýň   </t>
  </si>
  <si>
    <t xml:space="preserve">    1.01 - Chladený sklad   </t>
  </si>
  <si>
    <t xml:space="preserve">    1.02 - Umývanie čierneho riadu   </t>
  </si>
  <si>
    <t xml:space="preserve">    1.03 - Príprava vajec   </t>
  </si>
  <si>
    <t xml:space="preserve">    1.04 - Príručný sklad   </t>
  </si>
  <si>
    <t xml:space="preserve">    1.05 - Čistá príprava mäsa   </t>
  </si>
  <si>
    <t xml:space="preserve">    1.06 - Čistá príprava zeleniny   </t>
  </si>
  <si>
    <t xml:space="preserve">    1.07 - Múčna príprava   </t>
  </si>
  <si>
    <t xml:space="preserve">    1.08 - Finalizácia jedál   </t>
  </si>
  <si>
    <t xml:space="preserve">    1.09 - Varný blok   </t>
  </si>
  <si>
    <t xml:space="preserve">    1.10 - Výdaj jedál   </t>
  </si>
  <si>
    <t xml:space="preserve">    1.11 - Umývanie bieleho riadu   </t>
  </si>
  <si>
    <t xml:space="preserve">    1.12 - Škrabka zemiakov   </t>
  </si>
  <si>
    <t xml:space="preserve">    1.14 - Chladiaci box   </t>
  </si>
  <si>
    <t xml:space="preserve">    1.15 - Centrálny zmäkčovač   </t>
  </si>
  <si>
    <t xml:space="preserve">    1.16 - Montaž   </t>
  </si>
  <si>
    <t>791</t>
  </si>
  <si>
    <t xml:space="preserve">Zariadenia veľkokuchýň   </t>
  </si>
  <si>
    <t>1.01</t>
  </si>
  <si>
    <t xml:space="preserve">Chladený sklad   </t>
  </si>
  <si>
    <t>Chladiaca skriňa - objem: 600 l - chladenie: ventilované - dvere: plné - prevedenie: biela - teplota: 0/+10°C - elektronická riadiaca jednotka - zámok - vnútorný rozmer: GN 2/1 +príslušenstvo: - 3 x rošt GN 2/1 - 1 x rošt 650 x 330 mm 775x690x1890 Red Fox</t>
  </si>
  <si>
    <t>Chladnička jestvujúca</t>
  </si>
  <si>
    <t>Regál nerezový, 5 policový DOMER 1800x600x2000 Nikomi PZ-5 alebo ekvivalent</t>
  </si>
  <si>
    <t>Regál nerezový, 5 policový DOMER 2350x600x2000 Nikomi PZ-5 alebo ekvivalent</t>
  </si>
  <si>
    <t>Podlahová nerezová vpusť, roštová nadstavba 157, 200x200x25mm, V2A, vpust 157, spod. diel, prír.tlak., DN100, zvislý, PU, V2A, odkalovač 157, zvislýl, V2A; rošt mriežkový, protišmyk.,168x168mm, L15, V2A 200x200 ACO  montáž stavba, alebo ekvivalent</t>
  </si>
  <si>
    <t>1.02</t>
  </si>
  <si>
    <t xml:space="preserve">Umývanie čierneho riadu   </t>
  </si>
  <si>
    <t>Nerezová výlevka - rozmer umývadla: 390x285x125 mm - rozmer vane: 400x400x200 mm - odobrateľný nerezový rošt - batéria - možnosť závesného uchytenia - dodávaná v demontovanom stave 500x700x850 RM VKN 70 alebo ekvivalent</t>
  </si>
  <si>
    <t>Nerezový drez, lisovaný, roštová polica,zadný lem 300mm 1200x700x850 Nikomi CNDL-2r alebo ekvivalent</t>
  </si>
  <si>
    <t>007a</t>
  </si>
  <si>
    <t>Sprchová batéria + spätné klapky, zo stola s prichytením na stene.  RM DOC-3+SK alebo ekvivalent</t>
  </si>
  <si>
    <t>007b</t>
  </si>
  <si>
    <t>Sifón drezový</t>
  </si>
  <si>
    <t>Nerezový regál 5 policový, roštové police, DOMER 1740x600x2000 Nikomi PZ-5r alebo ekvivalent</t>
  </si>
  <si>
    <t>Nerezový regál 5 policový, roštové police, DOMER 1070x600x2000 Nikomi PZ-5r alebo ekvivalent</t>
  </si>
  <si>
    <t>Nerezový regál 5 policový, roštové police 1000x600x2000 Nikomi PZ-5r alebo ekvivalent</t>
  </si>
  <si>
    <t>1.03</t>
  </si>
  <si>
    <t xml:space="preserve">Príprava vajec   </t>
  </si>
  <si>
    <t>Nerezový pracovný  stôl s policou , zadný lem, pravý lem  DOMER 1230x650x900 Nikomi PSJ-2 alebo ekvivalent</t>
  </si>
  <si>
    <t>Chladiaca skriňa - objem: 200 l - chladenie: ventilované - dvere: plné - prevedenie: biela - teplota: 0/+8°C - elektronická riadiaca jednotka - zámok - 2 x rošt 600x585x850 RM HR-200 alebo ekvivalent</t>
  </si>
  <si>
    <t>Umývací stôl nerezový bez police, s drezom vpravo a dierou na batériu, zadný lem, ľavý lem, ľavé nohy uskočené o rozmer chladničky, výška stola upravená podľa výšky podstolovej chladničky DOMER 1450x650x900 iba prípravy</t>
  </si>
  <si>
    <t>014a</t>
  </si>
  <si>
    <t>Stojanková batéria</t>
  </si>
  <si>
    <t>014b</t>
  </si>
  <si>
    <t>1.04</t>
  </si>
  <si>
    <t xml:space="preserve">Príručný sklad   </t>
  </si>
  <si>
    <t>Regál nerezový, 5 policový DOMER 1700x600x2000 Nikomi PZ-5 alebo ekvivalent</t>
  </si>
  <si>
    <t>1.05</t>
  </si>
  <si>
    <t xml:space="preserve">Čistá príprava mäsa   </t>
  </si>
  <si>
    <t>Nerezový umývací stôl s policou, a suflíkom v pravo, vaňa 600x500 v ľavo, zadný lem. ,DOMER 1275x700x900 Nikomi USN-1pz alebo ekvivalent</t>
  </si>
  <si>
    <t>018a</t>
  </si>
  <si>
    <t>Stojánková batéria</t>
  </si>
  <si>
    <t>018b</t>
  </si>
  <si>
    <t>Mäsoklát nerez s nierolenovou doskou 80 mm 700x700x900 Nikomi MK alebo ekvivalent</t>
  </si>
  <si>
    <t>Nerezový pracovný stôl s policou a 3x suflík v pravo, ľavý lem, pravý lem do vzdialenosti stĺpa a zadný lem.DOMER 2670x700x900 Nikomi PSŠV-1 alebo ekvivalent</t>
  </si>
  <si>
    <t>Nerezová dvojpolicová skrinka bez dvierok. Šírku upraviť podľa poz. 18 1275x350x700 Nikomi NS-1 alebo ekvivalent</t>
  </si>
  <si>
    <t>1.06</t>
  </si>
  <si>
    <t xml:space="preserve">Čistá príprava zeleniny   </t>
  </si>
  <si>
    <t>Nerezový umývací stôl s policou, s drezom vľavo a dierou na batériu, zadný lem, ľavý lem do vzdialenosti stĺpa, zásuvka vpravo  1500x700x900 Nikomi PSJ-2 alebo ekvivalent</t>
  </si>
  <si>
    <t>022a</t>
  </si>
  <si>
    <t>022b</t>
  </si>
  <si>
    <t>Nerezový pracovný stôl s policou, 3x zásuvka vpravo, zadný lem 1800x700x900 Nikomi PSŠ-1 alebo ekvivalent</t>
  </si>
  <si>
    <t>1.07</t>
  </si>
  <si>
    <t xml:space="preserve">Múčna príprava   </t>
  </si>
  <si>
    <t>Univerzálny miešací a hnetací stroj JESTVUJÚCI</t>
  </si>
  <si>
    <t>Miešací stroj JESTVUJÚCI</t>
  </si>
  <si>
    <t>Nerezový umývací stôl s policou, a šuflíkom v ľavo, vaňa 400x500 v pravo, zadný lem,  1300x700x900 Nikomi USN-1z alebo ekvivalent</t>
  </si>
  <si>
    <t>026a</t>
  </si>
  <si>
    <t>026b</t>
  </si>
  <si>
    <t>Nerezový stôl s policou s drevennou bukovou pracovnou doskou 1500x700x900 Nikomi PSJV-2 + buková prac. doska alebo ekvivalent</t>
  </si>
  <si>
    <t>Nerezová dvojpolicová skrinka bez dvierok. 1500x350x700 Nikomi NS-1 alebo ekvivalent</t>
  </si>
  <si>
    <t>027b</t>
  </si>
  <si>
    <t>Nerezová dvojpolicová skrinka bez dvierok. 1300x350x700 Nikomi NS-1 alebo ekvivalent</t>
  </si>
  <si>
    <t>Cukrárska trojrúrová pec, elektrická Kapacita 9 x GN2/1 Ohrev statický + nútená cirkulácia vzduchu Teplotný rozsah aspoň 50-320°C  Ovládanie samostatné pre každú z troch pecí pomocou termostatu a svetelných kontroliek. Časovač so zvukovou signalizáciou. H</t>
  </si>
  <si>
    <t>1.08</t>
  </si>
  <si>
    <t xml:space="preserve">Finalizácia jedál   </t>
  </si>
  <si>
    <t>Konvektomat JESTVUJÚCI  Alphatech</t>
  </si>
  <si>
    <t>029a</t>
  </si>
  <si>
    <t>Podstavec pod konvektomat JESTVUJÚCI</t>
  </si>
  <si>
    <t>Konvektomat s bojlerovým vyvíjačom pary, Alfanumerický displej s vysokou viditeľnosťou. 2,4 palcový displej pre zobrazenie obľúbených programov, prednastavené programy, variabilná ventilácia, 12 rýchlosti ventilátora, kapacita            10x GN 1/1, rozte</t>
  </si>
  <si>
    <t>030a</t>
  </si>
  <si>
    <t>Automatický umývací systém  Lainox LCS</t>
  </si>
  <si>
    <t>030b</t>
  </si>
  <si>
    <t>Viacbodová sonda  Lainox KSC004O</t>
  </si>
  <si>
    <t>030c</t>
  </si>
  <si>
    <t>Tukový filter  Lainox NFX101</t>
  </si>
  <si>
    <t>Podstavec pod konvektomat  Nikomi PPK-1</t>
  </si>
  <si>
    <t>Plynový varný kotol - hranatý duplikátor, objem 200 litrov, duplikátor hranatý, nepriamy ohrev, automatické dopúšťanie vody do medziplášťa, 2" výpustný ventil, konštrukcia: -Vnútorné steny duplikátora kotla z nerezovej ocele AISI 304 s hrúbkou minimálne 1</t>
  </si>
  <si>
    <t>Vozík na GN 620x660x850 Inox Profi VG-3 alebo ekvivalent</t>
  </si>
  <si>
    <t>Umývadlo JESTVUJÚCE</t>
  </si>
  <si>
    <t>Podlahová nerezová vpusť, roštová nadstavba, 500x350x25mm, vpust DN100, zvislý, PU, rošt mriežkový, protišmyk.,468x318mm 500x350 Nikomi  alebo ekvivalent</t>
  </si>
  <si>
    <t>1.09</t>
  </si>
  <si>
    <t xml:space="preserve">Varný blok   </t>
  </si>
  <si>
    <t>Pracovný stôl s policou, 3x zásuvka vpravo, zadný lem, hrany ochránené proti poškriabaniu personálu 1800x700x900 Nikomi atyp</t>
  </si>
  <si>
    <t>Panvica plynová, JESTVUJÚCA, odpojenie/pripojenie/vynesenie 1500x900x900 Nagema</t>
  </si>
  <si>
    <t>Panvica plynová, JESTVUJÚCA, odpojenie/pripojenie/vynesenie 1050x845x900</t>
  </si>
  <si>
    <t>Stôl s policou s drevennou pracovnou doskou , 3x zásuvka vpravo</t>
  </si>
  <si>
    <t>Elektrický kotol, 100l, Okrúhli duplikátor, nepriami ohrev, 2" výpustný ventil, konštrukcia: vnútorné bočnice duplikátora kotla sú z nerezovej ocele AISI304 s hrúbkou 1,2 mm. Z toho istého materiálu je vyrobené aj veko a horná doska kotla.  Dno duplikátor</t>
  </si>
  <si>
    <t>Neutrálna pracovná plocha 600x900x900 Nikomi PSJ 1 alebo ekvivalent</t>
  </si>
  <si>
    <t>Plynové varidlo, 4x horáky, 4 mosadzné plynové horáky vybavené večným plameňom a termopoistkou, aspoň 2x 4,8 kW a 1x 3,7 kW a 1x7 kW, horná doska z nerezovej ocele AISI304 s hrúbkou 1,2 mm. Bočnice a polica z nerovej ocele AISI430 s hrúbkou 0,8 mm.  Gastr</t>
  </si>
  <si>
    <t>Napúšťacia batéria  RM CEAT alebo ekvivalent</t>
  </si>
  <si>
    <t>1.10</t>
  </si>
  <si>
    <t xml:space="preserve">Výdaj jedál   </t>
  </si>
  <si>
    <t>Kolenové umývadlo 400x300x290 Red Fox UM-43 alebo ekvivalent</t>
  </si>
  <si>
    <t>Regál nerezový, 5 policový 1400x600x2000 Nikomi PZ-5 alebo ekvivalent</t>
  </si>
  <si>
    <t>Regál nerezový, 5 policový 1700x600x2000 Nikomi PZ-5 alebo ekvivalent</t>
  </si>
  <si>
    <t>Elektrická stolička JESTVUJÚCA</t>
  </si>
  <si>
    <t>Ohrevný výdajný vozík JESTVUJÚCI 1500x660x900</t>
  </si>
  <si>
    <t>Ohrevný zásobník na taniere 870x440x900 Nikomi Pot-2 alebo ekvivalent</t>
  </si>
  <si>
    <t>Pracovný stôl, bez lemu 700x700x900 Nikomi PSJ-1 alebo ekvivalent</t>
  </si>
  <si>
    <t>053a</t>
  </si>
  <si>
    <t>Pracovný stôl, bez lemu 1450x700x900 Nikomi PSJ-1 alebo ekvivalent</t>
  </si>
  <si>
    <t>053b</t>
  </si>
  <si>
    <t>Pracovný stôl, bez lemu 1500x700x900 Nikomi PSJ-1 alebo ekvivalent</t>
  </si>
  <si>
    <t>1.11</t>
  </si>
  <si>
    <t xml:space="preserve">Umývanie bieleho riadu   </t>
  </si>
  <si>
    <t>Podstolová umývačka riadu 2 x umývací cyklus, spotreba max 2,3 litrov, teoretický výkon 30/20 košov za hodinu, objem bojlera 5,5 litra, manuálne ovládanie, horné aj spodné ramená. Konštrukcia: umývačka riadu z nerezovej ocele AISI304 s hrúbkou 10/10. Zvuk</t>
  </si>
  <si>
    <t>055a</t>
  </si>
  <si>
    <t>Podstavec pod umývačku - DOMER 595x520x500</t>
  </si>
  <si>
    <t>055c</t>
  </si>
  <si>
    <t>Pracovný stôl, zadný lem 810x628x900 Nikomi PSJ-1  alebo ekvivalent</t>
  </si>
  <si>
    <t>Odpadkový kôš na kolieskach, nerezový 450x605 Nikomi OK   alebo ekvivalent</t>
  </si>
  <si>
    <t>Nerezový vstupný umývací stôl, drez v pravo, zadný lem 300mm, otvor na odpad vľavo DOMER 1730x612x900 Nikomi VSU   alebo ekvivalent</t>
  </si>
  <si>
    <t>057a</t>
  </si>
  <si>
    <t>Sprchová batéria + spätné klapky  RM DOC-3+SK  alebo ekvivalent</t>
  </si>
  <si>
    <t>057b</t>
  </si>
  <si>
    <t>Umývačka riadu JESTVUJÚCA/ZAPOJENIE/VYNESENIE/ODPOJENIE</t>
  </si>
  <si>
    <t>Nerezový výstupný stôl  DOMER 612x900x900 Nikomi PSV   alebo ekvivalent</t>
  </si>
  <si>
    <t>Vozík na taniere 1000x600x860 Nikomi DV-2   alebo ekvivalent</t>
  </si>
  <si>
    <t>1.12</t>
  </si>
  <si>
    <t xml:space="preserve">Škrabka zemiakov   </t>
  </si>
  <si>
    <t>Škrabka na zemiaky produkcia 100 kg/h hmotnosť jednej náplne 6 kg prevedenie lakovaná 570x670x750 RM ŠKBZ 6 iba prípojné body   alebo ekvivalent</t>
  </si>
  <si>
    <t>1.14</t>
  </si>
  <si>
    <t xml:space="preserve">Chladiaci box   </t>
  </si>
  <si>
    <t>Regálová zostava, dural plast, 4 police  577x1770x2000 RM IM   alebo ekvivalent</t>
  </si>
  <si>
    <t>Regálová zostava, dural plast, 4 police  577x1240x2000 RM IM   alebo ekvivalent</t>
  </si>
  <si>
    <t>Regálová zostava, dural plast, 4 police  577x1152x2000 RM IM   alebo ekvivalent</t>
  </si>
  <si>
    <t>1.15</t>
  </si>
  <si>
    <t xml:space="preserve">Centrálny zmäkčovač   </t>
  </si>
  <si>
    <t>1.16</t>
  </si>
  <si>
    <t xml:space="preserve">Montaž   </t>
  </si>
  <si>
    <t>Pomocný spojovací a vodoinštalačný materiál</t>
  </si>
  <si>
    <t>Montáž v rátane montáž/demontáž jestvujúcich zariadení, ktoré budú opätovne použité</t>
  </si>
  <si>
    <t>steny</t>
  </si>
  <si>
    <t>steyn omietky pov.oškrabanie malieb</t>
  </si>
  <si>
    <t xml:space="preserve">Vnútorná omietka stien vápennocementová jadrová (hrubá), hr. 10 mm  /pod obklad </t>
  </si>
  <si>
    <t>Medzisúčet  m.č.2.10  chodba</t>
  </si>
  <si>
    <t>3,9+2,5+1,2+3,53+3,57+1,15+1,24+5,14+1,2+26,6</t>
  </si>
  <si>
    <t>" B3 otlčenie keram. obkladu do v.2m/podla skutočnosti  dosleduje stav.dozor</t>
  </si>
  <si>
    <t>Montáž podláh z dlaždíc keramických pružná .lepiaca malta 3mm veľ. 300 x 300 mm vr. škárovania</t>
  </si>
  <si>
    <t>" P1  / mokré priestory  v.č.A12  str.1</t>
  </si>
  <si>
    <t>3,9  "m.č.201</t>
  </si>
  <si>
    <t>2,5   " m.č.202</t>
  </si>
  <si>
    <t>1,2  "m.č.203</t>
  </si>
  <si>
    <t>3,53 "m.č.204</t>
  </si>
  <si>
    <t>3,57 "m.č.205</t>
  </si>
  <si>
    <t>1,15 "m.č.206</t>
  </si>
  <si>
    <t>1,24 "m.č.207</t>
  </si>
  <si>
    <t>5,14 "m.č.208</t>
  </si>
  <si>
    <t>1,2 "m.č.209</t>
  </si>
  <si>
    <t xml:space="preserve">Medzisúčet 2NP  </t>
  </si>
  <si>
    <t>Montáž obkladov vnútor. stien z obkladačiek kladených pružná lepiaca hmota 5mm veľ. 400x200 mm , pružná špárovacia hmota  vo farbe obkladu-  U3, U4,U5</t>
  </si>
  <si>
    <t>" U3,U4,U5</t>
  </si>
  <si>
    <t>2*(3+2,4+1,75+1,375) "m.č.201</t>
  </si>
  <si>
    <t>2*(2,7+2,1+1,375+1,375) "m.č.202,203</t>
  </si>
  <si>
    <t>2*(6,15+5,55+1,375+1,375) "m.č.204,205,206</t>
  </si>
  <si>
    <t>2*(5,6+5+1,375+1,375)  "m.č.207,208,209</t>
  </si>
  <si>
    <t>Súčet  v.č.A07 2NP   v.č.A13  2NP  podrobný klad. výkres , farebné riešenie</t>
  </si>
  <si>
    <t>" B9 oškrabanie stien  maliarských náterov</t>
  </si>
  <si>
    <t>(2,9-2)*(3+3+1,375+1,375)  "m.č.201</t>
  </si>
  <si>
    <t>(2,9-2)*(1,775+1,775+1,375) "m.č.202</t>
  </si>
  <si>
    <t>(2,9-2)*(0,85+0,85+1,375) "m.č.203</t>
  </si>
  <si>
    <t>(2,9-2)*(1,8+1,8+1,375) "m.č.204</t>
  </si>
  <si>
    <t>(2,9-2)*(2,975+2,975) "m.č.205</t>
  </si>
  <si>
    <t>(2,9-2)*(0,85+0,85) "m.č.206</t>
  </si>
  <si>
    <t>(2,9-2)*(0,85+0,85+1,375) "m.č.207</t>
  </si>
  <si>
    <t>(2,9-2)*(3,65+3,65) "m.č.208</t>
  </si>
  <si>
    <t>(2,9-2)*(0,85+0,85+1,375) "  m.č.209</t>
  </si>
  <si>
    <t xml:space="preserve">" okna   </t>
  </si>
  <si>
    <t>-0,7*(0,85+0,125+3,65+0,85)  "m.č.209,208</t>
  </si>
  <si>
    <t>-0,7*(0,85+0,125+2,975+0,125+1,5)  " m.č.206,205,204</t>
  </si>
  <si>
    <t>-0,7*(0,85+0,125+1,775+0,125+1,6)  "m.č.203,202,201</t>
  </si>
  <si>
    <t>0,2*(2,1+2,1)  " ostenia</t>
  </si>
  <si>
    <t>"nadpražia</t>
  </si>
  <si>
    <t>0,2*(0,85+0,125+3,65+0,125+0,85+0,85+0,125+2,975+0,125+1,8+0,85+0,125+1,775+0,125+1,6)</t>
  </si>
  <si>
    <t xml:space="preserve">" B8  olejový náter, obitie cca 50%  z plochy opadáva omietka  a vyspraviť podklad </t>
  </si>
  <si>
    <t>2*(18+18)</t>
  </si>
  <si>
    <t xml:space="preserve">2*(0,3+0,4+0,3)*4  " stlpy </t>
  </si>
  <si>
    <t>-0,6*2*4</t>
  </si>
  <si>
    <t>-0,95*2*3</t>
  </si>
  <si>
    <t>olejnáter</t>
  </si>
  <si>
    <t>"steny     U1  malby   nad obkladom</t>
  </si>
  <si>
    <t>(2,95-2)*(3+3+1,75+1,375) "m.č.201</t>
  </si>
  <si>
    <t>(2,95-2)*(2,7+2,7+1,375+1,375) "m.č.202,203</t>
  </si>
  <si>
    <t>(2,95-2)*(6,15+6,15+1,375+1,375) "m.č.204,205,206</t>
  </si>
  <si>
    <t>(2,95-2)*(5,6+5,6+1,375+1,375)  "m.č.207,208,209</t>
  </si>
  <si>
    <t xml:space="preserve">" 20 "odskoky , ostenia </t>
  </si>
  <si>
    <t xml:space="preserve">Súčet v.č.A07  2NP  , v.č.A12 povrchové upravy </t>
  </si>
  <si>
    <t>ZOZNAM FIGÚR</t>
  </si>
  <si>
    <t>Výmera</t>
  </si>
  <si>
    <t xml:space="preserve"> SO01.A/ SO01.A-1</t>
  </si>
  <si>
    <t>Použitie figúry:</t>
  </si>
  <si>
    <t>Olejový náter U2a</t>
  </si>
  <si>
    <t>olejový náter obiť cca 50% plochy a vyspraviť podklad  pod nový olejový náter</t>
  </si>
  <si>
    <t>sokel2Np</t>
  </si>
  <si>
    <t>2np sokle keramický</t>
  </si>
  <si>
    <t>sokelP2</t>
  </si>
  <si>
    <t>sokel P2</t>
  </si>
  <si>
    <t>sokelP3</t>
  </si>
  <si>
    <t>sokel P3  1PP</t>
  </si>
  <si>
    <t xml:space="preserve"> SO01.B/ SO01.B-1</t>
  </si>
  <si>
    <t xml:space="preserve">olejová náter B8 50% obiť omietku  a vyspraviť </t>
  </si>
  <si>
    <t>sokel2NP</t>
  </si>
  <si>
    <t>Suťažné podklady</t>
  </si>
  <si>
    <t>REKONŠTRUKCIA ŠKOLSKEJ KUCHYNE ZŠ HOLÍČSKA 50 BA-Petržalka</t>
  </si>
  <si>
    <t>3+1,5+2+3+1</t>
  </si>
  <si>
    <t>1,5+1,5+2</t>
  </si>
  <si>
    <t>5+2,5</t>
  </si>
  <si>
    <t>Centrálny zmäkčovač vody, duplexný neelektrický.  Earth resources   alebo ekvivalent
technická špecifikácia viď. TS zdravotechniky (A-3) v kapitole "AUTOMATICKÁ ÚPRAVŇA VODY"</t>
  </si>
  <si>
    <t>VZT jednotka pre teplovzdušné vetranie kuchyne s doskovým výmenníkom a vvodným ohrievačom Prívod: 9700 m3/h Odvod: 10250 m3/h 3990x1644x1690 alebo ekvivalent
Špecifikácia viď. príloha.
Dodávka v rozloženom stave, následná montáž na stavbe. Dôvod - prístupové trasy</t>
  </si>
  <si>
    <t>Textilná výustka - polkruhová, prívod vzduchu 9700 m3/h 900x450 /l1=5850 l2= 1950
špecifikácia viď v prílohe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</si>
</sst>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10"/>
      <color rgb="FFFF0000"/>
      <name val="Arial CE"/>
      <family val="2"/>
      <charset val="238"/>
    </font>
    <font>
      <strike/>
      <sz val="8"/>
      <color rgb="FF003366"/>
      <name val="Arial CE"/>
    </font>
    <font>
      <strike/>
      <sz val="10"/>
      <color rgb="FF003366"/>
      <name val="Arial CE"/>
    </font>
    <font>
      <strike/>
      <sz val="9"/>
      <name val="Arial CE"/>
    </font>
    <font>
      <strike/>
      <sz val="8"/>
      <color rgb="FF505050"/>
      <name val="Arial CE"/>
    </font>
    <font>
      <strike/>
      <sz val="7"/>
      <color rgb="FF969696"/>
      <name val="Arial CE"/>
    </font>
    <font>
      <strike/>
      <sz val="8"/>
      <color rgb="FFFF0000"/>
      <name val="Arial CE"/>
    </font>
    <font>
      <strike/>
      <sz val="8"/>
      <color rgb="FF0000A8"/>
      <name val="Arial CE"/>
    </font>
    <font>
      <strike/>
      <sz val="8"/>
      <color rgb="FF800080"/>
      <name val="Arial CE"/>
    </font>
    <font>
      <i/>
      <strike/>
      <sz val="9"/>
      <color rgb="FF0000FF"/>
      <name val="Arial CE"/>
    </font>
    <font>
      <strike/>
      <sz val="12"/>
      <color rgb="FF003366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40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5" borderId="0" xfId="0" applyFont="1" applyFill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protection locked="0"/>
    </xf>
    <xf numFmtId="0" fontId="0" fillId="0" borderId="3" xfId="0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8" fillId="3" borderId="14" xfId="0" applyFont="1" applyFill="1" applyBorder="1" applyAlignment="1" applyProtection="1">
      <alignment horizontal="left" vertical="center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167" fontId="38" fillId="3" borderId="22" xfId="0" applyNumberFormat="1" applyFont="1" applyFill="1" applyBorder="1" applyAlignment="1" applyProtection="1">
      <alignment vertical="center"/>
      <protection locked="0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3" fillId="0" borderId="0" xfId="0" applyFont="1" applyAlignment="1" applyProtection="1"/>
    <xf numFmtId="0" fontId="43" fillId="0" borderId="0" xfId="0" applyFont="1" applyAlignment="1" applyProtection="1">
      <alignment horizontal="left"/>
    </xf>
    <xf numFmtId="0" fontId="44" fillId="0" borderId="0" xfId="0" applyFont="1" applyAlignment="1" applyProtection="1">
      <alignment horizontal="left"/>
    </xf>
    <xf numFmtId="0" fontId="43" fillId="0" borderId="0" xfId="0" applyFont="1" applyAlignment="1" applyProtection="1">
      <protection locked="0"/>
    </xf>
    <xf numFmtId="4" fontId="44" fillId="0" borderId="0" xfId="0" applyNumberFormat="1" applyFont="1" applyAlignment="1" applyProtection="1"/>
    <xf numFmtId="0" fontId="46" fillId="0" borderId="0" xfId="0" applyFont="1" applyAlignment="1" applyProtection="1">
      <alignment vertical="center"/>
    </xf>
    <xf numFmtId="0" fontId="47" fillId="0" borderId="0" xfId="0" applyFont="1" applyAlignment="1" applyProtection="1">
      <alignment horizontal="left" vertical="center"/>
    </xf>
    <xf numFmtId="0" fontId="46" fillId="0" borderId="0" xfId="0" applyFont="1" applyAlignment="1" applyProtection="1">
      <alignment horizontal="left" vertical="center"/>
    </xf>
    <xf numFmtId="0" fontId="46" fillId="0" borderId="0" xfId="0" applyFont="1" applyAlignment="1" applyProtection="1">
      <alignment horizontal="left" vertical="center" wrapText="1"/>
    </xf>
    <xf numFmtId="167" fontId="46" fillId="0" borderId="0" xfId="0" applyNumberFormat="1" applyFont="1" applyAlignment="1" applyProtection="1">
      <alignment vertical="center"/>
    </xf>
    <xf numFmtId="0" fontId="48" fillId="0" borderId="0" xfId="0" applyFont="1" applyAlignment="1" applyProtection="1">
      <alignment vertical="center"/>
    </xf>
    <xf numFmtId="0" fontId="48" fillId="0" borderId="0" xfId="0" applyFont="1" applyAlignment="1" applyProtection="1">
      <alignment horizontal="left" vertical="center"/>
    </xf>
    <xf numFmtId="0" fontId="48" fillId="0" borderId="0" xfId="0" applyFont="1" applyAlignment="1" applyProtection="1">
      <alignment horizontal="left" vertical="center" wrapText="1"/>
    </xf>
    <xf numFmtId="167" fontId="48" fillId="0" borderId="0" xfId="0" applyNumberFormat="1" applyFont="1" applyAlignment="1" applyProtection="1">
      <alignment vertical="center"/>
    </xf>
    <xf numFmtId="0" fontId="49" fillId="0" borderId="0" xfId="0" applyFont="1" applyAlignment="1" applyProtection="1">
      <alignment vertical="center"/>
    </xf>
    <xf numFmtId="0" fontId="49" fillId="0" borderId="0" xfId="0" applyFont="1" applyAlignment="1" applyProtection="1">
      <alignment horizontal="left" vertical="center"/>
    </xf>
    <xf numFmtId="0" fontId="49" fillId="0" borderId="0" xfId="0" applyFont="1" applyAlignment="1" applyProtection="1">
      <alignment horizontal="left" vertical="center" wrapText="1"/>
    </xf>
    <xf numFmtId="167" fontId="49" fillId="0" borderId="0" xfId="0" applyNumberFormat="1" applyFont="1" applyAlignment="1" applyProtection="1">
      <alignment vertical="center"/>
    </xf>
    <xf numFmtId="0" fontId="50" fillId="0" borderId="0" xfId="0" applyFont="1" applyAlignment="1" applyProtection="1">
      <alignment vertical="center"/>
    </xf>
    <xf numFmtId="0" fontId="50" fillId="0" borderId="0" xfId="0" applyFont="1" applyAlignment="1" applyProtection="1">
      <alignment horizontal="left" vertical="center"/>
    </xf>
    <xf numFmtId="0" fontId="5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5" borderId="8" xfId="0" applyFont="1" applyFill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/>
      <protection locked="0"/>
    </xf>
    <xf numFmtId="0" fontId="23" fillId="5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6" fontId="35" fillId="0" borderId="12" xfId="0" applyNumberFormat="1" applyFont="1" applyBorder="1" applyAlignment="1" applyProtection="1">
      <protection locked="0"/>
    </xf>
    <xf numFmtId="166" fontId="35" fillId="0" borderId="13" xfId="0" applyNumberFormat="1" applyFont="1" applyBorder="1" applyAlignment="1" applyProtection="1">
      <protection locked="0"/>
    </xf>
    <xf numFmtId="4" fontId="36" fillId="0" borderId="0" xfId="0" applyNumberFormat="1" applyFont="1" applyAlignment="1" applyProtection="1">
      <alignment vertic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166" fontId="8" fillId="0" borderId="0" xfId="0" applyNumberFormat="1" applyFont="1" applyBorder="1" applyAlignment="1" applyProtection="1">
      <protection locked="0"/>
    </xf>
    <xf numFmtId="166" fontId="8" fillId="0" borderId="15" xfId="0" applyNumberFormat="1" applyFont="1" applyBorder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166" fontId="24" fillId="0" borderId="0" xfId="0" applyNumberFormat="1" applyFont="1" applyBorder="1" applyAlignment="1" applyProtection="1">
      <alignment vertical="center"/>
      <protection locked="0"/>
    </xf>
    <xf numFmtId="166" fontId="24" fillId="0" borderId="15" xfId="0" applyNumberFormat="1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15" xfId="0" applyFont="1" applyBorder="1" applyAlignment="1" applyProtection="1">
      <alignment vertical="center"/>
      <protection locked="0"/>
    </xf>
    <xf numFmtId="0" fontId="39" fillId="0" borderId="3" xfId="0" applyFont="1" applyBorder="1" applyAlignment="1" applyProtection="1">
      <alignment vertical="center"/>
      <protection locked="0"/>
    </xf>
    <xf numFmtId="0" fontId="38" fillId="0" borderId="0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4" fontId="4" fillId="5" borderId="7" xfId="0" applyNumberFormat="1" applyFont="1" applyFill="1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44" fillId="0" borderId="20" xfId="0" applyFont="1" applyBorder="1" applyAlignment="1" applyProtection="1">
      <alignment horizontal="left" vertical="center"/>
    </xf>
    <xf numFmtId="0" fontId="44" fillId="0" borderId="20" xfId="0" applyFont="1" applyBorder="1" applyAlignment="1" applyProtection="1">
      <alignment vertical="center"/>
    </xf>
    <xf numFmtId="4" fontId="44" fillId="0" borderId="20" xfId="0" applyNumberFormat="1" applyFont="1" applyBorder="1" applyAlignment="1" applyProtection="1">
      <alignment vertic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0" fontId="45" fillId="0" borderId="22" xfId="0" applyFont="1" applyBorder="1" applyAlignment="1" applyProtection="1">
      <alignment horizontal="center" vertical="center"/>
    </xf>
    <xf numFmtId="49" fontId="45" fillId="0" borderId="22" xfId="0" applyNumberFormat="1" applyFont="1" applyBorder="1" applyAlignment="1" applyProtection="1">
      <alignment horizontal="left" vertical="center" wrapText="1"/>
    </xf>
    <xf numFmtId="0" fontId="45" fillId="0" borderId="22" xfId="0" applyFont="1" applyBorder="1" applyAlignment="1" applyProtection="1">
      <alignment horizontal="left" vertical="center" wrapText="1"/>
    </xf>
    <xf numFmtId="0" fontId="45" fillId="0" borderId="22" xfId="0" applyFont="1" applyBorder="1" applyAlignment="1" applyProtection="1">
      <alignment horizontal="center" vertical="center" wrapText="1"/>
    </xf>
    <xf numFmtId="167" fontId="45" fillId="0" borderId="22" xfId="0" applyNumberFormat="1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4" fontId="25" fillId="0" borderId="0" xfId="0" applyNumberFormat="1" applyFont="1" applyAlignment="1" applyProtection="1"/>
    <xf numFmtId="4" fontId="6" fillId="0" borderId="0" xfId="0" applyNumberFormat="1" applyFont="1" applyAlignment="1" applyProtection="1"/>
    <xf numFmtId="4" fontId="7" fillId="0" borderId="0" xfId="0" applyNumberFormat="1" applyFont="1" applyAlignment="1" applyProtection="1"/>
    <xf numFmtId="4" fontId="23" fillId="0" borderId="22" xfId="0" applyNumberFormat="1" applyFont="1" applyBorder="1" applyAlignment="1" applyProtection="1">
      <alignment vertical="center"/>
    </xf>
    <xf numFmtId="4" fontId="38" fillId="0" borderId="22" xfId="0" applyNumberFormat="1" applyFont="1" applyBorder="1" applyAlignment="1" applyProtection="1">
      <alignment vertical="center"/>
    </xf>
    <xf numFmtId="4" fontId="45" fillId="0" borderId="22" xfId="0" applyNumberFormat="1" applyFont="1" applyBorder="1" applyAlignment="1" applyProtection="1">
      <alignment vertical="center"/>
    </xf>
    <xf numFmtId="4" fontId="45" fillId="3" borderId="22" xfId="0" applyNumberFormat="1" applyFont="1" applyFill="1" applyBorder="1" applyAlignment="1" applyProtection="1">
      <alignment vertical="center"/>
    </xf>
    <xf numFmtId="0" fontId="24" fillId="0" borderId="20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166" fontId="24" fillId="0" borderId="20" xfId="0" applyNumberFormat="1" applyFont="1" applyBorder="1" applyAlignment="1" applyProtection="1">
      <alignment vertical="center"/>
      <protection locked="0"/>
    </xf>
    <xf numFmtId="166" fontId="24" fillId="0" borderId="21" xfId="0" applyNumberFormat="1" applyFont="1" applyBorder="1" applyAlignment="1" applyProtection="1">
      <alignment vertical="center"/>
      <protection locked="0"/>
    </xf>
    <xf numFmtId="0" fontId="51" fillId="0" borderId="22" xfId="0" applyFont="1" applyBorder="1" applyAlignment="1" applyProtection="1">
      <alignment horizontal="center" vertical="center"/>
    </xf>
    <xf numFmtId="49" fontId="51" fillId="0" borderId="22" xfId="0" applyNumberFormat="1" applyFont="1" applyBorder="1" applyAlignment="1" applyProtection="1">
      <alignment horizontal="left" vertical="center" wrapText="1"/>
    </xf>
    <xf numFmtId="0" fontId="51" fillId="0" borderId="22" xfId="0" applyFont="1" applyBorder="1" applyAlignment="1" applyProtection="1">
      <alignment horizontal="left" vertical="center" wrapText="1"/>
    </xf>
    <xf numFmtId="0" fontId="51" fillId="0" borderId="22" xfId="0" applyFont="1" applyBorder="1" applyAlignment="1" applyProtection="1">
      <alignment horizontal="center" vertical="center" wrapText="1"/>
    </xf>
    <xf numFmtId="167" fontId="51" fillId="0" borderId="22" xfId="0" applyNumberFormat="1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4" fontId="51" fillId="0" borderId="22" xfId="0" applyNumberFormat="1" applyFont="1" applyBorder="1" applyAlignment="1" applyProtection="1">
      <alignment vertical="center"/>
    </xf>
    <xf numFmtId="4" fontId="51" fillId="3" borderId="22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5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5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30" fillId="0" borderId="0" xfId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 applyProtection="1"/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3" fillId="5" borderId="6" xfId="0" applyFont="1" applyFill="1" applyBorder="1" applyAlignment="1" applyProtection="1">
      <alignment horizontal="center" vertical="center"/>
    </xf>
    <xf numFmtId="0" fontId="23" fillId="5" borderId="7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23" fillId="5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3" fillId="5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4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4" borderId="7" xfId="0" applyNumberFormat="1" applyFont="1" applyFill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center" vertical="center"/>
    </xf>
    <xf numFmtId="4" fontId="28" fillId="0" borderId="0" xfId="0" applyNumberFormat="1" applyFont="1" applyAlignment="1" applyProtection="1">
      <alignment horizontal="right" vertical="center"/>
    </xf>
    <xf numFmtId="0" fontId="23" fillId="5" borderId="7" xfId="0" applyFont="1" applyFill="1" applyBorder="1" applyAlignment="1" applyProtection="1">
      <alignment horizontal="righ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52" fillId="0" borderId="0" xfId="0" applyFont="1" applyAlignment="1" applyProtection="1">
      <alignment horizontal="left"/>
    </xf>
    <xf numFmtId="4" fontId="52" fillId="0" borderId="0" xfId="0" applyNumberFormat="1" applyFont="1" applyAlignment="1" applyProtection="1"/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3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5" borderId="0" xfId="0" applyFont="1" applyFill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23" fillId="5" borderId="0" xfId="0" applyFont="1" applyFill="1" applyAlignment="1" applyProtection="1">
      <alignment horizontal="left" vertical="center"/>
    </xf>
    <xf numFmtId="0" fontId="23" fillId="5" borderId="0" xfId="0" applyFont="1" applyFill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5" borderId="16" xfId="0" applyFont="1" applyFill="1" applyBorder="1" applyAlignment="1" applyProtection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9"/>
  <sheetViews>
    <sheetView showGridLines="0" topLeftCell="A82" workbookViewId="0">
      <selection activeCell="K99" sqref="K99:AF99"/>
    </sheetView>
  </sheetViews>
  <sheetFormatPr defaultRowHeight="11.25"/>
  <cols>
    <col min="1" max="1" width="8.33203125" style="244" customWidth="1"/>
    <col min="2" max="2" width="1.6640625" style="244" customWidth="1"/>
    <col min="3" max="3" width="4.1640625" style="244" customWidth="1"/>
    <col min="4" max="33" width="2.6640625" style="244" customWidth="1"/>
    <col min="34" max="34" width="3.33203125" style="244" customWidth="1"/>
    <col min="35" max="35" width="31.6640625" style="244" customWidth="1"/>
    <col min="36" max="37" width="2.5" style="244" customWidth="1"/>
    <col min="38" max="38" width="8.33203125" style="244" customWidth="1"/>
    <col min="39" max="39" width="3.33203125" style="244" customWidth="1"/>
    <col min="40" max="40" width="13.33203125" style="244" customWidth="1"/>
    <col min="41" max="41" width="7.5" style="244" customWidth="1"/>
    <col min="42" max="42" width="4.1640625" style="244" customWidth="1"/>
    <col min="43" max="43" width="15.6640625" style="244" hidden="1" customWidth="1"/>
    <col min="44" max="44" width="13.6640625" style="244" customWidth="1"/>
    <col min="45" max="47" width="25.83203125" style="244" hidden="1" customWidth="1"/>
    <col min="48" max="49" width="21.6640625" style="244" hidden="1" customWidth="1"/>
    <col min="50" max="51" width="25" style="244" hidden="1" customWidth="1"/>
    <col min="52" max="52" width="21.6640625" style="244" hidden="1" customWidth="1"/>
    <col min="53" max="53" width="19.1640625" style="244" hidden="1" customWidth="1"/>
    <col min="54" max="54" width="25" style="244" hidden="1" customWidth="1"/>
    <col min="55" max="55" width="21.6640625" style="244" hidden="1" customWidth="1"/>
    <col min="56" max="56" width="19.1640625" style="244" hidden="1" customWidth="1"/>
    <col min="57" max="57" width="66.5" style="244" customWidth="1"/>
    <col min="58" max="70" width="9.33203125" style="244"/>
    <col min="71" max="91" width="9.33203125" style="244" hidden="1"/>
    <col min="92" max="16384" width="9.33203125" style="244"/>
  </cols>
  <sheetData>
    <row r="1" spans="1:74">
      <c r="A1" s="243" t="s">
        <v>0</v>
      </c>
      <c r="AZ1" s="243" t="s">
        <v>1</v>
      </c>
      <c r="BA1" s="243" t="s">
        <v>2</v>
      </c>
      <c r="BB1" s="243" t="s">
        <v>1</v>
      </c>
      <c r="BT1" s="243" t="s">
        <v>3</v>
      </c>
      <c r="BU1" s="243" t="s">
        <v>3</v>
      </c>
      <c r="BV1" s="243" t="s">
        <v>4</v>
      </c>
    </row>
    <row r="2" spans="1:74" ht="36.950000000000003" customHeight="1">
      <c r="AR2" s="361" t="s">
        <v>5</v>
      </c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S2" s="245" t="s">
        <v>6</v>
      </c>
      <c r="BT2" s="245" t="s">
        <v>7</v>
      </c>
    </row>
    <row r="3" spans="1:74" ht="6.95" customHeight="1">
      <c r="B3" s="246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8"/>
      <c r="BS3" s="245" t="s">
        <v>6</v>
      </c>
      <c r="BT3" s="245" t="s">
        <v>7</v>
      </c>
    </row>
    <row r="4" spans="1:74" ht="24.95" customHeight="1">
      <c r="B4" s="248"/>
      <c r="D4" s="249" t="s">
        <v>8</v>
      </c>
      <c r="AR4" s="248"/>
      <c r="AS4" s="250" t="s">
        <v>9</v>
      </c>
      <c r="BE4" s="251" t="s">
        <v>10</v>
      </c>
      <c r="BS4" s="245" t="s">
        <v>11</v>
      </c>
    </row>
    <row r="5" spans="1:74" ht="12" customHeight="1">
      <c r="B5" s="248"/>
      <c r="D5" s="252" t="s">
        <v>12</v>
      </c>
      <c r="K5" s="345" t="s">
        <v>2638</v>
      </c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R5" s="248"/>
      <c r="BE5" s="342" t="s">
        <v>14</v>
      </c>
      <c r="BS5" s="245" t="s">
        <v>6</v>
      </c>
    </row>
    <row r="6" spans="1:74" ht="36.950000000000003" customHeight="1">
      <c r="B6" s="248"/>
      <c r="D6" s="253" t="s">
        <v>15</v>
      </c>
      <c r="K6" s="347" t="s">
        <v>2639</v>
      </c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R6" s="248"/>
      <c r="BE6" s="343"/>
      <c r="BS6" s="245" t="s">
        <v>6</v>
      </c>
    </row>
    <row r="7" spans="1:74" ht="12" customHeight="1">
      <c r="B7" s="248"/>
      <c r="D7" s="168" t="s">
        <v>17</v>
      </c>
      <c r="K7" s="254" t="s">
        <v>1</v>
      </c>
      <c r="AK7" s="168" t="s">
        <v>18</v>
      </c>
      <c r="AN7" s="254" t="s">
        <v>1</v>
      </c>
      <c r="AR7" s="248"/>
      <c r="BE7" s="343"/>
      <c r="BS7" s="245" t="s">
        <v>6</v>
      </c>
    </row>
    <row r="8" spans="1:74" ht="12" customHeight="1">
      <c r="B8" s="248"/>
      <c r="D8" s="168" t="s">
        <v>19</v>
      </c>
      <c r="K8" s="254" t="s">
        <v>20</v>
      </c>
      <c r="AK8" s="168" t="s">
        <v>21</v>
      </c>
      <c r="AN8" s="255" t="s">
        <v>22</v>
      </c>
      <c r="AR8" s="248"/>
      <c r="BE8" s="343"/>
      <c r="BS8" s="245" t="s">
        <v>6</v>
      </c>
    </row>
    <row r="9" spans="1:74" ht="14.45" customHeight="1">
      <c r="B9" s="248"/>
      <c r="AR9" s="248"/>
      <c r="BE9" s="343"/>
      <c r="BS9" s="245" t="s">
        <v>6</v>
      </c>
    </row>
    <row r="10" spans="1:74" ht="12" customHeight="1">
      <c r="B10" s="248"/>
      <c r="D10" s="168" t="s">
        <v>23</v>
      </c>
      <c r="AK10" s="168" t="s">
        <v>24</v>
      </c>
      <c r="AN10" s="254" t="s">
        <v>1</v>
      </c>
      <c r="AR10" s="248"/>
      <c r="BE10" s="343"/>
      <c r="BS10" s="245" t="s">
        <v>6</v>
      </c>
    </row>
    <row r="11" spans="1:74" ht="18.399999999999999" customHeight="1">
      <c r="B11" s="248"/>
      <c r="E11" s="254" t="s">
        <v>25</v>
      </c>
      <c r="AK11" s="168" t="s">
        <v>26</v>
      </c>
      <c r="AN11" s="254" t="s">
        <v>1</v>
      </c>
      <c r="AR11" s="248"/>
      <c r="BE11" s="343"/>
      <c r="BS11" s="245" t="s">
        <v>6</v>
      </c>
    </row>
    <row r="12" spans="1:74" ht="6.95" customHeight="1">
      <c r="B12" s="248"/>
      <c r="AR12" s="248"/>
      <c r="BE12" s="343"/>
      <c r="BS12" s="245" t="s">
        <v>6</v>
      </c>
    </row>
    <row r="13" spans="1:74" ht="12" customHeight="1">
      <c r="B13" s="248"/>
      <c r="D13" s="168" t="s">
        <v>27</v>
      </c>
      <c r="AK13" s="168" t="s">
        <v>24</v>
      </c>
      <c r="AN13" s="256" t="s">
        <v>28</v>
      </c>
      <c r="AR13" s="248"/>
      <c r="BE13" s="343"/>
      <c r="BS13" s="245" t="s">
        <v>6</v>
      </c>
    </row>
    <row r="14" spans="1:74" ht="12.75">
      <c r="B14" s="248"/>
      <c r="E14" s="348" t="s">
        <v>28</v>
      </c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168" t="s">
        <v>26</v>
      </c>
      <c r="AN14" s="256" t="s">
        <v>28</v>
      </c>
      <c r="AR14" s="248"/>
      <c r="BE14" s="343"/>
      <c r="BS14" s="245" t="s">
        <v>6</v>
      </c>
    </row>
    <row r="15" spans="1:74" ht="6.95" customHeight="1">
      <c r="B15" s="248"/>
      <c r="AR15" s="248"/>
      <c r="BE15" s="343"/>
      <c r="BS15" s="245" t="s">
        <v>3</v>
      </c>
    </row>
    <row r="16" spans="1:74" ht="12" customHeight="1">
      <c r="B16" s="248"/>
      <c r="D16" s="168" t="s">
        <v>29</v>
      </c>
      <c r="AK16" s="168" t="s">
        <v>24</v>
      </c>
      <c r="AN16" s="254" t="s">
        <v>1</v>
      </c>
      <c r="AR16" s="248"/>
      <c r="BE16" s="343"/>
      <c r="BS16" s="245" t="s">
        <v>3</v>
      </c>
    </row>
    <row r="17" spans="1:71" ht="18.399999999999999" customHeight="1">
      <c r="B17" s="248"/>
      <c r="E17" s="254" t="s">
        <v>30</v>
      </c>
      <c r="AK17" s="168" t="s">
        <v>26</v>
      </c>
      <c r="AN17" s="254" t="s">
        <v>1</v>
      </c>
      <c r="AR17" s="248"/>
      <c r="BE17" s="343"/>
      <c r="BS17" s="245" t="s">
        <v>31</v>
      </c>
    </row>
    <row r="18" spans="1:71" ht="6.95" customHeight="1">
      <c r="B18" s="248"/>
      <c r="AR18" s="248"/>
      <c r="BE18" s="343"/>
      <c r="BS18" s="245" t="s">
        <v>6</v>
      </c>
    </row>
    <row r="19" spans="1:71" ht="12" customHeight="1">
      <c r="B19" s="248"/>
      <c r="D19" s="168" t="s">
        <v>32</v>
      </c>
      <c r="AK19" s="168" t="s">
        <v>24</v>
      </c>
      <c r="AN19" s="254" t="s">
        <v>1</v>
      </c>
      <c r="AR19" s="248"/>
      <c r="BE19" s="343"/>
      <c r="BS19" s="245" t="s">
        <v>6</v>
      </c>
    </row>
    <row r="20" spans="1:71" ht="18.399999999999999" customHeight="1">
      <c r="B20" s="248"/>
      <c r="E20" s="254"/>
      <c r="AK20" s="168" t="s">
        <v>26</v>
      </c>
      <c r="AN20" s="254" t="s">
        <v>1</v>
      </c>
      <c r="AR20" s="248"/>
      <c r="BE20" s="343"/>
      <c r="BS20" s="245" t="s">
        <v>31</v>
      </c>
    </row>
    <row r="21" spans="1:71" ht="6.95" customHeight="1">
      <c r="B21" s="248"/>
      <c r="AR21" s="248"/>
      <c r="BE21" s="343"/>
    </row>
    <row r="22" spans="1:71" ht="12" customHeight="1">
      <c r="B22" s="248"/>
      <c r="D22" s="168" t="s">
        <v>34</v>
      </c>
      <c r="AR22" s="248"/>
      <c r="BE22" s="343"/>
    </row>
    <row r="23" spans="1:71" ht="16.5" customHeight="1">
      <c r="B23" s="248"/>
      <c r="E23" s="350" t="s">
        <v>1</v>
      </c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R23" s="248"/>
      <c r="BE23" s="343"/>
    </row>
    <row r="24" spans="1:71" ht="6.95" customHeight="1">
      <c r="B24" s="248"/>
      <c r="AR24" s="248"/>
      <c r="BE24" s="343"/>
    </row>
    <row r="25" spans="1:71" ht="6.95" customHeight="1">
      <c r="B25" s="248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R25" s="248"/>
      <c r="BE25" s="343"/>
    </row>
    <row r="26" spans="1:71" s="261" customFormat="1" ht="25.9" customHeight="1">
      <c r="A26" s="163"/>
      <c r="B26" s="258"/>
      <c r="C26" s="163"/>
      <c r="D26" s="259" t="s">
        <v>35</v>
      </c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351">
        <f>ROUND(AG94,2)</f>
        <v>0</v>
      </c>
      <c r="AL26" s="352"/>
      <c r="AM26" s="352"/>
      <c r="AN26" s="352"/>
      <c r="AO26" s="352"/>
      <c r="AP26" s="163"/>
      <c r="AQ26" s="163"/>
      <c r="AR26" s="258"/>
      <c r="BE26" s="343"/>
    </row>
    <row r="27" spans="1:71" s="261" customFormat="1" ht="6.95" customHeight="1">
      <c r="A27" s="163"/>
      <c r="B27" s="258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258"/>
      <c r="BE27" s="343"/>
    </row>
    <row r="28" spans="1:71" s="261" customFormat="1" ht="12.75">
      <c r="A28" s="163"/>
      <c r="B28" s="258"/>
      <c r="C28" s="163"/>
      <c r="D28" s="163"/>
      <c r="E28" s="163"/>
      <c r="F28" s="163"/>
      <c r="G28" s="163"/>
      <c r="H28" s="163"/>
      <c r="I28" s="163"/>
      <c r="J28" s="163"/>
      <c r="K28" s="163"/>
      <c r="L28" s="353" t="s">
        <v>36</v>
      </c>
      <c r="M28" s="353"/>
      <c r="N28" s="353"/>
      <c r="O28" s="353"/>
      <c r="P28" s="353"/>
      <c r="Q28" s="163"/>
      <c r="R28" s="163"/>
      <c r="S28" s="163"/>
      <c r="T28" s="163"/>
      <c r="U28" s="163"/>
      <c r="V28" s="163"/>
      <c r="W28" s="353" t="s">
        <v>37</v>
      </c>
      <c r="X28" s="353"/>
      <c r="Y28" s="353"/>
      <c r="Z28" s="353"/>
      <c r="AA28" s="353"/>
      <c r="AB28" s="353"/>
      <c r="AC28" s="353"/>
      <c r="AD28" s="353"/>
      <c r="AE28" s="353"/>
      <c r="AF28" s="163"/>
      <c r="AG28" s="163"/>
      <c r="AH28" s="163"/>
      <c r="AI28" s="163"/>
      <c r="AJ28" s="163"/>
      <c r="AK28" s="353" t="s">
        <v>38</v>
      </c>
      <c r="AL28" s="353"/>
      <c r="AM28" s="353"/>
      <c r="AN28" s="353"/>
      <c r="AO28" s="353"/>
      <c r="AP28" s="163"/>
      <c r="AQ28" s="163"/>
      <c r="AR28" s="258"/>
      <c r="BE28" s="343"/>
    </row>
    <row r="29" spans="1:71" s="262" customFormat="1" ht="14.45" customHeight="1">
      <c r="B29" s="263"/>
      <c r="D29" s="168" t="s">
        <v>39</v>
      </c>
      <c r="F29" s="168" t="s">
        <v>40</v>
      </c>
      <c r="L29" s="356">
        <v>0.2</v>
      </c>
      <c r="M29" s="355"/>
      <c r="N29" s="355"/>
      <c r="O29" s="355"/>
      <c r="P29" s="355"/>
      <c r="W29" s="354">
        <f>ROUND(AZ94, 2)</f>
        <v>0</v>
      </c>
      <c r="X29" s="355"/>
      <c r="Y29" s="355"/>
      <c r="Z29" s="355"/>
      <c r="AA29" s="355"/>
      <c r="AB29" s="355"/>
      <c r="AC29" s="355"/>
      <c r="AD29" s="355"/>
      <c r="AE29" s="355"/>
      <c r="AK29" s="354">
        <f>ROUND(AV94, 2)</f>
        <v>0</v>
      </c>
      <c r="AL29" s="355"/>
      <c r="AM29" s="355"/>
      <c r="AN29" s="355"/>
      <c r="AO29" s="355"/>
      <c r="AR29" s="263"/>
      <c r="BE29" s="344"/>
    </row>
    <row r="30" spans="1:71" s="262" customFormat="1" ht="14.45" customHeight="1">
      <c r="B30" s="263"/>
      <c r="F30" s="168" t="s">
        <v>41</v>
      </c>
      <c r="L30" s="356">
        <v>0.2</v>
      </c>
      <c r="M30" s="355"/>
      <c r="N30" s="355"/>
      <c r="O30" s="355"/>
      <c r="P30" s="355"/>
      <c r="W30" s="354">
        <f>ROUND(BA94, 2)</f>
        <v>0</v>
      </c>
      <c r="X30" s="355"/>
      <c r="Y30" s="355"/>
      <c r="Z30" s="355"/>
      <c r="AA30" s="355"/>
      <c r="AB30" s="355"/>
      <c r="AC30" s="355"/>
      <c r="AD30" s="355"/>
      <c r="AE30" s="355"/>
      <c r="AK30" s="354">
        <f>ROUND(AW94, 2)</f>
        <v>0</v>
      </c>
      <c r="AL30" s="355"/>
      <c r="AM30" s="355"/>
      <c r="AN30" s="355"/>
      <c r="AO30" s="355"/>
      <c r="AR30" s="263"/>
      <c r="BE30" s="344"/>
    </row>
    <row r="31" spans="1:71" s="262" customFormat="1" ht="14.45" hidden="1" customHeight="1">
      <c r="B31" s="263"/>
      <c r="F31" s="168" t="s">
        <v>42</v>
      </c>
      <c r="L31" s="356">
        <v>0.2</v>
      </c>
      <c r="M31" s="355"/>
      <c r="N31" s="355"/>
      <c r="O31" s="355"/>
      <c r="P31" s="355"/>
      <c r="W31" s="354">
        <f>ROUND(BB94, 2)</f>
        <v>0</v>
      </c>
      <c r="X31" s="355"/>
      <c r="Y31" s="355"/>
      <c r="Z31" s="355"/>
      <c r="AA31" s="355"/>
      <c r="AB31" s="355"/>
      <c r="AC31" s="355"/>
      <c r="AD31" s="355"/>
      <c r="AE31" s="355"/>
      <c r="AK31" s="354">
        <v>0</v>
      </c>
      <c r="AL31" s="355"/>
      <c r="AM31" s="355"/>
      <c r="AN31" s="355"/>
      <c r="AO31" s="355"/>
      <c r="AR31" s="263"/>
      <c r="BE31" s="344"/>
    </row>
    <row r="32" spans="1:71" s="262" customFormat="1" ht="14.45" hidden="1" customHeight="1">
      <c r="B32" s="263"/>
      <c r="F32" s="168" t="s">
        <v>43</v>
      </c>
      <c r="L32" s="356">
        <v>0.2</v>
      </c>
      <c r="M32" s="355"/>
      <c r="N32" s="355"/>
      <c r="O32" s="355"/>
      <c r="P32" s="355"/>
      <c r="W32" s="354">
        <f>ROUND(BC94, 2)</f>
        <v>0</v>
      </c>
      <c r="X32" s="355"/>
      <c r="Y32" s="355"/>
      <c r="Z32" s="355"/>
      <c r="AA32" s="355"/>
      <c r="AB32" s="355"/>
      <c r="AC32" s="355"/>
      <c r="AD32" s="355"/>
      <c r="AE32" s="355"/>
      <c r="AK32" s="354">
        <v>0</v>
      </c>
      <c r="AL32" s="355"/>
      <c r="AM32" s="355"/>
      <c r="AN32" s="355"/>
      <c r="AO32" s="355"/>
      <c r="AR32" s="263"/>
      <c r="BE32" s="344"/>
    </row>
    <row r="33" spans="1:57" s="262" customFormat="1" ht="14.45" hidden="1" customHeight="1">
      <c r="B33" s="263"/>
      <c r="F33" s="168" t="s">
        <v>44</v>
      </c>
      <c r="L33" s="356">
        <v>0</v>
      </c>
      <c r="M33" s="355"/>
      <c r="N33" s="355"/>
      <c r="O33" s="355"/>
      <c r="P33" s="355"/>
      <c r="W33" s="354">
        <f>ROUND(BD94, 2)</f>
        <v>0</v>
      </c>
      <c r="X33" s="355"/>
      <c r="Y33" s="355"/>
      <c r="Z33" s="355"/>
      <c r="AA33" s="355"/>
      <c r="AB33" s="355"/>
      <c r="AC33" s="355"/>
      <c r="AD33" s="355"/>
      <c r="AE33" s="355"/>
      <c r="AK33" s="354">
        <v>0</v>
      </c>
      <c r="AL33" s="355"/>
      <c r="AM33" s="355"/>
      <c r="AN33" s="355"/>
      <c r="AO33" s="355"/>
      <c r="AR33" s="263"/>
      <c r="BE33" s="344"/>
    </row>
    <row r="34" spans="1:57" s="261" customFormat="1" ht="6.95" customHeight="1">
      <c r="A34" s="163"/>
      <c r="B34" s="258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258"/>
      <c r="BE34" s="343"/>
    </row>
    <row r="35" spans="1:57" s="261" customFormat="1" ht="25.9" customHeight="1">
      <c r="A35" s="163"/>
      <c r="B35" s="258"/>
      <c r="C35" s="264"/>
      <c r="D35" s="265" t="s">
        <v>45</v>
      </c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7" t="s">
        <v>46</v>
      </c>
      <c r="U35" s="266"/>
      <c r="V35" s="266"/>
      <c r="W35" s="266"/>
      <c r="X35" s="360" t="s">
        <v>47</v>
      </c>
      <c r="Y35" s="358"/>
      <c r="Z35" s="358"/>
      <c r="AA35" s="358"/>
      <c r="AB35" s="358"/>
      <c r="AC35" s="266"/>
      <c r="AD35" s="266"/>
      <c r="AE35" s="266"/>
      <c r="AF35" s="266"/>
      <c r="AG35" s="266"/>
      <c r="AH35" s="266"/>
      <c r="AI35" s="266"/>
      <c r="AJ35" s="266"/>
      <c r="AK35" s="357">
        <f>SUM(AK26:AK33)</f>
        <v>0</v>
      </c>
      <c r="AL35" s="358"/>
      <c r="AM35" s="358"/>
      <c r="AN35" s="358"/>
      <c r="AO35" s="359"/>
      <c r="AP35" s="264"/>
      <c r="AQ35" s="264"/>
      <c r="AR35" s="258"/>
      <c r="BE35" s="163"/>
    </row>
    <row r="36" spans="1:57" s="261" customFormat="1" ht="6.95" customHeight="1">
      <c r="A36" s="163"/>
      <c r="B36" s="258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258"/>
      <c r="BE36" s="163"/>
    </row>
    <row r="37" spans="1:57" s="261" customFormat="1" ht="14.45" customHeight="1">
      <c r="A37" s="163"/>
      <c r="B37" s="258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258"/>
      <c r="BE37" s="163"/>
    </row>
    <row r="38" spans="1:57" ht="14.45" customHeight="1">
      <c r="B38" s="248"/>
      <c r="AR38" s="248"/>
    </row>
    <row r="39" spans="1:57" ht="14.45" customHeight="1">
      <c r="B39" s="248"/>
      <c r="AR39" s="248"/>
    </row>
    <row r="40" spans="1:57" ht="14.45" customHeight="1">
      <c r="B40" s="248"/>
      <c r="AR40" s="248"/>
    </row>
    <row r="41" spans="1:57" ht="14.45" customHeight="1">
      <c r="B41" s="248"/>
      <c r="AR41" s="248"/>
    </row>
    <row r="42" spans="1:57" ht="14.45" customHeight="1">
      <c r="B42" s="248"/>
      <c r="AR42" s="248"/>
    </row>
    <row r="43" spans="1:57" ht="14.45" customHeight="1">
      <c r="B43" s="248"/>
      <c r="AR43" s="248"/>
    </row>
    <row r="44" spans="1:57" ht="14.45" customHeight="1">
      <c r="B44" s="248"/>
      <c r="AR44" s="248"/>
    </row>
    <row r="45" spans="1:57" ht="14.45" customHeight="1">
      <c r="B45" s="248"/>
      <c r="AR45" s="248"/>
    </row>
    <row r="46" spans="1:57" ht="14.45" customHeight="1">
      <c r="B46" s="248"/>
      <c r="AR46" s="248"/>
    </row>
    <row r="47" spans="1:57" ht="14.45" customHeight="1">
      <c r="B47" s="248"/>
      <c r="AR47" s="248"/>
    </row>
    <row r="48" spans="1:57" ht="14.45" customHeight="1">
      <c r="B48" s="248"/>
      <c r="AR48" s="248"/>
    </row>
    <row r="49" spans="1:57" s="261" customFormat="1" ht="14.45" customHeight="1">
      <c r="B49" s="268"/>
      <c r="D49" s="269" t="s">
        <v>48</v>
      </c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69" t="s">
        <v>49</v>
      </c>
      <c r="AI49" s="270"/>
      <c r="AJ49" s="270"/>
      <c r="AK49" s="270"/>
      <c r="AL49" s="270"/>
      <c r="AM49" s="270"/>
      <c r="AN49" s="270"/>
      <c r="AO49" s="270"/>
      <c r="AR49" s="268"/>
    </row>
    <row r="50" spans="1:57">
      <c r="B50" s="248"/>
      <c r="AR50" s="248"/>
    </row>
    <row r="51" spans="1:57">
      <c r="B51" s="248"/>
      <c r="AR51" s="248"/>
    </row>
    <row r="52" spans="1:57">
      <c r="B52" s="248"/>
      <c r="AR52" s="248"/>
    </row>
    <row r="53" spans="1:57">
      <c r="B53" s="248"/>
      <c r="AR53" s="248"/>
    </row>
    <row r="54" spans="1:57">
      <c r="B54" s="248"/>
      <c r="AR54" s="248"/>
    </row>
    <row r="55" spans="1:57">
      <c r="B55" s="248"/>
      <c r="AR55" s="248"/>
    </row>
    <row r="56" spans="1:57">
      <c r="B56" s="248"/>
      <c r="AR56" s="248"/>
    </row>
    <row r="57" spans="1:57">
      <c r="B57" s="248"/>
      <c r="AR57" s="248"/>
    </row>
    <row r="58" spans="1:57">
      <c r="B58" s="248"/>
      <c r="AR58" s="248"/>
    </row>
    <row r="59" spans="1:57">
      <c r="B59" s="248"/>
      <c r="AR59" s="248"/>
    </row>
    <row r="60" spans="1:57" s="261" customFormat="1" ht="12.75">
      <c r="A60" s="163"/>
      <c r="B60" s="258"/>
      <c r="C60" s="163"/>
      <c r="D60" s="271" t="s">
        <v>50</v>
      </c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71" t="s">
        <v>51</v>
      </c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71" t="s">
        <v>50</v>
      </c>
      <c r="AI60" s="260"/>
      <c r="AJ60" s="260"/>
      <c r="AK60" s="260"/>
      <c r="AL60" s="260"/>
      <c r="AM60" s="271" t="s">
        <v>51</v>
      </c>
      <c r="AN60" s="260"/>
      <c r="AO60" s="260"/>
      <c r="AP60" s="163"/>
      <c r="AQ60" s="163"/>
      <c r="AR60" s="258"/>
      <c r="BE60" s="163"/>
    </row>
    <row r="61" spans="1:57">
      <c r="B61" s="248"/>
      <c r="AR61" s="248"/>
    </row>
    <row r="62" spans="1:57">
      <c r="B62" s="248"/>
      <c r="AR62" s="248"/>
    </row>
    <row r="63" spans="1:57">
      <c r="B63" s="248"/>
      <c r="AR63" s="248"/>
    </row>
    <row r="64" spans="1:57" s="261" customFormat="1" ht="12.75">
      <c r="A64" s="163"/>
      <c r="B64" s="258"/>
      <c r="C64" s="163"/>
      <c r="D64" s="269" t="s">
        <v>52</v>
      </c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69" t="s">
        <v>53</v>
      </c>
      <c r="AI64" s="272"/>
      <c r="AJ64" s="272"/>
      <c r="AK64" s="272"/>
      <c r="AL64" s="272"/>
      <c r="AM64" s="272"/>
      <c r="AN64" s="272"/>
      <c r="AO64" s="272"/>
      <c r="AP64" s="163"/>
      <c r="AQ64" s="163"/>
      <c r="AR64" s="258"/>
      <c r="BE64" s="163"/>
    </row>
    <row r="65" spans="1:57">
      <c r="B65" s="248"/>
      <c r="AR65" s="248"/>
    </row>
    <row r="66" spans="1:57">
      <c r="B66" s="248"/>
      <c r="AR66" s="248"/>
    </row>
    <row r="67" spans="1:57">
      <c r="B67" s="248"/>
      <c r="AR67" s="248"/>
    </row>
    <row r="68" spans="1:57">
      <c r="B68" s="248"/>
      <c r="AR68" s="248"/>
    </row>
    <row r="69" spans="1:57">
      <c r="B69" s="248"/>
      <c r="AR69" s="248"/>
    </row>
    <row r="70" spans="1:57">
      <c r="B70" s="248"/>
      <c r="AR70" s="248"/>
    </row>
    <row r="71" spans="1:57">
      <c r="B71" s="248"/>
      <c r="AR71" s="248"/>
    </row>
    <row r="72" spans="1:57">
      <c r="B72" s="248"/>
      <c r="AR72" s="248"/>
    </row>
    <row r="73" spans="1:57">
      <c r="B73" s="248"/>
      <c r="AR73" s="248"/>
    </row>
    <row r="74" spans="1:57">
      <c r="B74" s="248"/>
      <c r="AR74" s="248"/>
    </row>
    <row r="75" spans="1:57" s="261" customFormat="1" ht="12.75">
      <c r="A75" s="163"/>
      <c r="B75" s="258"/>
      <c r="C75" s="163"/>
      <c r="D75" s="271" t="s">
        <v>50</v>
      </c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71" t="s">
        <v>51</v>
      </c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71" t="s">
        <v>50</v>
      </c>
      <c r="AI75" s="260"/>
      <c r="AJ75" s="260"/>
      <c r="AK75" s="260"/>
      <c r="AL75" s="260"/>
      <c r="AM75" s="271" t="s">
        <v>51</v>
      </c>
      <c r="AN75" s="260"/>
      <c r="AO75" s="260"/>
      <c r="AP75" s="163"/>
      <c r="AQ75" s="163"/>
      <c r="AR75" s="258"/>
      <c r="BE75" s="163"/>
    </row>
    <row r="76" spans="1:57" s="261" customFormat="1">
      <c r="A76" s="163"/>
      <c r="B76" s="258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258"/>
      <c r="BE76" s="163"/>
    </row>
    <row r="77" spans="1:57" s="261" customFormat="1" ht="6.95" customHeight="1">
      <c r="A77" s="163"/>
      <c r="B77" s="27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  <c r="AM77" s="223"/>
      <c r="AN77" s="223"/>
      <c r="AO77" s="223"/>
      <c r="AP77" s="223"/>
      <c r="AQ77" s="223"/>
      <c r="AR77" s="258"/>
      <c r="BE77" s="163"/>
    </row>
    <row r="81" spans="1:91" s="261" customFormat="1" ht="6.95" customHeight="1">
      <c r="A81" s="163"/>
      <c r="B81" s="274"/>
      <c r="C81" s="275"/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  <c r="X81" s="275"/>
      <c r="Y81" s="275"/>
      <c r="Z81" s="275"/>
      <c r="AA81" s="275"/>
      <c r="AB81" s="275"/>
      <c r="AC81" s="275"/>
      <c r="AD81" s="275"/>
      <c r="AE81" s="275"/>
      <c r="AF81" s="275"/>
      <c r="AG81" s="275"/>
      <c r="AH81" s="275"/>
      <c r="AI81" s="275"/>
      <c r="AJ81" s="275"/>
      <c r="AK81" s="275"/>
      <c r="AL81" s="275"/>
      <c r="AM81" s="275"/>
      <c r="AN81" s="275"/>
      <c r="AO81" s="275"/>
      <c r="AP81" s="275"/>
      <c r="AQ81" s="275"/>
      <c r="AR81" s="258"/>
      <c r="BE81" s="163"/>
    </row>
    <row r="82" spans="1:91" s="261" customFormat="1" ht="24.95" customHeight="1">
      <c r="A82" s="163"/>
      <c r="B82" s="258"/>
      <c r="C82" s="249" t="s">
        <v>54</v>
      </c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258"/>
      <c r="BE82" s="163"/>
    </row>
    <row r="83" spans="1:91" s="261" customFormat="1" ht="6.95" customHeight="1">
      <c r="A83" s="163"/>
      <c r="B83" s="258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258"/>
      <c r="BE83" s="163"/>
    </row>
    <row r="84" spans="1:91" s="276" customFormat="1" ht="12" customHeight="1">
      <c r="B84" s="277"/>
      <c r="C84" s="168" t="s">
        <v>12</v>
      </c>
      <c r="L84" s="276" t="str">
        <f>K5</f>
        <v>Suťažné podklady</v>
      </c>
      <c r="AR84" s="277"/>
    </row>
    <row r="85" spans="1:91" s="278" customFormat="1" ht="36.950000000000003" customHeight="1">
      <c r="B85" s="279"/>
      <c r="C85" s="280" t="s">
        <v>15</v>
      </c>
      <c r="L85" s="334" t="str">
        <f>K6</f>
        <v>REKONŠTRUKCIA ŠKOLSKEJ KUCHYNE ZŠ HOLÍČSKA 50 BA-Petržalka</v>
      </c>
      <c r="M85" s="335"/>
      <c r="N85" s="335"/>
      <c r="O85" s="335"/>
      <c r="P85" s="335"/>
      <c r="Q85" s="335"/>
      <c r="R85" s="335"/>
      <c r="S85" s="335"/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5"/>
      <c r="AE85" s="335"/>
      <c r="AF85" s="335"/>
      <c r="AG85" s="335"/>
      <c r="AH85" s="335"/>
      <c r="AI85" s="335"/>
      <c r="AJ85" s="335"/>
      <c r="AK85" s="335"/>
      <c r="AL85" s="335"/>
      <c r="AM85" s="335"/>
      <c r="AN85" s="335"/>
      <c r="AO85" s="335"/>
      <c r="AR85" s="279"/>
    </row>
    <row r="86" spans="1:91" s="261" customFormat="1" ht="6.95" customHeight="1">
      <c r="A86" s="163"/>
      <c r="B86" s="258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258"/>
      <c r="BE86" s="163"/>
    </row>
    <row r="87" spans="1:91" s="261" customFormat="1" ht="12" customHeight="1">
      <c r="A87" s="163"/>
      <c r="B87" s="258"/>
      <c r="C87" s="168" t="s">
        <v>19</v>
      </c>
      <c r="D87" s="163"/>
      <c r="E87" s="163"/>
      <c r="F87" s="163"/>
      <c r="G87" s="163"/>
      <c r="H87" s="163"/>
      <c r="I87" s="163"/>
      <c r="J87" s="163"/>
      <c r="K87" s="163"/>
      <c r="L87" s="281" t="str">
        <f>IF(K8="","",K8)</f>
        <v>Petržalka - Bratislava</v>
      </c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8" t="s">
        <v>21</v>
      </c>
      <c r="AJ87" s="163"/>
      <c r="AK87" s="163"/>
      <c r="AL87" s="163"/>
      <c r="AM87" s="364" t="str">
        <f>IF(AN8= "","",AN8)</f>
        <v>17. 6. 2020</v>
      </c>
      <c r="AN87" s="364"/>
      <c r="AO87" s="163"/>
      <c r="AP87" s="163"/>
      <c r="AQ87" s="163"/>
      <c r="AR87" s="258"/>
      <c r="BE87" s="163"/>
    </row>
    <row r="88" spans="1:91" s="261" customFormat="1" ht="6.95" customHeight="1">
      <c r="A88" s="163"/>
      <c r="B88" s="258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258"/>
      <c r="BE88" s="163"/>
    </row>
    <row r="89" spans="1:91" s="261" customFormat="1" ht="25.7" customHeight="1">
      <c r="A89" s="163"/>
      <c r="B89" s="258"/>
      <c r="C89" s="168" t="s">
        <v>23</v>
      </c>
      <c r="D89" s="163"/>
      <c r="E89" s="163"/>
      <c r="F89" s="163"/>
      <c r="G89" s="163"/>
      <c r="H89" s="163"/>
      <c r="I89" s="163"/>
      <c r="J89" s="163"/>
      <c r="K89" s="163"/>
      <c r="L89" s="276" t="str">
        <f>IF(E11= "","",E11)</f>
        <v>Mestská časť Bratislava-Petržalka, Kutlíkova7,BA5</v>
      </c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8" t="s">
        <v>29</v>
      </c>
      <c r="AJ89" s="163"/>
      <c r="AK89" s="163"/>
      <c r="AL89" s="163"/>
      <c r="AM89" s="365" t="str">
        <f>IF(E17="","",E17)</f>
        <v>STAPRING a.s.,Piaristická ul.2, 949 24 NITRA</v>
      </c>
      <c r="AN89" s="366"/>
      <c r="AO89" s="366"/>
      <c r="AP89" s="366"/>
      <c r="AQ89" s="163"/>
      <c r="AR89" s="258"/>
      <c r="AS89" s="368" t="s">
        <v>55</v>
      </c>
      <c r="AT89" s="369"/>
      <c r="AU89" s="282"/>
      <c r="AV89" s="282"/>
      <c r="AW89" s="282"/>
      <c r="AX89" s="282"/>
      <c r="AY89" s="282"/>
      <c r="AZ89" s="282"/>
      <c r="BA89" s="282"/>
      <c r="BB89" s="282"/>
      <c r="BC89" s="282"/>
      <c r="BD89" s="283"/>
      <c r="BE89" s="163"/>
    </row>
    <row r="90" spans="1:91" s="261" customFormat="1" ht="15.2" customHeight="1">
      <c r="A90" s="163"/>
      <c r="B90" s="258"/>
      <c r="C90" s="168" t="s">
        <v>27</v>
      </c>
      <c r="D90" s="163"/>
      <c r="E90" s="163"/>
      <c r="F90" s="163"/>
      <c r="G90" s="163"/>
      <c r="H90" s="163"/>
      <c r="I90" s="163"/>
      <c r="J90" s="163"/>
      <c r="K90" s="163"/>
      <c r="L90" s="276" t="str">
        <f>IF(E14= "Vyplň údaj","",E14)</f>
        <v/>
      </c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8" t="s">
        <v>32</v>
      </c>
      <c r="AJ90" s="163"/>
      <c r="AK90" s="163"/>
      <c r="AL90" s="163"/>
      <c r="AM90" s="365" t="str">
        <f>IF(E20="","",E20)</f>
        <v/>
      </c>
      <c r="AN90" s="366"/>
      <c r="AO90" s="366"/>
      <c r="AP90" s="366"/>
      <c r="AQ90" s="163"/>
      <c r="AR90" s="258"/>
      <c r="AS90" s="370"/>
      <c r="AT90" s="371"/>
      <c r="AU90" s="284"/>
      <c r="AV90" s="284"/>
      <c r="AW90" s="284"/>
      <c r="AX90" s="284"/>
      <c r="AY90" s="284"/>
      <c r="AZ90" s="284"/>
      <c r="BA90" s="284"/>
      <c r="BB90" s="284"/>
      <c r="BC90" s="284"/>
      <c r="BD90" s="285"/>
      <c r="BE90" s="163"/>
    </row>
    <row r="91" spans="1:91" s="261" customFormat="1" ht="10.9" customHeight="1">
      <c r="A91" s="163"/>
      <c r="B91" s="258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3"/>
      <c r="AK91" s="163"/>
      <c r="AL91" s="163"/>
      <c r="AM91" s="163"/>
      <c r="AN91" s="163"/>
      <c r="AO91" s="163"/>
      <c r="AP91" s="163"/>
      <c r="AQ91" s="163"/>
      <c r="AR91" s="258"/>
      <c r="AS91" s="370"/>
      <c r="AT91" s="371"/>
      <c r="AU91" s="284"/>
      <c r="AV91" s="284"/>
      <c r="AW91" s="284"/>
      <c r="AX91" s="284"/>
      <c r="AY91" s="284"/>
      <c r="AZ91" s="284"/>
      <c r="BA91" s="284"/>
      <c r="BB91" s="284"/>
      <c r="BC91" s="284"/>
      <c r="BD91" s="285"/>
      <c r="BE91" s="163"/>
    </row>
    <row r="92" spans="1:91" s="261" customFormat="1" ht="29.25" customHeight="1">
      <c r="A92" s="163"/>
      <c r="B92" s="258"/>
      <c r="C92" s="329" t="s">
        <v>56</v>
      </c>
      <c r="D92" s="330"/>
      <c r="E92" s="330"/>
      <c r="F92" s="330"/>
      <c r="G92" s="330"/>
      <c r="H92" s="172"/>
      <c r="I92" s="333" t="s">
        <v>57</v>
      </c>
      <c r="J92" s="330"/>
      <c r="K92" s="330"/>
      <c r="L92" s="330"/>
      <c r="M92" s="330"/>
      <c r="N92" s="330"/>
      <c r="O92" s="330"/>
      <c r="P92" s="330"/>
      <c r="Q92" s="330"/>
      <c r="R92" s="330"/>
      <c r="S92" s="330"/>
      <c r="T92" s="330"/>
      <c r="U92" s="330"/>
      <c r="V92" s="330"/>
      <c r="W92" s="330"/>
      <c r="X92" s="330"/>
      <c r="Y92" s="330"/>
      <c r="Z92" s="330"/>
      <c r="AA92" s="330"/>
      <c r="AB92" s="330"/>
      <c r="AC92" s="330"/>
      <c r="AD92" s="330"/>
      <c r="AE92" s="330"/>
      <c r="AF92" s="330"/>
      <c r="AG92" s="363" t="s">
        <v>58</v>
      </c>
      <c r="AH92" s="330"/>
      <c r="AI92" s="330"/>
      <c r="AJ92" s="330"/>
      <c r="AK92" s="330"/>
      <c r="AL92" s="330"/>
      <c r="AM92" s="330"/>
      <c r="AN92" s="333" t="s">
        <v>59</v>
      </c>
      <c r="AO92" s="330"/>
      <c r="AP92" s="340"/>
      <c r="AQ92" s="286" t="s">
        <v>60</v>
      </c>
      <c r="AR92" s="258"/>
      <c r="AS92" s="287" t="s">
        <v>61</v>
      </c>
      <c r="AT92" s="288" t="s">
        <v>62</v>
      </c>
      <c r="AU92" s="288" t="s">
        <v>63</v>
      </c>
      <c r="AV92" s="288" t="s">
        <v>64</v>
      </c>
      <c r="AW92" s="288" t="s">
        <v>65</v>
      </c>
      <c r="AX92" s="288" t="s">
        <v>66</v>
      </c>
      <c r="AY92" s="288" t="s">
        <v>67</v>
      </c>
      <c r="AZ92" s="288" t="s">
        <v>68</v>
      </c>
      <c r="BA92" s="288" t="s">
        <v>69</v>
      </c>
      <c r="BB92" s="288" t="s">
        <v>70</v>
      </c>
      <c r="BC92" s="288" t="s">
        <v>71</v>
      </c>
      <c r="BD92" s="289" t="s">
        <v>72</v>
      </c>
      <c r="BE92" s="163"/>
    </row>
    <row r="93" spans="1:91" s="261" customFormat="1" ht="10.9" customHeight="1">
      <c r="A93" s="163"/>
      <c r="B93" s="258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258"/>
      <c r="AS93" s="290"/>
      <c r="AT93" s="165"/>
      <c r="AU93" s="165"/>
      <c r="AV93" s="165"/>
      <c r="AW93" s="165"/>
      <c r="AX93" s="165"/>
      <c r="AY93" s="165"/>
      <c r="AZ93" s="165"/>
      <c r="BA93" s="165"/>
      <c r="BB93" s="165"/>
      <c r="BC93" s="165"/>
      <c r="BD93" s="291"/>
      <c r="BE93" s="163"/>
    </row>
    <row r="94" spans="1:91" s="292" customFormat="1" ht="32.450000000000003" customHeight="1">
      <c r="B94" s="293"/>
      <c r="C94" s="240" t="s">
        <v>73</v>
      </c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341">
        <f>ROUND(AG95+AG103,2)</f>
        <v>0</v>
      </c>
      <c r="AH94" s="341"/>
      <c r="AI94" s="341"/>
      <c r="AJ94" s="341"/>
      <c r="AK94" s="341"/>
      <c r="AL94" s="341"/>
      <c r="AM94" s="341"/>
      <c r="AN94" s="367">
        <f t="shared" ref="AN94:AN102" si="0">SUM(AG94,AT94)</f>
        <v>0</v>
      </c>
      <c r="AO94" s="367"/>
      <c r="AP94" s="367"/>
      <c r="AQ94" s="295" t="s">
        <v>1</v>
      </c>
      <c r="AR94" s="293"/>
      <c r="AS94" s="296">
        <f>ROUND(AS95+AS103,2)</f>
        <v>0</v>
      </c>
      <c r="AT94" s="297">
        <f t="shared" ref="AT94:AT102" si="1">ROUND(SUM(AV94:AW94),2)</f>
        <v>0</v>
      </c>
      <c r="AU94" s="298">
        <f>ROUND(AU95+AU103,5)</f>
        <v>0</v>
      </c>
      <c r="AV94" s="297">
        <f>ROUND(AZ94*L29,2)</f>
        <v>0</v>
      </c>
      <c r="AW94" s="297">
        <f>ROUND(BA94*L30,2)</f>
        <v>0</v>
      </c>
      <c r="AX94" s="297">
        <f>ROUND(BB94*L29,2)</f>
        <v>0</v>
      </c>
      <c r="AY94" s="297">
        <f>ROUND(BC94*L30,2)</f>
        <v>0</v>
      </c>
      <c r="AZ94" s="297">
        <f>ROUND(AZ95+AZ103,2)</f>
        <v>0</v>
      </c>
      <c r="BA94" s="297">
        <f>ROUND(BA95+BA103,2)</f>
        <v>0</v>
      </c>
      <c r="BB94" s="297">
        <f>ROUND(BB95+BB103,2)</f>
        <v>0</v>
      </c>
      <c r="BC94" s="297">
        <f>ROUND(BC95+BC103,2)</f>
        <v>0</v>
      </c>
      <c r="BD94" s="299">
        <f>ROUND(BD95+BD103,2)</f>
        <v>0</v>
      </c>
      <c r="BS94" s="300" t="s">
        <v>74</v>
      </c>
      <c r="BT94" s="300" t="s">
        <v>75</v>
      </c>
      <c r="BU94" s="301" t="s">
        <v>76</v>
      </c>
      <c r="BV94" s="300" t="s">
        <v>77</v>
      </c>
      <c r="BW94" s="300" t="s">
        <v>4</v>
      </c>
      <c r="BX94" s="300" t="s">
        <v>78</v>
      </c>
      <c r="CL94" s="300" t="s">
        <v>1</v>
      </c>
    </row>
    <row r="95" spans="1:91" s="302" customFormat="1" ht="50.25" customHeight="1">
      <c r="B95" s="303"/>
      <c r="C95" s="304"/>
      <c r="D95" s="331" t="s">
        <v>79</v>
      </c>
      <c r="E95" s="331"/>
      <c r="F95" s="331"/>
      <c r="G95" s="331"/>
      <c r="H95" s="331"/>
      <c r="I95" s="305"/>
      <c r="J95" s="331" t="s">
        <v>80</v>
      </c>
      <c r="K95" s="331"/>
      <c r="L95" s="331"/>
      <c r="M95" s="331"/>
      <c r="N95" s="331"/>
      <c r="O95" s="331"/>
      <c r="P95" s="331"/>
      <c r="Q95" s="331"/>
      <c r="R95" s="331"/>
      <c r="S95" s="331"/>
      <c r="T95" s="331"/>
      <c r="U95" s="331"/>
      <c r="V95" s="331"/>
      <c r="W95" s="331"/>
      <c r="X95" s="331"/>
      <c r="Y95" s="331"/>
      <c r="Z95" s="331"/>
      <c r="AA95" s="331"/>
      <c r="AB95" s="331"/>
      <c r="AC95" s="331"/>
      <c r="AD95" s="331"/>
      <c r="AE95" s="331"/>
      <c r="AF95" s="331"/>
      <c r="AG95" s="362">
        <f>ROUND(SUM(AG96:AG102),2)</f>
        <v>0</v>
      </c>
      <c r="AH95" s="339"/>
      <c r="AI95" s="339"/>
      <c r="AJ95" s="339"/>
      <c r="AK95" s="339"/>
      <c r="AL95" s="339"/>
      <c r="AM95" s="339"/>
      <c r="AN95" s="338">
        <f t="shared" si="0"/>
        <v>0</v>
      </c>
      <c r="AO95" s="339"/>
      <c r="AP95" s="339"/>
      <c r="AQ95" s="306" t="s">
        <v>81</v>
      </c>
      <c r="AR95" s="303"/>
      <c r="AS95" s="307">
        <f>ROUND(SUM(AS96:AS102),2)</f>
        <v>0</v>
      </c>
      <c r="AT95" s="308">
        <f t="shared" si="1"/>
        <v>0</v>
      </c>
      <c r="AU95" s="309">
        <f>ROUND(SUM(AU96:AU102),5)</f>
        <v>0</v>
      </c>
      <c r="AV95" s="308">
        <f>ROUND(AZ95*L29,2)</f>
        <v>0</v>
      </c>
      <c r="AW95" s="308">
        <f>ROUND(BA95*L30,2)</f>
        <v>0</v>
      </c>
      <c r="AX95" s="308">
        <f>ROUND(BB95*L29,2)</f>
        <v>0</v>
      </c>
      <c r="AY95" s="308">
        <f>ROUND(BC95*L30,2)</f>
        <v>0</v>
      </c>
      <c r="AZ95" s="308">
        <f>ROUND(SUM(AZ96:AZ102),2)</f>
        <v>0</v>
      </c>
      <c r="BA95" s="308">
        <f>ROUND(SUM(BA96:BA102),2)</f>
        <v>0</v>
      </c>
      <c r="BB95" s="308">
        <f>ROUND(SUM(BB96:BB102),2)</f>
        <v>0</v>
      </c>
      <c r="BC95" s="308">
        <f>ROUND(SUM(BC96:BC102),2)</f>
        <v>0</v>
      </c>
      <c r="BD95" s="310">
        <f>ROUND(SUM(BD96:BD102),2)</f>
        <v>0</v>
      </c>
      <c r="BS95" s="311" t="s">
        <v>74</v>
      </c>
      <c r="BT95" s="311" t="s">
        <v>82</v>
      </c>
      <c r="BU95" s="311" t="s">
        <v>76</v>
      </c>
      <c r="BV95" s="311" t="s">
        <v>77</v>
      </c>
      <c r="BW95" s="311" t="s">
        <v>83</v>
      </c>
      <c r="BX95" s="311" t="s">
        <v>4</v>
      </c>
      <c r="CL95" s="311" t="s">
        <v>1</v>
      </c>
      <c r="CM95" s="311" t="s">
        <v>75</v>
      </c>
    </row>
    <row r="96" spans="1:91" s="276" customFormat="1" ht="23.25" customHeight="1">
      <c r="A96" s="312" t="s">
        <v>84</v>
      </c>
      <c r="B96" s="277"/>
      <c r="C96" s="181"/>
      <c r="D96" s="181"/>
      <c r="E96" s="332" t="s">
        <v>85</v>
      </c>
      <c r="F96" s="332"/>
      <c r="G96" s="332"/>
      <c r="H96" s="332"/>
      <c r="I96" s="332"/>
      <c r="J96" s="181"/>
      <c r="K96" s="332" t="s">
        <v>86</v>
      </c>
      <c r="L96" s="332"/>
      <c r="M96" s="332"/>
      <c r="N96" s="332"/>
      <c r="O96" s="332"/>
      <c r="P96" s="332"/>
      <c r="Q96" s="332"/>
      <c r="R96" s="332"/>
      <c r="S96" s="332"/>
      <c r="T96" s="332"/>
      <c r="U96" s="332"/>
      <c r="V96" s="332"/>
      <c r="W96" s="332"/>
      <c r="X96" s="332"/>
      <c r="Y96" s="332"/>
      <c r="Z96" s="332"/>
      <c r="AA96" s="332"/>
      <c r="AB96" s="332"/>
      <c r="AC96" s="332"/>
      <c r="AD96" s="332"/>
      <c r="AE96" s="332"/>
      <c r="AF96" s="332"/>
      <c r="AG96" s="336">
        <f>'SO01.A-1 - SO01.A-1 Stave...'!J32</f>
        <v>0</v>
      </c>
      <c r="AH96" s="337"/>
      <c r="AI96" s="337"/>
      <c r="AJ96" s="337"/>
      <c r="AK96" s="337"/>
      <c r="AL96" s="337"/>
      <c r="AM96" s="337"/>
      <c r="AN96" s="336">
        <f t="shared" si="0"/>
        <v>0</v>
      </c>
      <c r="AO96" s="337"/>
      <c r="AP96" s="337"/>
      <c r="AQ96" s="313" t="s">
        <v>87</v>
      </c>
      <c r="AR96" s="277"/>
      <c r="AS96" s="314">
        <v>0</v>
      </c>
      <c r="AT96" s="315">
        <f t="shared" si="1"/>
        <v>0</v>
      </c>
      <c r="AU96" s="316">
        <f>'SO01.A-1 - SO01.A-1 Stave...'!P146</f>
        <v>0</v>
      </c>
      <c r="AV96" s="315">
        <f>'SO01.A-1 - SO01.A-1 Stave...'!J35</f>
        <v>0</v>
      </c>
      <c r="AW96" s="315">
        <f>'SO01.A-1 - SO01.A-1 Stave...'!J36</f>
        <v>0</v>
      </c>
      <c r="AX96" s="315">
        <f>'SO01.A-1 - SO01.A-1 Stave...'!J37</f>
        <v>0</v>
      </c>
      <c r="AY96" s="315">
        <f>'SO01.A-1 - SO01.A-1 Stave...'!J38</f>
        <v>0</v>
      </c>
      <c r="AZ96" s="315">
        <f>'SO01.A-1 - SO01.A-1 Stave...'!F35</f>
        <v>0</v>
      </c>
      <c r="BA96" s="315">
        <f>'SO01.A-1 - SO01.A-1 Stave...'!F36</f>
        <v>0</v>
      </c>
      <c r="BB96" s="315">
        <f>'SO01.A-1 - SO01.A-1 Stave...'!F37</f>
        <v>0</v>
      </c>
      <c r="BC96" s="315">
        <f>'SO01.A-1 - SO01.A-1 Stave...'!F38</f>
        <v>0</v>
      </c>
      <c r="BD96" s="317">
        <f>'SO01.A-1 - SO01.A-1 Stave...'!F39</f>
        <v>0</v>
      </c>
      <c r="BT96" s="254" t="s">
        <v>88</v>
      </c>
      <c r="BV96" s="254" t="s">
        <v>77</v>
      </c>
      <c r="BW96" s="254" t="s">
        <v>89</v>
      </c>
      <c r="BX96" s="254" t="s">
        <v>83</v>
      </c>
      <c r="CL96" s="254" t="s">
        <v>1</v>
      </c>
    </row>
    <row r="97" spans="1:91" s="276" customFormat="1" ht="16.5" customHeight="1">
      <c r="A97" s="312" t="s">
        <v>84</v>
      </c>
      <c r="B97" s="277"/>
      <c r="C97" s="181"/>
      <c r="D97" s="181"/>
      <c r="E97" s="332" t="s">
        <v>90</v>
      </c>
      <c r="F97" s="332"/>
      <c r="G97" s="332"/>
      <c r="H97" s="332"/>
      <c r="I97" s="332"/>
      <c r="J97" s="181"/>
      <c r="K97" s="332" t="s">
        <v>91</v>
      </c>
      <c r="L97" s="332"/>
      <c r="M97" s="332"/>
      <c r="N97" s="332"/>
      <c r="O97" s="332"/>
      <c r="P97" s="332"/>
      <c r="Q97" s="332"/>
      <c r="R97" s="332"/>
      <c r="S97" s="332"/>
      <c r="T97" s="332"/>
      <c r="U97" s="332"/>
      <c r="V97" s="332"/>
      <c r="W97" s="332"/>
      <c r="X97" s="332"/>
      <c r="Y97" s="332"/>
      <c r="Z97" s="332"/>
      <c r="AA97" s="332"/>
      <c r="AB97" s="332"/>
      <c r="AC97" s="332"/>
      <c r="AD97" s="332"/>
      <c r="AE97" s="332"/>
      <c r="AF97" s="332"/>
      <c r="AG97" s="336">
        <f>'SO01.A-2 - SO01.A-2  Elek...'!J32</f>
        <v>0</v>
      </c>
      <c r="AH97" s="337"/>
      <c r="AI97" s="337"/>
      <c r="AJ97" s="337"/>
      <c r="AK97" s="337"/>
      <c r="AL97" s="337"/>
      <c r="AM97" s="337"/>
      <c r="AN97" s="336">
        <f t="shared" si="0"/>
        <v>0</v>
      </c>
      <c r="AO97" s="337"/>
      <c r="AP97" s="337"/>
      <c r="AQ97" s="313" t="s">
        <v>87</v>
      </c>
      <c r="AR97" s="277"/>
      <c r="AS97" s="314">
        <v>0</v>
      </c>
      <c r="AT97" s="315">
        <f t="shared" si="1"/>
        <v>0</v>
      </c>
      <c r="AU97" s="316">
        <f>'SO01.A-2 - SO01.A-2  Elek...'!P129</f>
        <v>0</v>
      </c>
      <c r="AV97" s="315">
        <f>'SO01.A-2 - SO01.A-2  Elek...'!J35</f>
        <v>0</v>
      </c>
      <c r="AW97" s="315">
        <f>'SO01.A-2 - SO01.A-2  Elek...'!J36</f>
        <v>0</v>
      </c>
      <c r="AX97" s="315">
        <f>'SO01.A-2 - SO01.A-2  Elek...'!J37</f>
        <v>0</v>
      </c>
      <c r="AY97" s="315">
        <f>'SO01.A-2 - SO01.A-2  Elek...'!J38</f>
        <v>0</v>
      </c>
      <c r="AZ97" s="315">
        <f>'SO01.A-2 - SO01.A-2  Elek...'!F35</f>
        <v>0</v>
      </c>
      <c r="BA97" s="315">
        <f>'SO01.A-2 - SO01.A-2  Elek...'!F36</f>
        <v>0</v>
      </c>
      <c r="BB97" s="315">
        <f>'SO01.A-2 - SO01.A-2  Elek...'!F37</f>
        <v>0</v>
      </c>
      <c r="BC97" s="315">
        <f>'SO01.A-2 - SO01.A-2  Elek...'!F38</f>
        <v>0</v>
      </c>
      <c r="BD97" s="317">
        <f>'SO01.A-2 - SO01.A-2  Elek...'!F39</f>
        <v>0</v>
      </c>
      <c r="BT97" s="254" t="s">
        <v>88</v>
      </c>
      <c r="BV97" s="254" t="s">
        <v>77</v>
      </c>
      <c r="BW97" s="254" t="s">
        <v>92</v>
      </c>
      <c r="BX97" s="254" t="s">
        <v>83</v>
      </c>
      <c r="CL97" s="254" t="s">
        <v>1</v>
      </c>
    </row>
    <row r="98" spans="1:91" s="276" customFormat="1" ht="16.5" customHeight="1">
      <c r="A98" s="312" t="s">
        <v>84</v>
      </c>
      <c r="B98" s="277"/>
      <c r="C98" s="181"/>
      <c r="D98" s="181"/>
      <c r="E98" s="332" t="s">
        <v>93</v>
      </c>
      <c r="F98" s="332"/>
      <c r="G98" s="332"/>
      <c r="H98" s="332"/>
      <c r="I98" s="332"/>
      <c r="J98" s="181"/>
      <c r="K98" s="332" t="s">
        <v>94</v>
      </c>
      <c r="L98" s="332"/>
      <c r="M98" s="332"/>
      <c r="N98" s="332"/>
      <c r="O98" s="332"/>
      <c r="P98" s="332"/>
      <c r="Q98" s="332"/>
      <c r="R98" s="332"/>
      <c r="S98" s="332"/>
      <c r="T98" s="332"/>
      <c r="U98" s="332"/>
      <c r="V98" s="332"/>
      <c r="W98" s="332"/>
      <c r="X98" s="332"/>
      <c r="Y98" s="332"/>
      <c r="Z98" s="332"/>
      <c r="AA98" s="332"/>
      <c r="AB98" s="332"/>
      <c r="AC98" s="332"/>
      <c r="AD98" s="332"/>
      <c r="AE98" s="332"/>
      <c r="AF98" s="332"/>
      <c r="AG98" s="336">
        <f>'SO01.A-3 - SO01.A-3  Zdra...'!J32</f>
        <v>0</v>
      </c>
      <c r="AH98" s="337"/>
      <c r="AI98" s="337"/>
      <c r="AJ98" s="337"/>
      <c r="AK98" s="337"/>
      <c r="AL98" s="337"/>
      <c r="AM98" s="337"/>
      <c r="AN98" s="336">
        <f t="shared" si="0"/>
        <v>0</v>
      </c>
      <c r="AO98" s="337"/>
      <c r="AP98" s="337"/>
      <c r="AQ98" s="313" t="s">
        <v>87</v>
      </c>
      <c r="AR98" s="277"/>
      <c r="AS98" s="314">
        <v>0</v>
      </c>
      <c r="AT98" s="315">
        <f t="shared" si="1"/>
        <v>0</v>
      </c>
      <c r="AU98" s="316">
        <f>'SO01.A-3 - SO01.A-3  Zdra...'!P140</f>
        <v>0</v>
      </c>
      <c r="AV98" s="315">
        <f>'SO01.A-3 - SO01.A-3  Zdra...'!J35</f>
        <v>0</v>
      </c>
      <c r="AW98" s="315">
        <f>'SO01.A-3 - SO01.A-3  Zdra...'!J36</f>
        <v>0</v>
      </c>
      <c r="AX98" s="315">
        <f>'SO01.A-3 - SO01.A-3  Zdra...'!J37</f>
        <v>0</v>
      </c>
      <c r="AY98" s="315">
        <f>'SO01.A-3 - SO01.A-3  Zdra...'!J38</f>
        <v>0</v>
      </c>
      <c r="AZ98" s="315">
        <f>'SO01.A-3 - SO01.A-3  Zdra...'!F35</f>
        <v>0</v>
      </c>
      <c r="BA98" s="315">
        <f>'SO01.A-3 - SO01.A-3  Zdra...'!F36</f>
        <v>0</v>
      </c>
      <c r="BB98" s="315">
        <f>'SO01.A-3 - SO01.A-3  Zdra...'!F37</f>
        <v>0</v>
      </c>
      <c r="BC98" s="315">
        <f>'SO01.A-3 - SO01.A-3  Zdra...'!F38</f>
        <v>0</v>
      </c>
      <c r="BD98" s="317">
        <f>'SO01.A-3 - SO01.A-3  Zdra...'!F39</f>
        <v>0</v>
      </c>
      <c r="BT98" s="254" t="s">
        <v>88</v>
      </c>
      <c r="BV98" s="254" t="s">
        <v>77</v>
      </c>
      <c r="BW98" s="254" t="s">
        <v>95</v>
      </c>
      <c r="BX98" s="254" t="s">
        <v>83</v>
      </c>
      <c r="CL98" s="254" t="s">
        <v>1</v>
      </c>
    </row>
    <row r="99" spans="1:91" s="276" customFormat="1" ht="16.5" customHeight="1">
      <c r="A99" s="312" t="s">
        <v>84</v>
      </c>
      <c r="B99" s="277"/>
      <c r="C99" s="181"/>
      <c r="D99" s="181"/>
      <c r="E99" s="332" t="s">
        <v>96</v>
      </c>
      <c r="F99" s="332"/>
      <c r="G99" s="332"/>
      <c r="H99" s="332"/>
      <c r="I99" s="332"/>
      <c r="J99" s="181"/>
      <c r="K99" s="332" t="s">
        <v>97</v>
      </c>
      <c r="L99" s="332"/>
      <c r="M99" s="332"/>
      <c r="N99" s="332"/>
      <c r="O99" s="332"/>
      <c r="P99" s="332"/>
      <c r="Q99" s="332"/>
      <c r="R99" s="332"/>
      <c r="S99" s="332"/>
      <c r="T99" s="332"/>
      <c r="U99" s="332"/>
      <c r="V99" s="332"/>
      <c r="W99" s="332"/>
      <c r="X99" s="332"/>
      <c r="Y99" s="332"/>
      <c r="Z99" s="332"/>
      <c r="AA99" s="332"/>
      <c r="AB99" s="332"/>
      <c r="AC99" s="332"/>
      <c r="AD99" s="332"/>
      <c r="AE99" s="332"/>
      <c r="AF99" s="332"/>
      <c r="AG99" s="336">
        <f>'SO01.A-4 - SO01.A-4  Vzdu...'!J32</f>
        <v>0</v>
      </c>
      <c r="AH99" s="337"/>
      <c r="AI99" s="337"/>
      <c r="AJ99" s="337"/>
      <c r="AK99" s="337"/>
      <c r="AL99" s="337"/>
      <c r="AM99" s="337"/>
      <c r="AN99" s="336">
        <f t="shared" si="0"/>
        <v>0</v>
      </c>
      <c r="AO99" s="337"/>
      <c r="AP99" s="337"/>
      <c r="AQ99" s="313" t="s">
        <v>87</v>
      </c>
      <c r="AR99" s="277"/>
      <c r="AS99" s="314">
        <v>0</v>
      </c>
      <c r="AT99" s="315">
        <f t="shared" si="1"/>
        <v>0</v>
      </c>
      <c r="AU99" s="316">
        <f>'SO01.A-4 - SO01.A-4  Vzdu...'!P129</f>
        <v>0</v>
      </c>
      <c r="AV99" s="315">
        <f>'SO01.A-4 - SO01.A-4  Vzdu...'!J35</f>
        <v>0</v>
      </c>
      <c r="AW99" s="315">
        <f>'SO01.A-4 - SO01.A-4  Vzdu...'!J36</f>
        <v>0</v>
      </c>
      <c r="AX99" s="315">
        <f>'SO01.A-4 - SO01.A-4  Vzdu...'!J37</f>
        <v>0</v>
      </c>
      <c r="AY99" s="315">
        <f>'SO01.A-4 - SO01.A-4  Vzdu...'!J38</f>
        <v>0</v>
      </c>
      <c r="AZ99" s="315">
        <f>'SO01.A-4 - SO01.A-4  Vzdu...'!F35</f>
        <v>0</v>
      </c>
      <c r="BA99" s="315">
        <f>'SO01.A-4 - SO01.A-4  Vzdu...'!F36</f>
        <v>0</v>
      </c>
      <c r="BB99" s="315">
        <f>'SO01.A-4 - SO01.A-4  Vzdu...'!F37</f>
        <v>0</v>
      </c>
      <c r="BC99" s="315">
        <f>'SO01.A-4 - SO01.A-4  Vzdu...'!F38</f>
        <v>0</v>
      </c>
      <c r="BD99" s="317">
        <f>'SO01.A-4 - SO01.A-4  Vzdu...'!F39</f>
        <v>0</v>
      </c>
      <c r="BT99" s="254" t="s">
        <v>88</v>
      </c>
      <c r="BV99" s="254" t="s">
        <v>77</v>
      </c>
      <c r="BW99" s="254" t="s">
        <v>98</v>
      </c>
      <c r="BX99" s="254" t="s">
        <v>83</v>
      </c>
      <c r="CL99" s="254" t="s">
        <v>1</v>
      </c>
    </row>
    <row r="100" spans="1:91" s="276" customFormat="1" ht="16.5" customHeight="1">
      <c r="A100" s="312" t="s">
        <v>84</v>
      </c>
      <c r="B100" s="277"/>
      <c r="C100" s="181"/>
      <c r="D100" s="181"/>
      <c r="E100" s="332" t="s">
        <v>99</v>
      </c>
      <c r="F100" s="332"/>
      <c r="G100" s="332"/>
      <c r="H100" s="332"/>
      <c r="I100" s="332"/>
      <c r="J100" s="181"/>
      <c r="K100" s="332" t="s">
        <v>100</v>
      </c>
      <c r="L100" s="332"/>
      <c r="M100" s="332"/>
      <c r="N100" s="332"/>
      <c r="O100" s="332"/>
      <c r="P100" s="332"/>
      <c r="Q100" s="332"/>
      <c r="R100" s="332"/>
      <c r="S100" s="332"/>
      <c r="T100" s="332"/>
      <c r="U100" s="332"/>
      <c r="V100" s="332"/>
      <c r="W100" s="332"/>
      <c r="X100" s="332"/>
      <c r="Y100" s="332"/>
      <c r="Z100" s="332"/>
      <c r="AA100" s="332"/>
      <c r="AB100" s="332"/>
      <c r="AC100" s="332"/>
      <c r="AD100" s="332"/>
      <c r="AE100" s="332"/>
      <c r="AF100" s="332"/>
      <c r="AG100" s="336">
        <f>'SO01.A-5 - SO01.A-5  Plyn...'!J32</f>
        <v>0</v>
      </c>
      <c r="AH100" s="337"/>
      <c r="AI100" s="337"/>
      <c r="AJ100" s="337"/>
      <c r="AK100" s="337"/>
      <c r="AL100" s="337"/>
      <c r="AM100" s="337"/>
      <c r="AN100" s="336">
        <f t="shared" si="0"/>
        <v>0</v>
      </c>
      <c r="AO100" s="337"/>
      <c r="AP100" s="337"/>
      <c r="AQ100" s="313" t="s">
        <v>87</v>
      </c>
      <c r="AR100" s="277"/>
      <c r="AS100" s="314">
        <v>0</v>
      </c>
      <c r="AT100" s="315">
        <f t="shared" si="1"/>
        <v>0</v>
      </c>
      <c r="AU100" s="316">
        <f>'SO01.A-5 - SO01.A-5  Plyn...'!P125</f>
        <v>0</v>
      </c>
      <c r="AV100" s="315">
        <f>'SO01.A-5 - SO01.A-5  Plyn...'!J35</f>
        <v>0</v>
      </c>
      <c r="AW100" s="315">
        <f>'SO01.A-5 - SO01.A-5  Plyn...'!J36</f>
        <v>0</v>
      </c>
      <c r="AX100" s="315">
        <f>'SO01.A-5 - SO01.A-5  Plyn...'!J37</f>
        <v>0</v>
      </c>
      <c r="AY100" s="315">
        <f>'SO01.A-5 - SO01.A-5  Plyn...'!J38</f>
        <v>0</v>
      </c>
      <c r="AZ100" s="315">
        <f>'SO01.A-5 - SO01.A-5  Plyn...'!F35</f>
        <v>0</v>
      </c>
      <c r="BA100" s="315">
        <f>'SO01.A-5 - SO01.A-5  Plyn...'!F36</f>
        <v>0</v>
      </c>
      <c r="BB100" s="315">
        <f>'SO01.A-5 - SO01.A-5  Plyn...'!F37</f>
        <v>0</v>
      </c>
      <c r="BC100" s="315">
        <f>'SO01.A-5 - SO01.A-5  Plyn...'!F38</f>
        <v>0</v>
      </c>
      <c r="BD100" s="317">
        <f>'SO01.A-5 - SO01.A-5  Plyn...'!F39</f>
        <v>0</v>
      </c>
      <c r="BT100" s="254" t="s">
        <v>88</v>
      </c>
      <c r="BV100" s="254" t="s">
        <v>77</v>
      </c>
      <c r="BW100" s="254" t="s">
        <v>101</v>
      </c>
      <c r="BX100" s="254" t="s">
        <v>83</v>
      </c>
      <c r="CL100" s="254" t="s">
        <v>1</v>
      </c>
    </row>
    <row r="101" spans="1:91" s="276" customFormat="1" ht="16.5" customHeight="1">
      <c r="A101" s="312" t="s">
        <v>84</v>
      </c>
      <c r="B101" s="277"/>
      <c r="C101" s="181"/>
      <c r="D101" s="181"/>
      <c r="E101" s="332" t="s">
        <v>102</v>
      </c>
      <c r="F101" s="332"/>
      <c r="G101" s="332"/>
      <c r="H101" s="332"/>
      <c r="I101" s="332"/>
      <c r="J101" s="181"/>
      <c r="K101" s="332" t="s">
        <v>103</v>
      </c>
      <c r="L101" s="332"/>
      <c r="M101" s="332"/>
      <c r="N101" s="332"/>
      <c r="O101" s="332"/>
      <c r="P101" s="332"/>
      <c r="Q101" s="332"/>
      <c r="R101" s="332"/>
      <c r="S101" s="332"/>
      <c r="T101" s="332"/>
      <c r="U101" s="332"/>
      <c r="V101" s="332"/>
      <c r="W101" s="332"/>
      <c r="X101" s="332"/>
      <c r="Y101" s="332"/>
      <c r="Z101" s="332"/>
      <c r="AA101" s="332"/>
      <c r="AB101" s="332"/>
      <c r="AC101" s="332"/>
      <c r="AD101" s="332"/>
      <c r="AE101" s="332"/>
      <c r="AF101" s="332"/>
      <c r="AG101" s="336">
        <f>'SO01.A-6 - SO01.A-6 Ústre...'!J32</f>
        <v>0</v>
      </c>
      <c r="AH101" s="337"/>
      <c r="AI101" s="337"/>
      <c r="AJ101" s="337"/>
      <c r="AK101" s="337"/>
      <c r="AL101" s="337"/>
      <c r="AM101" s="337"/>
      <c r="AN101" s="336">
        <f t="shared" si="0"/>
        <v>0</v>
      </c>
      <c r="AO101" s="337"/>
      <c r="AP101" s="337"/>
      <c r="AQ101" s="313" t="s">
        <v>87</v>
      </c>
      <c r="AR101" s="277"/>
      <c r="AS101" s="314">
        <v>0</v>
      </c>
      <c r="AT101" s="315">
        <f t="shared" si="1"/>
        <v>0</v>
      </c>
      <c r="AU101" s="316">
        <f>'SO01.A-6 - SO01.A-6 Ústre...'!P124</f>
        <v>0</v>
      </c>
      <c r="AV101" s="315">
        <f>'SO01.A-6 - SO01.A-6 Ústre...'!J35</f>
        <v>0</v>
      </c>
      <c r="AW101" s="315">
        <f>'SO01.A-6 - SO01.A-6 Ústre...'!J36</f>
        <v>0</v>
      </c>
      <c r="AX101" s="315">
        <f>'SO01.A-6 - SO01.A-6 Ústre...'!J37</f>
        <v>0</v>
      </c>
      <c r="AY101" s="315">
        <f>'SO01.A-6 - SO01.A-6 Ústre...'!J38</f>
        <v>0</v>
      </c>
      <c r="AZ101" s="315">
        <f>'SO01.A-6 - SO01.A-6 Ústre...'!F35</f>
        <v>0</v>
      </c>
      <c r="BA101" s="315">
        <f>'SO01.A-6 - SO01.A-6 Ústre...'!F36</f>
        <v>0</v>
      </c>
      <c r="BB101" s="315">
        <f>'SO01.A-6 - SO01.A-6 Ústre...'!F37</f>
        <v>0</v>
      </c>
      <c r="BC101" s="315">
        <f>'SO01.A-6 - SO01.A-6 Ústre...'!F38</f>
        <v>0</v>
      </c>
      <c r="BD101" s="317">
        <f>'SO01.A-6 - SO01.A-6 Ústre...'!F39</f>
        <v>0</v>
      </c>
      <c r="BT101" s="254" t="s">
        <v>88</v>
      </c>
      <c r="BV101" s="254" t="s">
        <v>77</v>
      </c>
      <c r="BW101" s="254" t="s">
        <v>104</v>
      </c>
      <c r="BX101" s="254" t="s">
        <v>83</v>
      </c>
      <c r="CL101" s="254" t="s">
        <v>1</v>
      </c>
    </row>
    <row r="102" spans="1:91" s="276" customFormat="1" ht="23.25" customHeight="1">
      <c r="A102" s="312" t="s">
        <v>84</v>
      </c>
      <c r="B102" s="277"/>
      <c r="C102" s="181"/>
      <c r="D102" s="181"/>
      <c r="E102" s="332" t="s">
        <v>105</v>
      </c>
      <c r="F102" s="332"/>
      <c r="G102" s="332"/>
      <c r="H102" s="332"/>
      <c r="I102" s="332"/>
      <c r="J102" s="181"/>
      <c r="K102" s="332" t="s">
        <v>106</v>
      </c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32"/>
      <c r="X102" s="332"/>
      <c r="Y102" s="332"/>
      <c r="Z102" s="332"/>
      <c r="AA102" s="332"/>
      <c r="AB102" s="332"/>
      <c r="AC102" s="332"/>
      <c r="AD102" s="332"/>
      <c r="AE102" s="332"/>
      <c r="AF102" s="332"/>
      <c r="AG102" s="336">
        <f>'SO01.A-7 - SO01A.7 Techno...'!J32</f>
        <v>0</v>
      </c>
      <c r="AH102" s="337"/>
      <c r="AI102" s="337"/>
      <c r="AJ102" s="337"/>
      <c r="AK102" s="337"/>
      <c r="AL102" s="337"/>
      <c r="AM102" s="337"/>
      <c r="AN102" s="336">
        <f t="shared" si="0"/>
        <v>0</v>
      </c>
      <c r="AO102" s="337"/>
      <c r="AP102" s="337"/>
      <c r="AQ102" s="313" t="s">
        <v>87</v>
      </c>
      <c r="AR102" s="277"/>
      <c r="AS102" s="314">
        <v>0</v>
      </c>
      <c r="AT102" s="315">
        <f t="shared" si="1"/>
        <v>0</v>
      </c>
      <c r="AU102" s="316">
        <f>'SO01.A-7 - SO01A.7 Techno...'!P136</f>
        <v>0</v>
      </c>
      <c r="AV102" s="315">
        <f>'SO01.A-7 - SO01A.7 Techno...'!J35</f>
        <v>0</v>
      </c>
      <c r="AW102" s="315">
        <f>'SO01.A-7 - SO01A.7 Techno...'!J36</f>
        <v>0</v>
      </c>
      <c r="AX102" s="315">
        <f>'SO01.A-7 - SO01A.7 Techno...'!J37</f>
        <v>0</v>
      </c>
      <c r="AY102" s="315">
        <f>'SO01.A-7 - SO01A.7 Techno...'!J38</f>
        <v>0</v>
      </c>
      <c r="AZ102" s="315">
        <f>'SO01.A-7 - SO01A.7 Techno...'!F35</f>
        <v>0</v>
      </c>
      <c r="BA102" s="315">
        <f>'SO01.A-7 - SO01A.7 Techno...'!F36</f>
        <v>0</v>
      </c>
      <c r="BB102" s="315">
        <f>'SO01.A-7 - SO01A.7 Techno...'!F37</f>
        <v>0</v>
      </c>
      <c r="BC102" s="315">
        <f>'SO01.A-7 - SO01A.7 Techno...'!F38</f>
        <v>0</v>
      </c>
      <c r="BD102" s="317">
        <f>'SO01.A-7 - SO01A.7 Techno...'!F39</f>
        <v>0</v>
      </c>
      <c r="BT102" s="254" t="s">
        <v>88</v>
      </c>
      <c r="BV102" s="254" t="s">
        <v>77</v>
      </c>
      <c r="BW102" s="254" t="s">
        <v>107</v>
      </c>
      <c r="BX102" s="254" t="s">
        <v>83</v>
      </c>
      <c r="CL102" s="254" t="s">
        <v>1</v>
      </c>
    </row>
    <row r="103" spans="1:91" s="302" customFormat="1" ht="37.5" customHeight="1">
      <c r="B103" s="303"/>
      <c r="C103" s="304"/>
      <c r="D103" s="331"/>
      <c r="E103" s="331"/>
      <c r="F103" s="331"/>
      <c r="G103" s="331"/>
      <c r="H103" s="331"/>
      <c r="I103" s="305"/>
      <c r="J103" s="331"/>
      <c r="K103" s="331"/>
      <c r="L103" s="331"/>
      <c r="M103" s="331"/>
      <c r="N103" s="331"/>
      <c r="O103" s="331"/>
      <c r="P103" s="331"/>
      <c r="Q103" s="331"/>
      <c r="R103" s="331"/>
      <c r="S103" s="331"/>
      <c r="T103" s="331"/>
      <c r="U103" s="331"/>
      <c r="V103" s="331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62"/>
      <c r="AH103" s="339"/>
      <c r="AI103" s="339"/>
      <c r="AJ103" s="339"/>
      <c r="AK103" s="339"/>
      <c r="AL103" s="339"/>
      <c r="AM103" s="339"/>
      <c r="AN103" s="338"/>
      <c r="AO103" s="339"/>
      <c r="AP103" s="339"/>
      <c r="AQ103" s="306" t="s">
        <v>81</v>
      </c>
      <c r="AR103" s="303"/>
      <c r="AS103" s="307"/>
      <c r="AT103" s="308"/>
      <c r="AU103" s="309"/>
      <c r="AV103" s="308"/>
      <c r="AW103" s="308"/>
      <c r="AX103" s="308"/>
      <c r="AY103" s="308"/>
      <c r="AZ103" s="308"/>
      <c r="BA103" s="308"/>
      <c r="BB103" s="308"/>
      <c r="BC103" s="308"/>
      <c r="BD103" s="310"/>
      <c r="BS103" s="311" t="s">
        <v>74</v>
      </c>
      <c r="BT103" s="311" t="s">
        <v>82</v>
      </c>
      <c r="BU103" s="311" t="s">
        <v>76</v>
      </c>
      <c r="BV103" s="311" t="s">
        <v>77</v>
      </c>
      <c r="BW103" s="311" t="s">
        <v>108</v>
      </c>
      <c r="BX103" s="311" t="s">
        <v>4</v>
      </c>
      <c r="CL103" s="311" t="s">
        <v>1</v>
      </c>
      <c r="CM103" s="311" t="s">
        <v>75</v>
      </c>
    </row>
    <row r="104" spans="1:91" s="276" customFormat="1" ht="23.25" customHeight="1">
      <c r="A104" s="312" t="s">
        <v>84</v>
      </c>
      <c r="B104" s="277"/>
      <c r="C104" s="181"/>
      <c r="D104" s="181"/>
      <c r="E104" s="332"/>
      <c r="F104" s="332"/>
      <c r="G104" s="332"/>
      <c r="H104" s="332"/>
      <c r="I104" s="332"/>
      <c r="J104" s="181"/>
      <c r="K104" s="332"/>
      <c r="L104" s="332"/>
      <c r="M104" s="332"/>
      <c r="N104" s="332"/>
      <c r="O104" s="332"/>
      <c r="P104" s="332"/>
      <c r="Q104" s="332"/>
      <c r="R104" s="332"/>
      <c r="S104" s="332"/>
      <c r="T104" s="332"/>
      <c r="U104" s="332"/>
      <c r="V104" s="332"/>
      <c r="W104" s="332"/>
      <c r="X104" s="332"/>
      <c r="Y104" s="332"/>
      <c r="Z104" s="332"/>
      <c r="AA104" s="332"/>
      <c r="AB104" s="332"/>
      <c r="AC104" s="332"/>
      <c r="AD104" s="332"/>
      <c r="AE104" s="332"/>
      <c r="AF104" s="332"/>
      <c r="AG104" s="336"/>
      <c r="AH104" s="337"/>
      <c r="AI104" s="337"/>
      <c r="AJ104" s="337"/>
      <c r="AK104" s="337"/>
      <c r="AL104" s="337"/>
      <c r="AM104" s="337"/>
      <c r="AN104" s="336"/>
      <c r="AO104" s="337"/>
      <c r="AP104" s="337"/>
      <c r="AQ104" s="313" t="s">
        <v>87</v>
      </c>
      <c r="AR104" s="277"/>
      <c r="AS104" s="314"/>
      <c r="AT104" s="315"/>
      <c r="AU104" s="316"/>
      <c r="AV104" s="315"/>
      <c r="AW104" s="315"/>
      <c r="AX104" s="315"/>
      <c r="AY104" s="315"/>
      <c r="AZ104" s="315"/>
      <c r="BA104" s="315"/>
      <c r="BB104" s="315"/>
      <c r="BC104" s="315"/>
      <c r="BD104" s="317"/>
      <c r="BT104" s="254" t="s">
        <v>88</v>
      </c>
      <c r="BV104" s="254" t="s">
        <v>77</v>
      </c>
      <c r="BW104" s="254" t="s">
        <v>110</v>
      </c>
      <c r="BX104" s="254" t="s">
        <v>108</v>
      </c>
      <c r="CL104" s="254" t="s">
        <v>1</v>
      </c>
    </row>
    <row r="105" spans="1:91" s="276" customFormat="1" ht="16.5" customHeight="1">
      <c r="A105" s="312" t="s">
        <v>84</v>
      </c>
      <c r="B105" s="277"/>
      <c r="C105" s="181"/>
      <c r="D105" s="181"/>
      <c r="E105" s="332"/>
      <c r="F105" s="332"/>
      <c r="G105" s="332"/>
      <c r="H105" s="332"/>
      <c r="I105" s="332"/>
      <c r="J105" s="181"/>
      <c r="K105" s="332"/>
      <c r="L105" s="332"/>
      <c r="M105" s="332"/>
      <c r="N105" s="332"/>
      <c r="O105" s="332"/>
      <c r="P105" s="332"/>
      <c r="Q105" s="332"/>
      <c r="R105" s="332"/>
      <c r="S105" s="332"/>
      <c r="T105" s="332"/>
      <c r="U105" s="332"/>
      <c r="V105" s="332"/>
      <c r="W105" s="332"/>
      <c r="X105" s="332"/>
      <c r="Y105" s="332"/>
      <c r="Z105" s="332"/>
      <c r="AA105" s="332"/>
      <c r="AB105" s="332"/>
      <c r="AC105" s="332"/>
      <c r="AD105" s="332"/>
      <c r="AE105" s="332"/>
      <c r="AF105" s="332"/>
      <c r="AG105" s="336"/>
      <c r="AH105" s="337"/>
      <c r="AI105" s="337"/>
      <c r="AJ105" s="337"/>
      <c r="AK105" s="337"/>
      <c r="AL105" s="337"/>
      <c r="AM105" s="337"/>
      <c r="AN105" s="336"/>
      <c r="AO105" s="337"/>
      <c r="AP105" s="337"/>
      <c r="AQ105" s="313" t="s">
        <v>87</v>
      </c>
      <c r="AR105" s="277"/>
      <c r="AS105" s="314"/>
      <c r="AT105" s="315"/>
      <c r="AU105" s="316"/>
      <c r="AV105" s="315"/>
      <c r="AW105" s="315"/>
      <c r="AX105" s="315"/>
      <c r="AY105" s="315"/>
      <c r="AZ105" s="315"/>
      <c r="BA105" s="315"/>
      <c r="BB105" s="315"/>
      <c r="BC105" s="315"/>
      <c r="BD105" s="317"/>
      <c r="BT105" s="254" t="s">
        <v>88</v>
      </c>
      <c r="BV105" s="254" t="s">
        <v>77</v>
      </c>
      <c r="BW105" s="254" t="s">
        <v>111</v>
      </c>
      <c r="BX105" s="254" t="s">
        <v>108</v>
      </c>
      <c r="CL105" s="254" t="s">
        <v>1</v>
      </c>
    </row>
    <row r="106" spans="1:91" s="276" customFormat="1" ht="16.5" customHeight="1">
      <c r="A106" s="312" t="s">
        <v>84</v>
      </c>
      <c r="B106" s="277"/>
      <c r="C106" s="181"/>
      <c r="D106" s="181"/>
      <c r="E106" s="332"/>
      <c r="F106" s="332"/>
      <c r="G106" s="332"/>
      <c r="H106" s="332"/>
      <c r="I106" s="332"/>
      <c r="J106" s="181"/>
      <c r="K106" s="332"/>
      <c r="L106" s="332"/>
      <c r="M106" s="332"/>
      <c r="N106" s="332"/>
      <c r="O106" s="332"/>
      <c r="P106" s="332"/>
      <c r="Q106" s="332"/>
      <c r="R106" s="332"/>
      <c r="S106" s="332"/>
      <c r="T106" s="332"/>
      <c r="U106" s="332"/>
      <c r="V106" s="332"/>
      <c r="W106" s="332"/>
      <c r="X106" s="332"/>
      <c r="Y106" s="332"/>
      <c r="Z106" s="332"/>
      <c r="AA106" s="332"/>
      <c r="AB106" s="332"/>
      <c r="AC106" s="332"/>
      <c r="AD106" s="332"/>
      <c r="AE106" s="332"/>
      <c r="AF106" s="332"/>
      <c r="AG106" s="336"/>
      <c r="AH106" s="337"/>
      <c r="AI106" s="337"/>
      <c r="AJ106" s="337"/>
      <c r="AK106" s="337"/>
      <c r="AL106" s="337"/>
      <c r="AM106" s="337"/>
      <c r="AN106" s="336"/>
      <c r="AO106" s="337"/>
      <c r="AP106" s="337"/>
      <c r="AQ106" s="313" t="s">
        <v>87</v>
      </c>
      <c r="AR106" s="277"/>
      <c r="AS106" s="314"/>
      <c r="AT106" s="315"/>
      <c r="AU106" s="316"/>
      <c r="AV106" s="315"/>
      <c r="AW106" s="315"/>
      <c r="AX106" s="315"/>
      <c r="AY106" s="315"/>
      <c r="AZ106" s="315"/>
      <c r="BA106" s="315"/>
      <c r="BB106" s="315"/>
      <c r="BC106" s="315"/>
      <c r="BD106" s="317"/>
      <c r="BT106" s="254" t="s">
        <v>88</v>
      </c>
      <c r="BV106" s="254" t="s">
        <v>77</v>
      </c>
      <c r="BW106" s="254" t="s">
        <v>112</v>
      </c>
      <c r="BX106" s="254" t="s">
        <v>108</v>
      </c>
      <c r="CL106" s="254" t="s">
        <v>1</v>
      </c>
    </row>
    <row r="107" spans="1:91" s="276" customFormat="1" ht="16.5" customHeight="1">
      <c r="A107" s="312" t="s">
        <v>84</v>
      </c>
      <c r="B107" s="277"/>
      <c r="C107" s="181"/>
      <c r="D107" s="181"/>
      <c r="E107" s="332"/>
      <c r="F107" s="332"/>
      <c r="G107" s="332"/>
      <c r="H107" s="332"/>
      <c r="I107" s="332"/>
      <c r="J107" s="181"/>
      <c r="K107" s="332"/>
      <c r="L107" s="332"/>
      <c r="M107" s="332"/>
      <c r="N107" s="332"/>
      <c r="O107" s="332"/>
      <c r="P107" s="332"/>
      <c r="Q107" s="332"/>
      <c r="R107" s="332"/>
      <c r="S107" s="332"/>
      <c r="T107" s="332"/>
      <c r="U107" s="332"/>
      <c r="V107" s="332"/>
      <c r="W107" s="332"/>
      <c r="X107" s="332"/>
      <c r="Y107" s="332"/>
      <c r="Z107" s="332"/>
      <c r="AA107" s="332"/>
      <c r="AB107" s="332"/>
      <c r="AC107" s="332"/>
      <c r="AD107" s="332"/>
      <c r="AE107" s="332"/>
      <c r="AF107" s="332"/>
      <c r="AG107" s="336"/>
      <c r="AH107" s="337"/>
      <c r="AI107" s="337"/>
      <c r="AJ107" s="337"/>
      <c r="AK107" s="337"/>
      <c r="AL107" s="337"/>
      <c r="AM107" s="337"/>
      <c r="AN107" s="336"/>
      <c r="AO107" s="337"/>
      <c r="AP107" s="337"/>
      <c r="AQ107" s="313" t="s">
        <v>87</v>
      </c>
      <c r="AR107" s="277"/>
      <c r="AS107" s="318"/>
      <c r="AT107" s="319"/>
      <c r="AU107" s="320"/>
      <c r="AV107" s="319"/>
      <c r="AW107" s="319"/>
      <c r="AX107" s="319"/>
      <c r="AY107" s="319"/>
      <c r="AZ107" s="319"/>
      <c r="BA107" s="319"/>
      <c r="BB107" s="319"/>
      <c r="BC107" s="319"/>
      <c r="BD107" s="321"/>
      <c r="BT107" s="254" t="s">
        <v>88</v>
      </c>
      <c r="BV107" s="254" t="s">
        <v>77</v>
      </c>
      <c r="BW107" s="254" t="s">
        <v>113</v>
      </c>
      <c r="BX107" s="254" t="s">
        <v>108</v>
      </c>
      <c r="CL107" s="254" t="s">
        <v>1</v>
      </c>
    </row>
    <row r="108" spans="1:91" s="261" customFormat="1" ht="30" customHeight="1">
      <c r="A108" s="163"/>
      <c r="B108" s="258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258"/>
      <c r="AS108" s="163"/>
      <c r="AT108" s="163"/>
      <c r="AU108" s="163"/>
      <c r="AV108" s="163"/>
      <c r="AW108" s="163"/>
      <c r="AX108" s="163"/>
      <c r="AY108" s="163"/>
      <c r="AZ108" s="163"/>
      <c r="BA108" s="163"/>
      <c r="BB108" s="163"/>
      <c r="BC108" s="163"/>
      <c r="BD108" s="163"/>
      <c r="BE108" s="163"/>
    </row>
    <row r="109" spans="1:91" s="261" customFormat="1" ht="6.95" customHeight="1">
      <c r="A109" s="163"/>
      <c r="B109" s="273"/>
      <c r="C109" s="223"/>
      <c r="D109" s="223"/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3"/>
      <c r="AL109" s="223"/>
      <c r="AM109" s="223"/>
      <c r="AN109" s="223"/>
      <c r="AO109" s="223"/>
      <c r="AP109" s="223"/>
      <c r="AQ109" s="223"/>
      <c r="AR109" s="258"/>
      <c r="AS109" s="163"/>
      <c r="AT109" s="163"/>
      <c r="AU109" s="163"/>
      <c r="AV109" s="163"/>
      <c r="AW109" s="163"/>
      <c r="AX109" s="163"/>
      <c r="AY109" s="163"/>
      <c r="AZ109" s="163"/>
      <c r="BA109" s="163"/>
      <c r="BB109" s="163"/>
      <c r="BC109" s="163"/>
      <c r="BD109" s="163"/>
      <c r="BE109" s="163"/>
    </row>
  </sheetData>
  <sheetProtection password="ABFB" sheet="1" objects="1" scenarios="1"/>
  <mergeCells count="90">
    <mergeCell ref="AN107:AP107"/>
    <mergeCell ref="AG107:AM107"/>
    <mergeCell ref="AN94:AP94"/>
    <mergeCell ref="AS89:AT91"/>
    <mergeCell ref="AN105:AP105"/>
    <mergeCell ref="AG105:AM105"/>
    <mergeCell ref="AN106:AP106"/>
    <mergeCell ref="AG106:AM106"/>
    <mergeCell ref="AR2:BE2"/>
    <mergeCell ref="AG97:AM97"/>
    <mergeCell ref="AG103:AM103"/>
    <mergeCell ref="AG102:AM102"/>
    <mergeCell ref="AG92:AM92"/>
    <mergeCell ref="AG101:AM101"/>
    <mergeCell ref="AG100:AM100"/>
    <mergeCell ref="AG95:AM95"/>
    <mergeCell ref="AG96:AM96"/>
    <mergeCell ref="AG99:AM99"/>
    <mergeCell ref="AG98:AM98"/>
    <mergeCell ref="AM87:AN87"/>
    <mergeCell ref="AM89:AP89"/>
    <mergeCell ref="AM90:AP90"/>
    <mergeCell ref="AN99:AP99"/>
    <mergeCell ref="AN103:AP103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E106:I106"/>
    <mergeCell ref="K106:AF106"/>
    <mergeCell ref="E107:I107"/>
    <mergeCell ref="K107:AF107"/>
    <mergeCell ref="AG94:AM94"/>
    <mergeCell ref="AG104:AM104"/>
    <mergeCell ref="K104:AF104"/>
    <mergeCell ref="K96:AF96"/>
    <mergeCell ref="K98:AF98"/>
    <mergeCell ref="E99:I99"/>
    <mergeCell ref="L85:AO85"/>
    <mergeCell ref="E105:I105"/>
    <mergeCell ref="K105:AF105"/>
    <mergeCell ref="AN104:AP104"/>
    <mergeCell ref="AN98:AP98"/>
    <mergeCell ref="AN102:AP102"/>
    <mergeCell ref="AN95:AP95"/>
    <mergeCell ref="AN92:AP92"/>
    <mergeCell ref="AN97:AP97"/>
    <mergeCell ref="AN101:AP101"/>
    <mergeCell ref="AN100:AP100"/>
    <mergeCell ref="AN96:AP96"/>
    <mergeCell ref="E104:I104"/>
    <mergeCell ref="E96:I96"/>
    <mergeCell ref="E101:I101"/>
    <mergeCell ref="E100:I100"/>
    <mergeCell ref="C92:G92"/>
    <mergeCell ref="D103:H103"/>
    <mergeCell ref="D95:H95"/>
    <mergeCell ref="E98:I98"/>
    <mergeCell ref="E97:I97"/>
    <mergeCell ref="E102:I102"/>
    <mergeCell ref="I92:AF92"/>
    <mergeCell ref="J103:AF103"/>
    <mergeCell ref="J95:AF95"/>
    <mergeCell ref="K99:AF99"/>
    <mergeCell ref="K100:AF100"/>
    <mergeCell ref="K97:AF97"/>
    <mergeCell ref="K101:AF101"/>
    <mergeCell ref="K102:AF102"/>
  </mergeCells>
  <hyperlinks>
    <hyperlink ref="A96" location="'SO01.A-1 - SO01.A-1 Stave...'!C2" display="/"/>
    <hyperlink ref="A97" location="'SO01.A-2 - SO01.A-2  Elek...'!C2" display="/"/>
    <hyperlink ref="A98" location="'SO01.A-3 - SO01.A-3  Zdra...'!C2" display="/"/>
    <hyperlink ref="A99" location="'SO01.A-4 - SO01.A-4  Vzdu...'!C2" display="/"/>
    <hyperlink ref="A100" location="'SO01.A-5 - SO01.A-5  Plyn...'!C2" display="/"/>
    <hyperlink ref="A101" location="'SO01.A-6 - SO01.A-6 Ústre...'!C2" display="/"/>
    <hyperlink ref="A102" location="'SO01.A-7 - SO01A.7 Techno...'!C2" display="/"/>
    <hyperlink ref="A104" location="'SO01.B-1 - SO01.B-1 Stave...'!C2" display="/"/>
    <hyperlink ref="A105" location="'SO01.B-2 - SO01.B-2  Elek...'!C2" display="/"/>
    <hyperlink ref="A106" location="'SO01.B-3 - SO01.B-3 Zdrav...'!C2" display="/"/>
    <hyperlink ref="A107" location="'SO01.B-4 - SO01.B-4  Ústr...'!C2" display="/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87"/>
  <sheetViews>
    <sheetView showGridLines="0" topLeftCell="A959" workbookViewId="0">
      <selection activeCell="I331" sqref="I331"/>
    </sheetView>
  </sheetViews>
  <sheetFormatPr defaultRowHeight="11.25"/>
  <cols>
    <col min="1" max="1" width="8.33203125" style="17" customWidth="1"/>
    <col min="2" max="2" width="1.6640625" style="17" customWidth="1"/>
    <col min="3" max="3" width="4.1640625" style="17" customWidth="1"/>
    <col min="4" max="4" width="4.33203125" style="17" customWidth="1"/>
    <col min="5" max="5" width="17.1640625" style="17" customWidth="1"/>
    <col min="6" max="6" width="100.83203125" style="17" customWidth="1"/>
    <col min="7" max="7" width="7" style="17" customWidth="1"/>
    <col min="8" max="8" width="11.5" style="17" customWidth="1"/>
    <col min="9" max="10" width="20.1640625" style="17" customWidth="1"/>
    <col min="11" max="11" width="9.83203125" style="17" hidden="1" customWidth="1"/>
    <col min="12" max="12" width="9.33203125" style="17" customWidth="1"/>
    <col min="13" max="13" width="42.5" style="17" customWidth="1"/>
    <col min="14" max="14" width="8.83203125" style="17" hidden="1" customWidth="1"/>
    <col min="15" max="15" width="9.5" style="17" hidden="1" customWidth="1"/>
    <col min="16" max="16" width="8.1640625" style="17" hidden="1" customWidth="1"/>
    <col min="17" max="17" width="7.1640625" style="17" hidden="1" customWidth="1"/>
    <col min="18" max="18" width="10.33203125" style="17" hidden="1" customWidth="1"/>
    <col min="19" max="19" width="18.6640625" style="17" hidden="1" customWidth="1"/>
    <col min="20" max="20" width="10.33203125" style="17" hidden="1" customWidth="1"/>
    <col min="21" max="21" width="15.5" style="17" hidden="1" customWidth="1"/>
    <col min="22" max="22" width="12.33203125" style="17" hidden="1" customWidth="1"/>
    <col min="23" max="23" width="16.33203125" style="17" customWidth="1"/>
    <col min="24" max="24" width="12.33203125" style="17" customWidth="1"/>
    <col min="25" max="25" width="15" style="17" customWidth="1"/>
    <col min="26" max="26" width="11" style="17" customWidth="1"/>
    <col min="27" max="27" width="15" style="17" customWidth="1"/>
    <col min="28" max="28" width="16.33203125" style="17" customWidth="1"/>
    <col min="29" max="29" width="11" style="17" customWidth="1"/>
    <col min="30" max="30" width="15" style="17" customWidth="1"/>
    <col min="31" max="31" width="16.33203125" style="17" customWidth="1"/>
    <col min="32" max="43" width="9.33203125" style="17"/>
    <col min="44" max="65" width="9.33203125" style="17" hidden="1"/>
    <col min="66" max="16384" width="9.33203125" style="17"/>
  </cols>
  <sheetData>
    <row r="2" spans="1:56" ht="36.950000000000003" customHeight="1">
      <c r="L2" s="374" t="s">
        <v>5</v>
      </c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80" t="s">
        <v>89</v>
      </c>
      <c r="AZ2" s="81" t="s">
        <v>114</v>
      </c>
      <c r="BA2" s="81" t="s">
        <v>115</v>
      </c>
      <c r="BB2" s="81" t="s">
        <v>116</v>
      </c>
      <c r="BC2" s="81" t="s">
        <v>117</v>
      </c>
      <c r="BD2" s="81" t="s">
        <v>88</v>
      </c>
    </row>
    <row r="3" spans="1:56" ht="6.95" customHeight="1">
      <c r="B3" s="82"/>
      <c r="C3" s="18"/>
      <c r="D3" s="18"/>
      <c r="E3" s="18"/>
      <c r="F3" s="18"/>
      <c r="G3" s="18"/>
      <c r="H3" s="18"/>
      <c r="I3" s="18"/>
      <c r="J3" s="18"/>
      <c r="K3" s="18"/>
      <c r="L3" s="83"/>
      <c r="AT3" s="80" t="s">
        <v>75</v>
      </c>
      <c r="AZ3" s="81" t="s">
        <v>118</v>
      </c>
      <c r="BA3" s="81" t="s">
        <v>119</v>
      </c>
      <c r="BB3" s="81" t="s">
        <v>116</v>
      </c>
      <c r="BC3" s="81" t="s">
        <v>120</v>
      </c>
      <c r="BD3" s="81" t="s">
        <v>88</v>
      </c>
    </row>
    <row r="4" spans="1:56" ht="24.95" customHeight="1">
      <c r="B4" s="83"/>
      <c r="D4" s="84" t="s">
        <v>121</v>
      </c>
      <c r="L4" s="83"/>
      <c r="M4" s="85" t="s">
        <v>9</v>
      </c>
      <c r="AT4" s="80" t="s">
        <v>3</v>
      </c>
      <c r="AZ4" s="81" t="s">
        <v>122</v>
      </c>
      <c r="BA4" s="81" t="s">
        <v>123</v>
      </c>
      <c r="BB4" s="81" t="s">
        <v>116</v>
      </c>
      <c r="BC4" s="81" t="s">
        <v>124</v>
      </c>
      <c r="BD4" s="81" t="s">
        <v>88</v>
      </c>
    </row>
    <row r="5" spans="1:56" ht="6.95" customHeight="1">
      <c r="B5" s="83"/>
      <c r="L5" s="83"/>
      <c r="AZ5" s="81" t="s">
        <v>125</v>
      </c>
      <c r="BA5" s="81" t="s">
        <v>126</v>
      </c>
      <c r="BB5" s="81" t="s">
        <v>116</v>
      </c>
      <c r="BC5" s="81" t="s">
        <v>127</v>
      </c>
      <c r="BD5" s="81" t="s">
        <v>88</v>
      </c>
    </row>
    <row r="6" spans="1:56" ht="12" customHeight="1">
      <c r="B6" s="83"/>
      <c r="D6" s="20" t="s">
        <v>15</v>
      </c>
      <c r="L6" s="83"/>
      <c r="AZ6" s="81" t="s">
        <v>128</v>
      </c>
      <c r="BA6" s="81" t="s">
        <v>129</v>
      </c>
      <c r="BB6" s="81" t="s">
        <v>116</v>
      </c>
      <c r="BC6" s="81" t="s">
        <v>130</v>
      </c>
      <c r="BD6" s="81" t="s">
        <v>88</v>
      </c>
    </row>
    <row r="7" spans="1:56" ht="16.5" customHeight="1">
      <c r="B7" s="83"/>
      <c r="E7" s="376" t="str">
        <f>'Rekapitulácia stavby'!K6</f>
        <v>REKONŠTRUKCIA ŠKOLSKEJ KUCHYNE ZŠ HOLÍČSKA 50 BA-Petržalka</v>
      </c>
      <c r="F7" s="377"/>
      <c r="G7" s="377"/>
      <c r="H7" s="377"/>
      <c r="L7" s="83"/>
      <c r="AZ7" s="81" t="s">
        <v>131</v>
      </c>
      <c r="BA7" s="81" t="s">
        <v>132</v>
      </c>
      <c r="BB7" s="81" t="s">
        <v>116</v>
      </c>
      <c r="BC7" s="81" t="s">
        <v>133</v>
      </c>
      <c r="BD7" s="81" t="s">
        <v>88</v>
      </c>
    </row>
    <row r="8" spans="1:56" ht="12" customHeight="1">
      <c r="B8" s="83"/>
      <c r="D8" s="20" t="s">
        <v>134</v>
      </c>
      <c r="L8" s="83"/>
      <c r="AZ8" s="81" t="s">
        <v>135</v>
      </c>
      <c r="BA8" s="81" t="s">
        <v>136</v>
      </c>
      <c r="BB8" s="81" t="s">
        <v>116</v>
      </c>
      <c r="BC8" s="81" t="s">
        <v>75</v>
      </c>
      <c r="BD8" s="81" t="s">
        <v>88</v>
      </c>
    </row>
    <row r="9" spans="1:56" s="87" customFormat="1" ht="16.5" customHeight="1">
      <c r="A9" s="19"/>
      <c r="B9" s="36"/>
      <c r="C9" s="19"/>
      <c r="D9" s="19"/>
      <c r="E9" s="376" t="s">
        <v>137</v>
      </c>
      <c r="F9" s="373"/>
      <c r="G9" s="373"/>
      <c r="H9" s="373"/>
      <c r="I9" s="19"/>
      <c r="J9" s="19"/>
      <c r="K9" s="19"/>
      <c r="L9" s="86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Z9" s="81" t="s">
        <v>138</v>
      </c>
      <c r="BA9" s="81" t="s">
        <v>139</v>
      </c>
      <c r="BB9" s="81" t="s">
        <v>140</v>
      </c>
      <c r="BC9" s="81" t="s">
        <v>141</v>
      </c>
      <c r="BD9" s="81" t="s">
        <v>88</v>
      </c>
    </row>
    <row r="10" spans="1:56" s="87" customFormat="1" ht="12" customHeight="1">
      <c r="A10" s="19"/>
      <c r="B10" s="36"/>
      <c r="C10" s="19"/>
      <c r="D10" s="20" t="s">
        <v>142</v>
      </c>
      <c r="E10" s="19"/>
      <c r="F10" s="19"/>
      <c r="G10" s="19"/>
      <c r="H10" s="19"/>
      <c r="I10" s="19"/>
      <c r="J10" s="19"/>
      <c r="K10" s="19"/>
      <c r="L10" s="86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Z10" s="81" t="s">
        <v>143</v>
      </c>
      <c r="BA10" s="81" t="s">
        <v>144</v>
      </c>
      <c r="BB10" s="81" t="s">
        <v>116</v>
      </c>
      <c r="BC10" s="81" t="s">
        <v>145</v>
      </c>
      <c r="BD10" s="81" t="s">
        <v>88</v>
      </c>
    </row>
    <row r="11" spans="1:56" s="87" customFormat="1" ht="16.5" customHeight="1">
      <c r="A11" s="19"/>
      <c r="B11" s="36"/>
      <c r="C11" s="19"/>
      <c r="D11" s="19"/>
      <c r="E11" s="372" t="s">
        <v>146</v>
      </c>
      <c r="F11" s="373"/>
      <c r="G11" s="373"/>
      <c r="H11" s="373"/>
      <c r="I11" s="19"/>
      <c r="J11" s="19"/>
      <c r="K11" s="19"/>
      <c r="L11" s="86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Z11" s="81" t="s">
        <v>147</v>
      </c>
      <c r="BA11" s="81" t="s">
        <v>147</v>
      </c>
      <c r="BB11" s="81" t="s">
        <v>116</v>
      </c>
      <c r="BC11" s="81" t="s">
        <v>148</v>
      </c>
      <c r="BD11" s="81" t="s">
        <v>88</v>
      </c>
    </row>
    <row r="12" spans="1:56" s="87" customFormat="1">
      <c r="A12" s="19"/>
      <c r="B12" s="36"/>
      <c r="C12" s="19"/>
      <c r="D12" s="19"/>
      <c r="E12" s="19"/>
      <c r="F12" s="19"/>
      <c r="G12" s="19"/>
      <c r="H12" s="19"/>
      <c r="I12" s="19"/>
      <c r="J12" s="19"/>
      <c r="K12" s="19"/>
      <c r="L12" s="86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Z12" s="81" t="s">
        <v>149</v>
      </c>
      <c r="BA12" s="81" t="s">
        <v>150</v>
      </c>
      <c r="BB12" s="81" t="s">
        <v>116</v>
      </c>
      <c r="BC12" s="81" t="s">
        <v>151</v>
      </c>
      <c r="BD12" s="81" t="s">
        <v>88</v>
      </c>
    </row>
    <row r="13" spans="1:56" s="87" customFormat="1" ht="12" customHeight="1">
      <c r="A13" s="19"/>
      <c r="B13" s="36"/>
      <c r="C13" s="19"/>
      <c r="D13" s="20" t="s">
        <v>17</v>
      </c>
      <c r="E13" s="19"/>
      <c r="F13" s="88" t="s">
        <v>1</v>
      </c>
      <c r="G13" s="19"/>
      <c r="H13" s="19"/>
      <c r="I13" s="20" t="s">
        <v>18</v>
      </c>
      <c r="J13" s="88" t="s">
        <v>1</v>
      </c>
      <c r="K13" s="19"/>
      <c r="L13" s="86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Z13" s="81" t="s">
        <v>152</v>
      </c>
      <c r="BA13" s="81" t="s">
        <v>153</v>
      </c>
      <c r="BB13" s="81" t="s">
        <v>140</v>
      </c>
      <c r="BC13" s="81" t="s">
        <v>154</v>
      </c>
      <c r="BD13" s="81" t="s">
        <v>88</v>
      </c>
    </row>
    <row r="14" spans="1:56" s="87" customFormat="1" ht="12" customHeight="1">
      <c r="A14" s="19"/>
      <c r="B14" s="36"/>
      <c r="C14" s="19"/>
      <c r="D14" s="20" t="s">
        <v>19</v>
      </c>
      <c r="E14" s="19"/>
      <c r="F14" s="88" t="s">
        <v>20</v>
      </c>
      <c r="G14" s="19"/>
      <c r="H14" s="19"/>
      <c r="I14" s="20" t="s">
        <v>21</v>
      </c>
      <c r="J14" s="89" t="str">
        <f>'Rekapitulácia stavby'!AN8</f>
        <v>17. 6. 2020</v>
      </c>
      <c r="K14" s="19"/>
      <c r="L14" s="86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Z14" s="81" t="s">
        <v>155</v>
      </c>
      <c r="BA14" s="81" t="s">
        <v>156</v>
      </c>
      <c r="BB14" s="81" t="s">
        <v>116</v>
      </c>
      <c r="BC14" s="81" t="s">
        <v>157</v>
      </c>
      <c r="BD14" s="81" t="s">
        <v>88</v>
      </c>
    </row>
    <row r="15" spans="1:56" s="87" customFormat="1" ht="10.9" customHeight="1">
      <c r="A15" s="19"/>
      <c r="B15" s="36"/>
      <c r="C15" s="19"/>
      <c r="D15" s="19"/>
      <c r="E15" s="19"/>
      <c r="F15" s="19"/>
      <c r="G15" s="19"/>
      <c r="H15" s="19"/>
      <c r="I15" s="19"/>
      <c r="J15" s="19"/>
      <c r="K15" s="19"/>
      <c r="L15" s="86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56" s="87" customFormat="1" ht="12" customHeight="1">
      <c r="A16" s="19"/>
      <c r="B16" s="36"/>
      <c r="C16" s="19"/>
      <c r="D16" s="20" t="s">
        <v>23</v>
      </c>
      <c r="E16" s="19"/>
      <c r="F16" s="19"/>
      <c r="G16" s="19"/>
      <c r="H16" s="19"/>
      <c r="I16" s="20" t="s">
        <v>24</v>
      </c>
      <c r="J16" s="88" t="s">
        <v>1</v>
      </c>
      <c r="K16" s="19"/>
      <c r="L16" s="86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87" customFormat="1" ht="18" customHeight="1">
      <c r="A17" s="19"/>
      <c r="B17" s="36"/>
      <c r="C17" s="19"/>
      <c r="D17" s="19"/>
      <c r="E17" s="88" t="s">
        <v>25</v>
      </c>
      <c r="F17" s="19"/>
      <c r="G17" s="19"/>
      <c r="H17" s="19"/>
      <c r="I17" s="20" t="s">
        <v>26</v>
      </c>
      <c r="J17" s="88" t="s">
        <v>1</v>
      </c>
      <c r="K17" s="19"/>
      <c r="L17" s="86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87" customFormat="1" ht="6.95" customHeight="1">
      <c r="A18" s="19"/>
      <c r="B18" s="36"/>
      <c r="C18" s="19"/>
      <c r="D18" s="19"/>
      <c r="E18" s="19"/>
      <c r="F18" s="19"/>
      <c r="G18" s="19"/>
      <c r="H18" s="19"/>
      <c r="I18" s="19"/>
      <c r="J18" s="19"/>
      <c r="K18" s="19"/>
      <c r="L18" s="86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87" customFormat="1" ht="12" customHeight="1">
      <c r="A19" s="19"/>
      <c r="B19" s="36"/>
      <c r="C19" s="19"/>
      <c r="D19" s="20" t="s">
        <v>27</v>
      </c>
      <c r="E19" s="19"/>
      <c r="F19" s="19"/>
      <c r="G19" s="19"/>
      <c r="H19" s="19"/>
      <c r="I19" s="20" t="s">
        <v>24</v>
      </c>
      <c r="J19" s="58" t="str">
        <f>'Rekapitulácia stavby'!AN13</f>
        <v>Vyplň údaj</v>
      </c>
      <c r="K19" s="19"/>
      <c r="L19" s="86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87" customFormat="1" ht="18" customHeight="1">
      <c r="A20" s="19"/>
      <c r="B20" s="36"/>
      <c r="C20" s="19"/>
      <c r="D20" s="19"/>
      <c r="E20" s="378" t="str">
        <f>'Rekapitulácia stavby'!E14</f>
        <v>Vyplň údaj</v>
      </c>
      <c r="F20" s="379"/>
      <c r="G20" s="379"/>
      <c r="H20" s="379"/>
      <c r="I20" s="20" t="s">
        <v>26</v>
      </c>
      <c r="J20" s="58" t="str">
        <f>'Rekapitulácia stavby'!AN14</f>
        <v>Vyplň údaj</v>
      </c>
      <c r="K20" s="19"/>
      <c r="L20" s="86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87" customFormat="1" ht="6.95" customHeight="1">
      <c r="A21" s="19"/>
      <c r="B21" s="36"/>
      <c r="C21" s="19"/>
      <c r="D21" s="19"/>
      <c r="E21" s="19"/>
      <c r="F21" s="19"/>
      <c r="G21" s="19"/>
      <c r="H21" s="19"/>
      <c r="I21" s="19"/>
      <c r="J21" s="19"/>
      <c r="K21" s="19"/>
      <c r="L21" s="86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87" customFormat="1" ht="12" customHeight="1">
      <c r="A22" s="19"/>
      <c r="B22" s="36"/>
      <c r="C22" s="19"/>
      <c r="D22" s="20" t="s">
        <v>29</v>
      </c>
      <c r="E22" s="19"/>
      <c r="F22" s="19"/>
      <c r="G22" s="19"/>
      <c r="H22" s="19"/>
      <c r="I22" s="20" t="s">
        <v>24</v>
      </c>
      <c r="J22" s="88" t="s">
        <v>1</v>
      </c>
      <c r="K22" s="19"/>
      <c r="L22" s="86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87" customFormat="1" ht="18" customHeight="1">
      <c r="A23" s="19"/>
      <c r="B23" s="36"/>
      <c r="C23" s="19"/>
      <c r="D23" s="19"/>
      <c r="E23" s="88" t="s">
        <v>30</v>
      </c>
      <c r="F23" s="19"/>
      <c r="G23" s="19"/>
      <c r="H23" s="19"/>
      <c r="I23" s="20" t="s">
        <v>26</v>
      </c>
      <c r="J23" s="88" t="s">
        <v>1</v>
      </c>
      <c r="K23" s="19"/>
      <c r="L23" s="86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87" customFormat="1" ht="6.95" customHeight="1">
      <c r="A24" s="19"/>
      <c r="B24" s="36"/>
      <c r="C24" s="19"/>
      <c r="D24" s="19"/>
      <c r="E24" s="19"/>
      <c r="F24" s="19"/>
      <c r="G24" s="19"/>
      <c r="H24" s="19"/>
      <c r="I24" s="19"/>
      <c r="J24" s="19"/>
      <c r="K24" s="19"/>
      <c r="L24" s="86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87" customFormat="1" ht="12" customHeight="1">
      <c r="A25" s="19"/>
      <c r="B25" s="36"/>
      <c r="C25" s="19"/>
      <c r="D25" s="20" t="s">
        <v>32</v>
      </c>
      <c r="E25" s="19"/>
      <c r="F25" s="19"/>
      <c r="G25" s="19"/>
      <c r="H25" s="19"/>
      <c r="I25" s="20" t="s">
        <v>24</v>
      </c>
      <c r="J25" s="88" t="s">
        <v>1</v>
      </c>
      <c r="K25" s="19"/>
      <c r="L25" s="86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87" customFormat="1" ht="18" customHeight="1">
      <c r="A26" s="19"/>
      <c r="B26" s="36"/>
      <c r="C26" s="19"/>
      <c r="D26" s="19"/>
      <c r="E26" s="88" t="s">
        <v>33</v>
      </c>
      <c r="F26" s="19"/>
      <c r="G26" s="19"/>
      <c r="H26" s="19"/>
      <c r="I26" s="20" t="s">
        <v>26</v>
      </c>
      <c r="J26" s="88" t="s">
        <v>1</v>
      </c>
      <c r="K26" s="19"/>
      <c r="L26" s="86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87" customFormat="1" ht="6.95" customHeight="1">
      <c r="A27" s="19"/>
      <c r="B27" s="36"/>
      <c r="C27" s="19"/>
      <c r="D27" s="19"/>
      <c r="E27" s="19"/>
      <c r="F27" s="19"/>
      <c r="G27" s="19"/>
      <c r="H27" s="19"/>
      <c r="I27" s="19"/>
      <c r="J27" s="19"/>
      <c r="K27" s="19"/>
      <c r="L27" s="86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s="87" customFormat="1" ht="12" customHeight="1">
      <c r="A28" s="19"/>
      <c r="B28" s="36"/>
      <c r="C28" s="19"/>
      <c r="D28" s="20" t="s">
        <v>34</v>
      </c>
      <c r="E28" s="19"/>
      <c r="F28" s="19"/>
      <c r="G28" s="19"/>
      <c r="H28" s="19"/>
      <c r="I28" s="19"/>
      <c r="J28" s="19"/>
      <c r="K28" s="19"/>
      <c r="L28" s="86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92" customFormat="1" ht="16.5" customHeight="1">
      <c r="A29" s="21"/>
      <c r="B29" s="90"/>
      <c r="C29" s="21"/>
      <c r="D29" s="21"/>
      <c r="E29" s="380" t="s">
        <v>1</v>
      </c>
      <c r="F29" s="380"/>
      <c r="G29" s="380"/>
      <c r="H29" s="380"/>
      <c r="I29" s="21"/>
      <c r="J29" s="21"/>
      <c r="K29" s="21"/>
      <c r="L29" s="9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s="87" customFormat="1" ht="6.95" customHeight="1">
      <c r="A30" s="19"/>
      <c r="B30" s="36"/>
      <c r="C30" s="19"/>
      <c r="D30" s="19"/>
      <c r="E30" s="19"/>
      <c r="F30" s="19"/>
      <c r="G30" s="19"/>
      <c r="H30" s="19"/>
      <c r="I30" s="19"/>
      <c r="J30" s="19"/>
      <c r="K30" s="19"/>
      <c r="L30" s="86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87" customFormat="1" ht="6.95" customHeight="1">
      <c r="A31" s="19"/>
      <c r="B31" s="36"/>
      <c r="C31" s="19"/>
      <c r="D31" s="22"/>
      <c r="E31" s="22"/>
      <c r="F31" s="22"/>
      <c r="G31" s="22"/>
      <c r="H31" s="22"/>
      <c r="I31" s="22"/>
      <c r="J31" s="22"/>
      <c r="K31" s="22"/>
      <c r="L31" s="86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87" customFormat="1" ht="25.35" customHeight="1">
      <c r="A32" s="19"/>
      <c r="B32" s="36"/>
      <c r="C32" s="19"/>
      <c r="D32" s="162" t="s">
        <v>35</v>
      </c>
      <c r="E32" s="163"/>
      <c r="F32" s="163"/>
      <c r="G32" s="163"/>
      <c r="H32" s="163"/>
      <c r="I32" s="163"/>
      <c r="J32" s="164">
        <f>ROUND(J146, 2)</f>
        <v>0</v>
      </c>
      <c r="K32" s="19"/>
      <c r="L32" s="86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87" customFormat="1" ht="6.95" customHeight="1">
      <c r="A33" s="19"/>
      <c r="B33" s="36"/>
      <c r="C33" s="19"/>
      <c r="D33" s="165"/>
      <c r="E33" s="165"/>
      <c r="F33" s="165"/>
      <c r="G33" s="165"/>
      <c r="H33" s="165"/>
      <c r="I33" s="165"/>
      <c r="J33" s="165"/>
      <c r="K33" s="22"/>
      <c r="L33" s="86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87" customFormat="1" ht="14.45" customHeight="1">
      <c r="A34" s="19"/>
      <c r="B34" s="36"/>
      <c r="C34" s="19"/>
      <c r="D34" s="163"/>
      <c r="E34" s="163"/>
      <c r="F34" s="166" t="s">
        <v>37</v>
      </c>
      <c r="G34" s="163"/>
      <c r="H34" s="163"/>
      <c r="I34" s="166" t="s">
        <v>36</v>
      </c>
      <c r="J34" s="166" t="s">
        <v>38</v>
      </c>
      <c r="K34" s="19"/>
      <c r="L34" s="86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87" customFormat="1" ht="14.45" customHeight="1">
      <c r="A35" s="19"/>
      <c r="B35" s="36"/>
      <c r="C35" s="19"/>
      <c r="D35" s="167" t="s">
        <v>39</v>
      </c>
      <c r="E35" s="168" t="s">
        <v>40</v>
      </c>
      <c r="F35" s="169">
        <f>ROUND((SUM(BE146:BE986)),  2)</f>
        <v>0</v>
      </c>
      <c r="G35" s="163"/>
      <c r="H35" s="163"/>
      <c r="I35" s="170">
        <v>0.2</v>
      </c>
      <c r="J35" s="169">
        <f>ROUND(((SUM(BE146:BE986))*I35),  2)</f>
        <v>0</v>
      </c>
      <c r="K35" s="19"/>
      <c r="L35" s="86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87" customFormat="1" ht="14.45" customHeight="1">
      <c r="A36" s="19"/>
      <c r="B36" s="36"/>
      <c r="C36" s="19"/>
      <c r="D36" s="163"/>
      <c r="E36" s="168" t="s">
        <v>41</v>
      </c>
      <c r="F36" s="169">
        <f>ROUND((SUM(BF146:BF986)),  2)</f>
        <v>0</v>
      </c>
      <c r="G36" s="163"/>
      <c r="H36" s="163"/>
      <c r="I36" s="170">
        <v>0.2</v>
      </c>
      <c r="J36" s="169">
        <f>ROUND(((SUM(BF146:BF986))*I36),  2)</f>
        <v>0</v>
      </c>
      <c r="K36" s="19"/>
      <c r="L36" s="86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87" customFormat="1" ht="14.45" hidden="1" customHeight="1">
      <c r="A37" s="19"/>
      <c r="B37" s="36"/>
      <c r="C37" s="19"/>
      <c r="D37" s="163"/>
      <c r="E37" s="168" t="s">
        <v>42</v>
      </c>
      <c r="F37" s="169">
        <f>ROUND((SUM(BG146:BG986)),  2)</f>
        <v>0</v>
      </c>
      <c r="G37" s="163"/>
      <c r="H37" s="163"/>
      <c r="I37" s="170">
        <v>0.2</v>
      </c>
      <c r="J37" s="169">
        <f>0</f>
        <v>0</v>
      </c>
      <c r="K37" s="19"/>
      <c r="L37" s="86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87" customFormat="1" ht="14.45" hidden="1" customHeight="1">
      <c r="A38" s="19"/>
      <c r="B38" s="36"/>
      <c r="C38" s="19"/>
      <c r="D38" s="163"/>
      <c r="E38" s="168" t="s">
        <v>43</v>
      </c>
      <c r="F38" s="169">
        <f>ROUND((SUM(BH146:BH986)),  2)</f>
        <v>0</v>
      </c>
      <c r="G38" s="163"/>
      <c r="H38" s="163"/>
      <c r="I38" s="170">
        <v>0.2</v>
      </c>
      <c r="J38" s="169">
        <f>0</f>
        <v>0</v>
      </c>
      <c r="K38" s="19"/>
      <c r="L38" s="86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87" customFormat="1" ht="14.45" hidden="1" customHeight="1">
      <c r="A39" s="19"/>
      <c r="B39" s="36"/>
      <c r="C39" s="19"/>
      <c r="D39" s="163"/>
      <c r="E39" s="168" t="s">
        <v>44</v>
      </c>
      <c r="F39" s="169">
        <f>ROUND((SUM(BI146:BI986)),  2)</f>
        <v>0</v>
      </c>
      <c r="G39" s="163"/>
      <c r="H39" s="163"/>
      <c r="I39" s="170">
        <v>0</v>
      </c>
      <c r="J39" s="169">
        <f>0</f>
        <v>0</v>
      </c>
      <c r="K39" s="19"/>
      <c r="L39" s="86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s="87" customFormat="1" ht="6.95" customHeight="1">
      <c r="A40" s="19"/>
      <c r="B40" s="36"/>
      <c r="C40" s="19"/>
      <c r="D40" s="163"/>
      <c r="E40" s="163"/>
      <c r="F40" s="163"/>
      <c r="G40" s="163"/>
      <c r="H40" s="163"/>
      <c r="I40" s="163"/>
      <c r="J40" s="163"/>
      <c r="K40" s="19"/>
      <c r="L40" s="86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s="87" customFormat="1" ht="25.35" customHeight="1">
      <c r="A41" s="19"/>
      <c r="B41" s="36"/>
      <c r="C41" s="28"/>
      <c r="D41" s="171" t="s">
        <v>45</v>
      </c>
      <c r="E41" s="172"/>
      <c r="F41" s="172"/>
      <c r="G41" s="173" t="s">
        <v>46</v>
      </c>
      <c r="H41" s="174" t="s">
        <v>47</v>
      </c>
      <c r="I41" s="172"/>
      <c r="J41" s="175">
        <f>SUM(J32:J39)</f>
        <v>0</v>
      </c>
      <c r="K41" s="93"/>
      <c r="L41" s="86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s="87" customFormat="1" ht="14.45" customHeight="1">
      <c r="A42" s="19"/>
      <c r="B42" s="36"/>
      <c r="C42" s="19"/>
      <c r="D42" s="19"/>
      <c r="E42" s="19"/>
      <c r="F42" s="19"/>
      <c r="G42" s="19"/>
      <c r="H42" s="19"/>
      <c r="I42" s="19"/>
      <c r="J42" s="19"/>
      <c r="K42" s="19"/>
      <c r="L42" s="8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ht="14.45" customHeight="1">
      <c r="B43" s="83"/>
      <c r="L43" s="83"/>
    </row>
    <row r="44" spans="1:31" ht="14.45" customHeight="1">
      <c r="B44" s="83"/>
      <c r="L44" s="83"/>
    </row>
    <row r="45" spans="1:31" ht="14.45" customHeight="1">
      <c r="B45" s="83"/>
      <c r="L45" s="83"/>
    </row>
    <row r="46" spans="1:31" ht="14.45" customHeight="1">
      <c r="B46" s="83"/>
      <c r="L46" s="83"/>
    </row>
    <row r="47" spans="1:31" ht="14.45" customHeight="1">
      <c r="B47" s="83"/>
      <c r="L47" s="83"/>
    </row>
    <row r="48" spans="1:31" ht="14.45" customHeight="1">
      <c r="B48" s="83"/>
      <c r="L48" s="83"/>
    </row>
    <row r="49" spans="1:31" ht="14.45" customHeight="1">
      <c r="B49" s="83"/>
      <c r="L49" s="83"/>
    </row>
    <row r="50" spans="1:31" s="87" customFormat="1" ht="14.45" customHeight="1">
      <c r="B50" s="86"/>
      <c r="D50" s="94" t="s">
        <v>48</v>
      </c>
      <c r="E50" s="23"/>
      <c r="F50" s="23"/>
      <c r="G50" s="94" t="s">
        <v>49</v>
      </c>
      <c r="H50" s="23"/>
      <c r="I50" s="23"/>
      <c r="J50" s="23"/>
      <c r="K50" s="23"/>
      <c r="L50" s="86"/>
    </row>
    <row r="51" spans="1:31">
      <c r="B51" s="83"/>
      <c r="L51" s="83"/>
    </row>
    <row r="52" spans="1:31">
      <c r="B52" s="83"/>
      <c r="L52" s="83"/>
    </row>
    <row r="53" spans="1:31">
      <c r="B53" s="83"/>
      <c r="L53" s="83"/>
    </row>
    <row r="54" spans="1:31">
      <c r="B54" s="83"/>
      <c r="L54" s="83"/>
    </row>
    <row r="55" spans="1:31">
      <c r="B55" s="83"/>
      <c r="L55" s="83"/>
    </row>
    <row r="56" spans="1:31">
      <c r="B56" s="83"/>
      <c r="L56" s="83"/>
    </row>
    <row r="57" spans="1:31">
      <c r="B57" s="83"/>
      <c r="L57" s="83"/>
    </row>
    <row r="58" spans="1:31">
      <c r="B58" s="83"/>
      <c r="L58" s="83"/>
    </row>
    <row r="59" spans="1:31">
      <c r="B59" s="83"/>
      <c r="L59" s="83"/>
    </row>
    <row r="60" spans="1:31">
      <c r="B60" s="83"/>
      <c r="L60" s="83"/>
    </row>
    <row r="61" spans="1:31" s="87" customFormat="1" ht="12.75">
      <c r="A61" s="19"/>
      <c r="B61" s="36"/>
      <c r="C61" s="19"/>
      <c r="D61" s="95" t="s">
        <v>50</v>
      </c>
      <c r="E61" s="24"/>
      <c r="F61" s="96" t="s">
        <v>51</v>
      </c>
      <c r="G61" s="95" t="s">
        <v>50</v>
      </c>
      <c r="H61" s="24"/>
      <c r="I61" s="24"/>
      <c r="J61" s="97" t="s">
        <v>51</v>
      </c>
      <c r="K61" s="24"/>
      <c r="L61" s="86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>
      <c r="B62" s="83"/>
      <c r="L62" s="83"/>
    </row>
    <row r="63" spans="1:31">
      <c r="B63" s="83"/>
      <c r="L63" s="83"/>
    </row>
    <row r="64" spans="1:31">
      <c r="B64" s="83"/>
      <c r="L64" s="83"/>
    </row>
    <row r="65" spans="1:31" s="87" customFormat="1" ht="12.75">
      <c r="A65" s="19"/>
      <c r="B65" s="36"/>
      <c r="C65" s="19"/>
      <c r="D65" s="94" t="s">
        <v>52</v>
      </c>
      <c r="E65" s="25"/>
      <c r="F65" s="25"/>
      <c r="G65" s="94" t="s">
        <v>53</v>
      </c>
      <c r="H65" s="25"/>
      <c r="I65" s="25"/>
      <c r="J65" s="25"/>
      <c r="K65" s="25"/>
      <c r="L65" s="86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>
      <c r="B66" s="83"/>
      <c r="L66" s="83"/>
    </row>
    <row r="67" spans="1:31">
      <c r="B67" s="83"/>
      <c r="L67" s="83"/>
    </row>
    <row r="68" spans="1:31">
      <c r="B68" s="83"/>
      <c r="L68" s="83"/>
    </row>
    <row r="69" spans="1:31">
      <c r="B69" s="83"/>
      <c r="L69" s="83"/>
    </row>
    <row r="70" spans="1:31">
      <c r="B70" s="83"/>
      <c r="L70" s="83"/>
    </row>
    <row r="71" spans="1:31">
      <c r="B71" s="83"/>
      <c r="L71" s="83"/>
    </row>
    <row r="72" spans="1:31">
      <c r="B72" s="83"/>
      <c r="L72" s="83"/>
    </row>
    <row r="73" spans="1:31">
      <c r="B73" s="83"/>
      <c r="L73" s="83"/>
    </row>
    <row r="74" spans="1:31">
      <c r="B74" s="83"/>
      <c r="L74" s="83"/>
    </row>
    <row r="75" spans="1:31">
      <c r="B75" s="83"/>
      <c r="L75" s="83"/>
    </row>
    <row r="76" spans="1:31" s="87" customFormat="1" ht="12.75">
      <c r="A76" s="19"/>
      <c r="B76" s="36"/>
      <c r="C76" s="19"/>
      <c r="D76" s="95" t="s">
        <v>50</v>
      </c>
      <c r="E76" s="24"/>
      <c r="F76" s="96" t="s">
        <v>51</v>
      </c>
      <c r="G76" s="95" t="s">
        <v>50</v>
      </c>
      <c r="H76" s="24"/>
      <c r="I76" s="24"/>
      <c r="J76" s="97" t="s">
        <v>51</v>
      </c>
      <c r="K76" s="24"/>
      <c r="L76" s="86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87" customFormat="1" ht="14.45" customHeight="1">
      <c r="A77" s="19"/>
      <c r="B77" s="98"/>
      <c r="C77" s="26"/>
      <c r="D77" s="26"/>
      <c r="E77" s="26"/>
      <c r="F77" s="26"/>
      <c r="G77" s="26"/>
      <c r="H77" s="26"/>
      <c r="I77" s="26"/>
      <c r="J77" s="26"/>
      <c r="K77" s="26"/>
      <c r="L77" s="86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pans="1:31" s="87" customFormat="1" ht="6.95" customHeight="1">
      <c r="A81" s="19"/>
      <c r="B81" s="99"/>
      <c r="C81" s="27"/>
      <c r="D81" s="27"/>
      <c r="E81" s="27"/>
      <c r="F81" s="27"/>
      <c r="G81" s="27"/>
      <c r="H81" s="27"/>
      <c r="I81" s="27"/>
      <c r="J81" s="27"/>
      <c r="K81" s="27"/>
      <c r="L81" s="86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s="87" customFormat="1" ht="24.95" customHeight="1">
      <c r="A82" s="19"/>
      <c r="B82" s="36"/>
      <c r="C82" s="84" t="s">
        <v>158</v>
      </c>
      <c r="D82" s="19"/>
      <c r="E82" s="19"/>
      <c r="F82" s="19"/>
      <c r="G82" s="19"/>
      <c r="H82" s="19"/>
      <c r="I82" s="19"/>
      <c r="J82" s="19"/>
      <c r="K82" s="19"/>
      <c r="L82" s="86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s="87" customFormat="1" ht="6.95" customHeight="1">
      <c r="A83" s="19"/>
      <c r="B83" s="36"/>
      <c r="C83" s="19"/>
      <c r="D83" s="19"/>
      <c r="E83" s="19"/>
      <c r="F83" s="19"/>
      <c r="G83" s="19"/>
      <c r="H83" s="19"/>
      <c r="I83" s="19"/>
      <c r="J83" s="19"/>
      <c r="K83" s="19"/>
      <c r="L83" s="86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s="87" customFormat="1" ht="12" customHeight="1">
      <c r="A84" s="19"/>
      <c r="B84" s="36"/>
      <c r="C84" s="20" t="s">
        <v>15</v>
      </c>
      <c r="D84" s="19"/>
      <c r="E84" s="19"/>
      <c r="F84" s="19"/>
      <c r="G84" s="19"/>
      <c r="H84" s="19"/>
      <c r="I84" s="19"/>
      <c r="J84" s="19"/>
      <c r="K84" s="19"/>
      <c r="L84" s="86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s="87" customFormat="1" ht="16.5" customHeight="1">
      <c r="A85" s="19"/>
      <c r="B85" s="36"/>
      <c r="C85" s="19"/>
      <c r="D85" s="19"/>
      <c r="E85" s="376" t="str">
        <f>E7</f>
        <v>REKONŠTRUKCIA ŠKOLSKEJ KUCHYNE ZŠ HOLÍČSKA 50 BA-Petržalka</v>
      </c>
      <c r="F85" s="377"/>
      <c r="G85" s="377"/>
      <c r="H85" s="377"/>
      <c r="I85" s="19"/>
      <c r="J85" s="19"/>
      <c r="K85" s="19"/>
      <c r="L85" s="86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12" customHeight="1">
      <c r="B86" s="83"/>
      <c r="C86" s="20" t="s">
        <v>134</v>
      </c>
      <c r="L86" s="83"/>
    </row>
    <row r="87" spans="1:31" s="87" customFormat="1" ht="16.5" customHeight="1">
      <c r="A87" s="19"/>
      <c r="B87" s="36"/>
      <c r="C87" s="19"/>
      <c r="D87" s="19"/>
      <c r="E87" s="376" t="s">
        <v>137</v>
      </c>
      <c r="F87" s="373"/>
      <c r="G87" s="373"/>
      <c r="H87" s="373"/>
      <c r="I87" s="19"/>
      <c r="J87" s="19"/>
      <c r="K87" s="19"/>
      <c r="L87" s="86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s="87" customFormat="1" ht="12" customHeight="1">
      <c r="A88" s="19"/>
      <c r="B88" s="36"/>
      <c r="C88" s="20" t="s">
        <v>142</v>
      </c>
      <c r="D88" s="19"/>
      <c r="E88" s="19"/>
      <c r="F88" s="19"/>
      <c r="G88" s="19"/>
      <c r="H88" s="19"/>
      <c r="I88" s="19"/>
      <c r="J88" s="19"/>
      <c r="K88" s="19"/>
      <c r="L88" s="86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s="87" customFormat="1" ht="16.5" customHeight="1">
      <c r="A89" s="19"/>
      <c r="B89" s="36"/>
      <c r="C89" s="19"/>
      <c r="D89" s="19"/>
      <c r="E89" s="372" t="str">
        <f>E11</f>
        <v>SO01.A-1 - SO01.A-1 Stavebné riešenie ,požiarna ochrana</v>
      </c>
      <c r="F89" s="373"/>
      <c r="G89" s="373"/>
      <c r="H89" s="373"/>
      <c r="I89" s="19"/>
      <c r="J89" s="19"/>
      <c r="K89" s="19"/>
      <c r="L89" s="86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s="87" customFormat="1" ht="6.95" customHeight="1">
      <c r="A90" s="19"/>
      <c r="B90" s="36"/>
      <c r="C90" s="19"/>
      <c r="D90" s="19"/>
      <c r="E90" s="19"/>
      <c r="F90" s="19"/>
      <c r="G90" s="19"/>
      <c r="H90" s="19"/>
      <c r="I90" s="19"/>
      <c r="J90" s="19"/>
      <c r="K90" s="19"/>
      <c r="L90" s="86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s="87" customFormat="1" ht="12" customHeight="1">
      <c r="A91" s="19"/>
      <c r="B91" s="36"/>
      <c r="C91" s="20" t="s">
        <v>19</v>
      </c>
      <c r="D91" s="19"/>
      <c r="E91" s="19"/>
      <c r="F91" s="88" t="str">
        <f>F14</f>
        <v>Petržalka - Bratislava</v>
      </c>
      <c r="G91" s="19"/>
      <c r="H91" s="19"/>
      <c r="I91" s="20" t="s">
        <v>21</v>
      </c>
      <c r="J91" s="89" t="str">
        <f>IF(J14="","",J14)</f>
        <v>17. 6. 2020</v>
      </c>
      <c r="K91" s="19"/>
      <c r="L91" s="86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s="87" customFormat="1" ht="6.95" customHeight="1">
      <c r="A92" s="19"/>
      <c r="B92" s="36"/>
      <c r="C92" s="19"/>
      <c r="D92" s="19"/>
      <c r="E92" s="19"/>
      <c r="F92" s="19"/>
      <c r="G92" s="19"/>
      <c r="H92" s="19"/>
      <c r="I92" s="19"/>
      <c r="J92" s="19"/>
      <c r="K92" s="19"/>
      <c r="L92" s="86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s="87" customFormat="1" ht="40.15" customHeight="1">
      <c r="A93" s="19"/>
      <c r="B93" s="36"/>
      <c r="C93" s="20" t="s">
        <v>23</v>
      </c>
      <c r="D93" s="19"/>
      <c r="E93" s="19"/>
      <c r="F93" s="88" t="str">
        <f>E17</f>
        <v>Mestská časť Bratislava-Petržalka, Kutlíkova7,BA5</v>
      </c>
      <c r="G93" s="19"/>
      <c r="H93" s="19"/>
      <c r="I93" s="20" t="s">
        <v>29</v>
      </c>
      <c r="J93" s="100" t="str">
        <f>E23</f>
        <v>STAPRING a.s.,Piaristická ul.2, 949 24 NITRA</v>
      </c>
      <c r="K93" s="19"/>
      <c r="L93" s="86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s="87" customFormat="1" ht="15.2" customHeight="1">
      <c r="A94" s="19"/>
      <c r="B94" s="36"/>
      <c r="C94" s="20" t="s">
        <v>27</v>
      </c>
      <c r="D94" s="19"/>
      <c r="E94" s="19"/>
      <c r="F94" s="88" t="str">
        <f>IF(E20="","",E20)</f>
        <v>Vyplň údaj</v>
      </c>
      <c r="G94" s="19"/>
      <c r="H94" s="19"/>
      <c r="I94" s="20" t="s">
        <v>32</v>
      </c>
      <c r="J94" s="100" t="str">
        <f>E26</f>
        <v>Katarína Šinská</v>
      </c>
      <c r="K94" s="19"/>
      <c r="L94" s="86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s="87" customFormat="1" ht="10.35" customHeight="1">
      <c r="A95" s="19"/>
      <c r="B95" s="36"/>
      <c r="C95" s="19"/>
      <c r="D95" s="19"/>
      <c r="E95" s="19"/>
      <c r="F95" s="19"/>
      <c r="G95" s="19"/>
      <c r="H95" s="19"/>
      <c r="I95" s="19"/>
      <c r="J95" s="19"/>
      <c r="K95" s="19"/>
      <c r="L95" s="86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s="87" customFormat="1" ht="29.25" customHeight="1">
      <c r="A96" s="19"/>
      <c r="B96" s="36"/>
      <c r="C96" s="101" t="s">
        <v>159</v>
      </c>
      <c r="D96" s="28"/>
      <c r="E96" s="28"/>
      <c r="F96" s="28"/>
      <c r="G96" s="28"/>
      <c r="H96" s="28"/>
      <c r="I96" s="28"/>
      <c r="J96" s="102" t="s">
        <v>160</v>
      </c>
      <c r="K96" s="28"/>
      <c r="L96" s="86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47" s="87" customFormat="1" ht="10.35" customHeight="1">
      <c r="A97" s="19"/>
      <c r="B97" s="36"/>
      <c r="C97" s="19"/>
      <c r="D97" s="19"/>
      <c r="E97" s="19"/>
      <c r="F97" s="19"/>
      <c r="G97" s="19"/>
      <c r="H97" s="19"/>
      <c r="I97" s="19"/>
      <c r="J97" s="19"/>
      <c r="K97" s="19"/>
      <c r="L97" s="86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47" s="87" customFormat="1" ht="22.9" customHeight="1">
      <c r="A98" s="19"/>
      <c r="B98" s="36"/>
      <c r="C98" s="176" t="s">
        <v>161</v>
      </c>
      <c r="D98" s="163"/>
      <c r="E98" s="163"/>
      <c r="F98" s="163"/>
      <c r="G98" s="163"/>
      <c r="H98" s="163"/>
      <c r="I98" s="163"/>
      <c r="J98" s="164">
        <f>J146</f>
        <v>0</v>
      </c>
      <c r="K98" s="19"/>
      <c r="L98" s="86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U98" s="80" t="s">
        <v>162</v>
      </c>
    </row>
    <row r="99" spans="1:47" s="103" customFormat="1" ht="24.95" customHeight="1">
      <c r="B99" s="104"/>
      <c r="C99" s="177"/>
      <c r="D99" s="178" t="s">
        <v>163</v>
      </c>
      <c r="E99" s="179"/>
      <c r="F99" s="179"/>
      <c r="G99" s="179"/>
      <c r="H99" s="179"/>
      <c r="I99" s="179"/>
      <c r="J99" s="180">
        <f>J147</f>
        <v>0</v>
      </c>
      <c r="L99" s="104"/>
    </row>
    <row r="100" spans="1:47" s="105" customFormat="1" ht="19.899999999999999" customHeight="1">
      <c r="B100" s="106"/>
      <c r="C100" s="181"/>
      <c r="D100" s="182" t="s">
        <v>164</v>
      </c>
      <c r="E100" s="183"/>
      <c r="F100" s="183"/>
      <c r="G100" s="183"/>
      <c r="H100" s="183"/>
      <c r="I100" s="183"/>
      <c r="J100" s="184">
        <f>J148</f>
        <v>0</v>
      </c>
      <c r="L100" s="106"/>
    </row>
    <row r="101" spans="1:47" s="105" customFormat="1" ht="19.899999999999999" customHeight="1">
      <c r="B101" s="106"/>
      <c r="C101" s="181"/>
      <c r="D101" s="182" t="s">
        <v>165</v>
      </c>
      <c r="E101" s="183"/>
      <c r="F101" s="183"/>
      <c r="G101" s="183"/>
      <c r="H101" s="183"/>
      <c r="I101" s="183"/>
      <c r="J101" s="184">
        <f>J159</f>
        <v>0</v>
      </c>
      <c r="L101" s="106"/>
    </row>
    <row r="102" spans="1:47" s="105" customFormat="1" ht="19.899999999999999" customHeight="1">
      <c r="B102" s="106"/>
      <c r="C102" s="181"/>
      <c r="D102" s="182" t="s">
        <v>166</v>
      </c>
      <c r="E102" s="183"/>
      <c r="F102" s="183"/>
      <c r="G102" s="183"/>
      <c r="H102" s="183"/>
      <c r="I102" s="183"/>
      <c r="J102" s="184">
        <f>J296</f>
        <v>0</v>
      </c>
      <c r="L102" s="106"/>
    </row>
    <row r="103" spans="1:47" s="105" customFormat="1" ht="19.899999999999999" customHeight="1">
      <c r="B103" s="106"/>
      <c r="C103" s="181"/>
      <c r="D103" s="182" t="s">
        <v>167</v>
      </c>
      <c r="E103" s="183"/>
      <c r="F103" s="183"/>
      <c r="G103" s="183"/>
      <c r="H103" s="183"/>
      <c r="I103" s="183"/>
      <c r="J103" s="184">
        <f>J320</f>
        <v>0</v>
      </c>
      <c r="L103" s="106"/>
    </row>
    <row r="104" spans="1:47" s="105" customFormat="1" ht="19.899999999999999" customHeight="1">
      <c r="B104" s="106"/>
      <c r="C104" s="181"/>
      <c r="D104" s="182" t="s">
        <v>168</v>
      </c>
      <c r="E104" s="183"/>
      <c r="F104" s="183"/>
      <c r="G104" s="183"/>
      <c r="H104" s="183"/>
      <c r="I104" s="183"/>
      <c r="J104" s="184">
        <f>J330</f>
        <v>0</v>
      </c>
      <c r="L104" s="106"/>
    </row>
    <row r="105" spans="1:47" s="105" customFormat="1" ht="19.899999999999999" customHeight="1">
      <c r="B105" s="106"/>
      <c r="C105" s="181"/>
      <c r="D105" s="185" t="s">
        <v>169</v>
      </c>
      <c r="E105" s="186"/>
      <c r="F105" s="186"/>
      <c r="G105" s="186"/>
      <c r="H105" s="186"/>
      <c r="I105" s="186"/>
      <c r="J105" s="187">
        <f>J335</f>
        <v>0</v>
      </c>
      <c r="L105" s="106"/>
    </row>
    <row r="106" spans="1:47" s="105" customFormat="1" ht="19.899999999999999" customHeight="1">
      <c r="B106" s="106"/>
      <c r="C106" s="181"/>
      <c r="D106" s="185" t="s">
        <v>170</v>
      </c>
      <c r="E106" s="186"/>
      <c r="F106" s="186"/>
      <c r="G106" s="186"/>
      <c r="H106" s="186"/>
      <c r="I106" s="186"/>
      <c r="J106" s="187">
        <f>J375</f>
        <v>0</v>
      </c>
      <c r="L106" s="106"/>
    </row>
    <row r="107" spans="1:47" s="105" customFormat="1" ht="19.899999999999999" customHeight="1">
      <c r="B107" s="106"/>
      <c r="C107" s="181"/>
      <c r="D107" s="185" t="s">
        <v>171</v>
      </c>
      <c r="E107" s="186"/>
      <c r="F107" s="186"/>
      <c r="G107" s="186"/>
      <c r="H107" s="186"/>
      <c r="I107" s="186"/>
      <c r="J107" s="187">
        <f>J456</f>
        <v>0</v>
      </c>
      <c r="L107" s="106"/>
    </row>
    <row r="108" spans="1:47" s="105" customFormat="1" ht="19.899999999999999" customHeight="1">
      <c r="B108" s="106"/>
      <c r="C108" s="181"/>
      <c r="D108" s="185" t="s">
        <v>172</v>
      </c>
      <c r="E108" s="186"/>
      <c r="F108" s="186"/>
      <c r="G108" s="186"/>
      <c r="H108" s="186"/>
      <c r="I108" s="186"/>
      <c r="J108" s="187">
        <f>J488</f>
        <v>0</v>
      </c>
      <c r="L108" s="106"/>
    </row>
    <row r="109" spans="1:47" s="105" customFormat="1" ht="19.899999999999999" customHeight="1">
      <c r="B109" s="106"/>
      <c r="C109" s="181"/>
      <c r="D109" s="185" t="s">
        <v>173</v>
      </c>
      <c r="E109" s="186"/>
      <c r="F109" s="186"/>
      <c r="G109" s="186"/>
      <c r="H109" s="186"/>
      <c r="I109" s="186"/>
      <c r="J109" s="187">
        <f>J493</f>
        <v>0</v>
      </c>
      <c r="L109" s="106"/>
    </row>
    <row r="110" spans="1:47" s="105" customFormat="1" ht="19.899999999999999" customHeight="1">
      <c r="B110" s="106"/>
      <c r="C110" s="181"/>
      <c r="D110" s="185" t="s">
        <v>174</v>
      </c>
      <c r="E110" s="186"/>
      <c r="F110" s="186"/>
      <c r="G110" s="186"/>
      <c r="H110" s="186"/>
      <c r="I110" s="186"/>
      <c r="J110" s="187">
        <f>J497</f>
        <v>0</v>
      </c>
      <c r="L110" s="106"/>
    </row>
    <row r="111" spans="1:47" s="103" customFormat="1" ht="24.95" customHeight="1">
      <c r="B111" s="104"/>
      <c r="C111" s="177"/>
      <c r="D111" s="178" t="s">
        <v>175</v>
      </c>
      <c r="E111" s="179"/>
      <c r="F111" s="179"/>
      <c r="G111" s="179"/>
      <c r="H111" s="179"/>
      <c r="I111" s="179"/>
      <c r="J111" s="180">
        <f>J499</f>
        <v>0</v>
      </c>
      <c r="L111" s="104"/>
    </row>
    <row r="112" spans="1:47" s="105" customFormat="1" ht="19.899999999999999" customHeight="1">
      <c r="B112" s="106"/>
      <c r="C112" s="181"/>
      <c r="D112" s="182" t="s">
        <v>176</v>
      </c>
      <c r="E112" s="183"/>
      <c r="F112" s="183"/>
      <c r="G112" s="183"/>
      <c r="H112" s="183"/>
      <c r="I112" s="183"/>
      <c r="J112" s="184">
        <f>J500</f>
        <v>0</v>
      </c>
      <c r="L112" s="106"/>
    </row>
    <row r="113" spans="1:31" s="105" customFormat="1" ht="19.899999999999999" customHeight="1">
      <c r="B113" s="106"/>
      <c r="C113" s="181"/>
      <c r="D113" s="182" t="s">
        <v>177</v>
      </c>
      <c r="E113" s="183"/>
      <c r="F113" s="183"/>
      <c r="G113" s="183"/>
      <c r="H113" s="183"/>
      <c r="I113" s="183"/>
      <c r="J113" s="184">
        <f>J538</f>
        <v>0</v>
      </c>
      <c r="L113" s="106"/>
    </row>
    <row r="114" spans="1:31" s="105" customFormat="1" ht="19.899999999999999" customHeight="1">
      <c r="B114" s="106"/>
      <c r="C114" s="181"/>
      <c r="D114" s="182" t="s">
        <v>178</v>
      </c>
      <c r="E114" s="183"/>
      <c r="F114" s="183"/>
      <c r="G114" s="183"/>
      <c r="H114" s="183"/>
      <c r="I114" s="183"/>
      <c r="J114" s="184">
        <f>J549</f>
        <v>0</v>
      </c>
      <c r="L114" s="106"/>
    </row>
    <row r="115" spans="1:31" s="105" customFormat="1" ht="19.899999999999999" customHeight="1">
      <c r="B115" s="106"/>
      <c r="C115" s="181"/>
      <c r="D115" s="182" t="s">
        <v>179</v>
      </c>
      <c r="E115" s="183"/>
      <c r="F115" s="183"/>
      <c r="G115" s="183"/>
      <c r="H115" s="183"/>
      <c r="I115" s="183"/>
      <c r="J115" s="184">
        <f>J583</f>
        <v>0</v>
      </c>
      <c r="L115" s="106"/>
    </row>
    <row r="116" spans="1:31" s="105" customFormat="1" ht="19.899999999999999" customHeight="1">
      <c r="B116" s="106"/>
      <c r="C116" s="181"/>
      <c r="D116" s="182" t="s">
        <v>180</v>
      </c>
      <c r="E116" s="183"/>
      <c r="F116" s="183"/>
      <c r="G116" s="183"/>
      <c r="H116" s="183"/>
      <c r="I116" s="183"/>
      <c r="J116" s="184">
        <f>J598</f>
        <v>0</v>
      </c>
      <c r="L116" s="106"/>
    </row>
    <row r="117" spans="1:31" s="105" customFormat="1" ht="19.899999999999999" customHeight="1">
      <c r="B117" s="106"/>
      <c r="C117" s="181"/>
      <c r="D117" s="182" t="s">
        <v>181</v>
      </c>
      <c r="E117" s="183"/>
      <c r="F117" s="183"/>
      <c r="G117" s="183"/>
      <c r="H117" s="183"/>
      <c r="I117" s="183"/>
      <c r="J117" s="184">
        <f>J658</f>
        <v>0</v>
      </c>
      <c r="L117" s="106"/>
    </row>
    <row r="118" spans="1:31" s="105" customFormat="1" ht="19.899999999999999" customHeight="1">
      <c r="B118" s="106"/>
      <c r="C118" s="181"/>
      <c r="D118" s="182" t="s">
        <v>182</v>
      </c>
      <c r="E118" s="183"/>
      <c r="F118" s="183"/>
      <c r="G118" s="183"/>
      <c r="H118" s="183"/>
      <c r="I118" s="183"/>
      <c r="J118" s="184">
        <f>J668</f>
        <v>0</v>
      </c>
      <c r="L118" s="106"/>
    </row>
    <row r="119" spans="1:31" s="105" customFormat="1" ht="19.899999999999999" customHeight="1">
      <c r="B119" s="106"/>
      <c r="C119" s="181"/>
      <c r="D119" s="182" t="s">
        <v>183</v>
      </c>
      <c r="E119" s="183"/>
      <c r="F119" s="183"/>
      <c r="G119" s="183"/>
      <c r="H119" s="183"/>
      <c r="I119" s="183"/>
      <c r="J119" s="184">
        <f>J734</f>
        <v>0</v>
      </c>
      <c r="L119" s="106"/>
    </row>
    <row r="120" spans="1:31" s="105" customFormat="1" ht="19.899999999999999" customHeight="1">
      <c r="B120" s="106"/>
      <c r="C120" s="181"/>
      <c r="D120" s="182" t="s">
        <v>184</v>
      </c>
      <c r="E120" s="183"/>
      <c r="F120" s="183"/>
      <c r="G120" s="183"/>
      <c r="H120" s="183"/>
      <c r="I120" s="183"/>
      <c r="J120" s="184">
        <f>J759</f>
        <v>0</v>
      </c>
      <c r="L120" s="106"/>
    </row>
    <row r="121" spans="1:31" s="105" customFormat="1" ht="19.899999999999999" customHeight="1">
      <c r="B121" s="106"/>
      <c r="C121" s="181"/>
      <c r="D121" s="182" t="s">
        <v>185</v>
      </c>
      <c r="E121" s="183"/>
      <c r="F121" s="183"/>
      <c r="G121" s="183"/>
      <c r="H121" s="183"/>
      <c r="I121" s="183"/>
      <c r="J121" s="184">
        <f>J825</f>
        <v>0</v>
      </c>
      <c r="L121" s="106"/>
    </row>
    <row r="122" spans="1:31" s="105" customFormat="1" ht="19.899999999999999" customHeight="1">
      <c r="B122" s="106"/>
      <c r="C122" s="181"/>
      <c r="D122" s="182" t="s">
        <v>186</v>
      </c>
      <c r="E122" s="183"/>
      <c r="F122" s="183"/>
      <c r="G122" s="183"/>
      <c r="H122" s="183"/>
      <c r="I122" s="183"/>
      <c r="J122" s="184">
        <f>J872</f>
        <v>0</v>
      </c>
      <c r="L122" s="106"/>
    </row>
    <row r="123" spans="1:31" s="105" customFormat="1" ht="19.899999999999999" customHeight="1">
      <c r="B123" s="106"/>
      <c r="C123" s="181"/>
      <c r="D123" s="182" t="s">
        <v>187</v>
      </c>
      <c r="E123" s="183"/>
      <c r="F123" s="183"/>
      <c r="G123" s="183"/>
      <c r="H123" s="183"/>
      <c r="I123" s="183"/>
      <c r="J123" s="184">
        <f>J971</f>
        <v>0</v>
      </c>
      <c r="L123" s="106"/>
    </row>
    <row r="124" spans="1:31" s="105" customFormat="1" ht="19.899999999999999" customHeight="1">
      <c r="B124" s="106"/>
      <c r="C124" s="181"/>
      <c r="D124" s="182" t="s">
        <v>188</v>
      </c>
      <c r="E124" s="183"/>
      <c r="F124" s="183"/>
      <c r="G124" s="183"/>
      <c r="H124" s="183"/>
      <c r="I124" s="183"/>
      <c r="J124" s="184">
        <f>J981</f>
        <v>0</v>
      </c>
      <c r="L124" s="106"/>
    </row>
    <row r="125" spans="1:31" s="87" customFormat="1" ht="21.75" customHeight="1">
      <c r="A125" s="19"/>
      <c r="B125" s="36"/>
      <c r="C125" s="19"/>
      <c r="D125" s="19"/>
      <c r="E125" s="19"/>
      <c r="F125" s="19"/>
      <c r="G125" s="19"/>
      <c r="H125" s="19"/>
      <c r="I125" s="19"/>
      <c r="J125" s="19"/>
      <c r="K125" s="19"/>
      <c r="L125" s="86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pans="1:31" s="87" customFormat="1" ht="6.95" customHeight="1">
      <c r="A126" s="19"/>
      <c r="B126" s="98"/>
      <c r="C126" s="26"/>
      <c r="D126" s="26"/>
      <c r="E126" s="26"/>
      <c r="F126" s="26"/>
      <c r="G126" s="26"/>
      <c r="H126" s="26"/>
      <c r="I126" s="26"/>
      <c r="J126" s="26"/>
      <c r="K126" s="26"/>
      <c r="L126" s="86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30" spans="1:31" s="87" customFormat="1" ht="6.95" customHeight="1">
      <c r="A130" s="19"/>
      <c r="B130" s="99"/>
      <c r="C130" s="27"/>
      <c r="D130" s="27"/>
      <c r="E130" s="27"/>
      <c r="F130" s="27"/>
      <c r="G130" s="27"/>
      <c r="H130" s="27"/>
      <c r="I130" s="27"/>
      <c r="J130" s="27"/>
      <c r="K130" s="27"/>
      <c r="L130" s="86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pans="1:31" s="87" customFormat="1" ht="24.95" customHeight="1">
      <c r="A131" s="19"/>
      <c r="B131" s="36"/>
      <c r="C131" s="84" t="s">
        <v>189</v>
      </c>
      <c r="D131" s="19"/>
      <c r="E131" s="19"/>
      <c r="F131" s="19"/>
      <c r="G131" s="19"/>
      <c r="H131" s="19"/>
      <c r="I131" s="19"/>
      <c r="J131" s="19"/>
      <c r="K131" s="19"/>
      <c r="L131" s="86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pans="1:31" s="87" customFormat="1" ht="6.95" customHeight="1">
      <c r="A132" s="19"/>
      <c r="B132" s="36"/>
      <c r="C132" s="19"/>
      <c r="D132" s="19"/>
      <c r="E132" s="19"/>
      <c r="F132" s="19"/>
      <c r="G132" s="19"/>
      <c r="H132" s="19"/>
      <c r="I132" s="19"/>
      <c r="J132" s="19"/>
      <c r="K132" s="19"/>
      <c r="L132" s="86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31" s="87" customFormat="1" ht="12" customHeight="1">
      <c r="A133" s="19"/>
      <c r="B133" s="36"/>
      <c r="C133" s="20" t="s">
        <v>15</v>
      </c>
      <c r="D133" s="19"/>
      <c r="E133" s="19"/>
      <c r="F133" s="19"/>
      <c r="G133" s="19"/>
      <c r="H133" s="19"/>
      <c r="I133" s="19"/>
      <c r="J133" s="19"/>
      <c r="K133" s="19"/>
      <c r="L133" s="86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1:31" s="87" customFormat="1" ht="16.5" customHeight="1">
      <c r="A134" s="19"/>
      <c r="B134" s="36"/>
      <c r="C134" s="19"/>
      <c r="D134" s="19"/>
      <c r="E134" s="376" t="str">
        <f>E7</f>
        <v>REKONŠTRUKCIA ŠKOLSKEJ KUCHYNE ZŠ HOLÍČSKA 50 BA-Petržalka</v>
      </c>
      <c r="F134" s="377"/>
      <c r="G134" s="377"/>
      <c r="H134" s="377"/>
      <c r="I134" s="19"/>
      <c r="J134" s="19"/>
      <c r="K134" s="19"/>
      <c r="L134" s="86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1:31" ht="12" customHeight="1">
      <c r="B135" s="83"/>
      <c r="C135" s="20" t="s">
        <v>134</v>
      </c>
      <c r="L135" s="83"/>
    </row>
    <row r="136" spans="1:31" s="87" customFormat="1" ht="16.5" customHeight="1">
      <c r="A136" s="19"/>
      <c r="B136" s="36"/>
      <c r="C136" s="19"/>
      <c r="D136" s="19"/>
      <c r="E136" s="376" t="s">
        <v>137</v>
      </c>
      <c r="F136" s="373"/>
      <c r="G136" s="373"/>
      <c r="H136" s="373"/>
      <c r="I136" s="19"/>
      <c r="J136" s="19"/>
      <c r="K136" s="19"/>
      <c r="L136" s="86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</row>
    <row r="137" spans="1:31" s="87" customFormat="1" ht="12" customHeight="1">
      <c r="A137" s="19"/>
      <c r="B137" s="36"/>
      <c r="C137" s="20" t="s">
        <v>142</v>
      </c>
      <c r="D137" s="19"/>
      <c r="E137" s="19"/>
      <c r="F137" s="19"/>
      <c r="G137" s="19"/>
      <c r="H137" s="19"/>
      <c r="I137" s="19"/>
      <c r="J137" s="19"/>
      <c r="K137" s="19"/>
      <c r="L137" s="86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spans="1:31" s="87" customFormat="1" ht="16.5" customHeight="1">
      <c r="A138" s="19"/>
      <c r="B138" s="36"/>
      <c r="C138" s="19"/>
      <c r="D138" s="19"/>
      <c r="E138" s="372" t="str">
        <f>E11</f>
        <v>SO01.A-1 - SO01.A-1 Stavebné riešenie ,požiarna ochrana</v>
      </c>
      <c r="F138" s="373"/>
      <c r="G138" s="373"/>
      <c r="H138" s="373"/>
      <c r="I138" s="19"/>
      <c r="J138" s="19"/>
      <c r="K138" s="19"/>
      <c r="L138" s="86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</row>
    <row r="139" spans="1:31" s="87" customFormat="1" ht="6.95" customHeight="1">
      <c r="A139" s="19"/>
      <c r="B139" s="36"/>
      <c r="C139" s="19"/>
      <c r="D139" s="19"/>
      <c r="E139" s="19"/>
      <c r="F139" s="19"/>
      <c r="G139" s="19"/>
      <c r="H139" s="19"/>
      <c r="I139" s="19"/>
      <c r="J139" s="19"/>
      <c r="K139" s="19"/>
      <c r="L139" s="86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</row>
    <row r="140" spans="1:31" s="87" customFormat="1" ht="12" customHeight="1">
      <c r="A140" s="19"/>
      <c r="B140" s="36"/>
      <c r="C140" s="20" t="s">
        <v>19</v>
      </c>
      <c r="D140" s="19"/>
      <c r="E140" s="19"/>
      <c r="F140" s="88" t="str">
        <f>F14</f>
        <v>Petržalka - Bratislava</v>
      </c>
      <c r="G140" s="19"/>
      <c r="H140" s="19"/>
      <c r="I140" s="20" t="s">
        <v>21</v>
      </c>
      <c r="J140" s="89" t="str">
        <f>IF(J14="","",J14)</f>
        <v>17. 6. 2020</v>
      </c>
      <c r="K140" s="19"/>
      <c r="L140" s="86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</row>
    <row r="141" spans="1:31" s="87" customFormat="1" ht="6.95" customHeight="1">
      <c r="A141" s="19"/>
      <c r="B141" s="36"/>
      <c r="C141" s="19"/>
      <c r="D141" s="19"/>
      <c r="E141" s="19"/>
      <c r="F141" s="19"/>
      <c r="G141" s="19"/>
      <c r="H141" s="19"/>
      <c r="I141" s="19"/>
      <c r="J141" s="19"/>
      <c r="K141" s="19"/>
      <c r="L141" s="86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</row>
    <row r="142" spans="1:31" s="87" customFormat="1" ht="40.15" customHeight="1">
      <c r="A142" s="19"/>
      <c r="B142" s="36"/>
      <c r="C142" s="20" t="s">
        <v>23</v>
      </c>
      <c r="D142" s="19"/>
      <c r="E142" s="19"/>
      <c r="F142" s="88" t="str">
        <f>E17</f>
        <v>Mestská časť Bratislava-Petržalka, Kutlíkova7,BA5</v>
      </c>
      <c r="G142" s="19"/>
      <c r="H142" s="19"/>
      <c r="I142" s="20" t="s">
        <v>29</v>
      </c>
      <c r="J142" s="100" t="str">
        <f>E23</f>
        <v>STAPRING a.s.,Piaristická ul.2, 949 24 NITRA</v>
      </c>
      <c r="K142" s="19"/>
      <c r="L142" s="86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</row>
    <row r="143" spans="1:31" s="87" customFormat="1" ht="15.2" customHeight="1">
      <c r="A143" s="19"/>
      <c r="B143" s="36"/>
      <c r="C143" s="20" t="s">
        <v>27</v>
      </c>
      <c r="D143" s="19"/>
      <c r="E143" s="19"/>
      <c r="F143" s="88" t="str">
        <f>IF(E20="","",E20)</f>
        <v>Vyplň údaj</v>
      </c>
      <c r="G143" s="19"/>
      <c r="H143" s="19"/>
      <c r="I143" s="20" t="s">
        <v>32</v>
      </c>
      <c r="J143" s="100" t="str">
        <f>E26</f>
        <v>Katarína Šinská</v>
      </c>
      <c r="K143" s="19"/>
      <c r="L143" s="86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</row>
    <row r="144" spans="1:31" s="87" customFormat="1" ht="10.35" customHeight="1">
      <c r="A144" s="19"/>
      <c r="B144" s="36"/>
      <c r="C144" s="19"/>
      <c r="D144" s="19"/>
      <c r="E144" s="19"/>
      <c r="F144" s="19"/>
      <c r="G144" s="19"/>
      <c r="H144" s="19"/>
      <c r="I144" s="19"/>
      <c r="J144" s="19"/>
      <c r="K144" s="19"/>
      <c r="L144" s="86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</row>
    <row r="145" spans="1:65" s="116" customFormat="1" ht="29.25" customHeight="1">
      <c r="A145" s="107"/>
      <c r="B145" s="108"/>
      <c r="C145" s="109" t="s">
        <v>190</v>
      </c>
      <c r="D145" s="33" t="s">
        <v>60</v>
      </c>
      <c r="E145" s="33" t="s">
        <v>56</v>
      </c>
      <c r="F145" s="33" t="s">
        <v>57</v>
      </c>
      <c r="G145" s="33" t="s">
        <v>191</v>
      </c>
      <c r="H145" s="33" t="s">
        <v>192</v>
      </c>
      <c r="I145" s="33" t="s">
        <v>193</v>
      </c>
      <c r="J145" s="110" t="s">
        <v>160</v>
      </c>
      <c r="K145" s="111" t="s">
        <v>194</v>
      </c>
      <c r="L145" s="112"/>
      <c r="M145" s="113" t="s">
        <v>1</v>
      </c>
      <c r="N145" s="114" t="s">
        <v>39</v>
      </c>
      <c r="O145" s="114" t="s">
        <v>195</v>
      </c>
      <c r="P145" s="114" t="s">
        <v>196</v>
      </c>
      <c r="Q145" s="114" t="s">
        <v>197</v>
      </c>
      <c r="R145" s="114" t="s">
        <v>198</v>
      </c>
      <c r="S145" s="114" t="s">
        <v>199</v>
      </c>
      <c r="T145" s="115" t="s">
        <v>200</v>
      </c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</row>
    <row r="146" spans="1:65" s="87" customFormat="1" ht="22.9" customHeight="1">
      <c r="A146" s="19"/>
      <c r="B146" s="36"/>
      <c r="C146" s="117" t="s">
        <v>161</v>
      </c>
      <c r="D146" s="19"/>
      <c r="E146" s="19"/>
      <c r="F146" s="19"/>
      <c r="G146" s="19"/>
      <c r="H146" s="19"/>
      <c r="I146" s="19"/>
      <c r="J146" s="224">
        <f>BK146</f>
        <v>0</v>
      </c>
      <c r="K146" s="19"/>
      <c r="L146" s="36"/>
      <c r="M146" s="118"/>
      <c r="N146" s="119"/>
      <c r="O146" s="22"/>
      <c r="P146" s="120">
        <f>P147+P499</f>
        <v>0</v>
      </c>
      <c r="Q146" s="22"/>
      <c r="R146" s="120">
        <f>R147+R499</f>
        <v>62.605743939999996</v>
      </c>
      <c r="S146" s="22"/>
      <c r="T146" s="121">
        <f>T147+T499</f>
        <v>68.442890999999989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T146" s="80" t="s">
        <v>74</v>
      </c>
      <c r="AU146" s="80" t="s">
        <v>162</v>
      </c>
      <c r="BK146" s="122">
        <f>BK147+BK499</f>
        <v>0</v>
      </c>
    </row>
    <row r="147" spans="1:65" s="35" customFormat="1" ht="25.9" customHeight="1">
      <c r="B147" s="123"/>
      <c r="C147" s="188"/>
      <c r="D147" s="189" t="s">
        <v>74</v>
      </c>
      <c r="E147" s="190" t="s">
        <v>201</v>
      </c>
      <c r="F147" s="190" t="s">
        <v>202</v>
      </c>
      <c r="G147" s="188"/>
      <c r="H147" s="188"/>
      <c r="J147" s="225">
        <f>BK147</f>
        <v>0</v>
      </c>
      <c r="L147" s="123"/>
      <c r="M147" s="125"/>
      <c r="N147" s="126"/>
      <c r="O147" s="126"/>
      <c r="P147" s="127">
        <f>P148+P159+P296+P320+P330+P335+P375+P456+P488+P493+P497</f>
        <v>0</v>
      </c>
      <c r="Q147" s="126"/>
      <c r="R147" s="127">
        <f>R148+R159+R296+R320+R330+R335+R375+R456+R488+R493+R497</f>
        <v>31.949388730000003</v>
      </c>
      <c r="S147" s="126"/>
      <c r="T147" s="128">
        <f>T148+T159+T296+T320+T330+T335+T375+T456+T488+T493+T497</f>
        <v>68.11074099999999</v>
      </c>
      <c r="AR147" s="124" t="s">
        <v>82</v>
      </c>
      <c r="AT147" s="129" t="s">
        <v>74</v>
      </c>
      <c r="AU147" s="129" t="s">
        <v>75</v>
      </c>
      <c r="AY147" s="124" t="s">
        <v>203</v>
      </c>
      <c r="BK147" s="130">
        <f>BK148+BK159+BK296+BK320+BK330+BK335+BK375+BK456+BK488+BK493+BK497</f>
        <v>0</v>
      </c>
    </row>
    <row r="148" spans="1:65" s="35" customFormat="1" ht="22.9" customHeight="1">
      <c r="B148" s="123"/>
      <c r="C148" s="188"/>
      <c r="D148" s="189" t="s">
        <v>74</v>
      </c>
      <c r="E148" s="191" t="s">
        <v>204</v>
      </c>
      <c r="F148" s="191" t="s">
        <v>205</v>
      </c>
      <c r="G148" s="188"/>
      <c r="H148" s="188"/>
      <c r="J148" s="226">
        <f>BK148</f>
        <v>0</v>
      </c>
      <c r="L148" s="123"/>
      <c r="M148" s="125"/>
      <c r="N148" s="126"/>
      <c r="O148" s="126"/>
      <c r="P148" s="127">
        <f>SUM(P149:P158)</f>
        <v>0</v>
      </c>
      <c r="Q148" s="126"/>
      <c r="R148" s="127">
        <f>SUM(R149:R158)</f>
        <v>2.5994300000000004</v>
      </c>
      <c r="S148" s="126"/>
      <c r="T148" s="128">
        <f>SUM(T149:T158)</f>
        <v>0</v>
      </c>
      <c r="AR148" s="124" t="s">
        <v>82</v>
      </c>
      <c r="AT148" s="129" t="s">
        <v>74</v>
      </c>
      <c r="AU148" s="129" t="s">
        <v>82</v>
      </c>
      <c r="AY148" s="124" t="s">
        <v>203</v>
      </c>
      <c r="BK148" s="130">
        <f>SUM(BK149:BK158)</f>
        <v>0</v>
      </c>
    </row>
    <row r="149" spans="1:65" s="87" customFormat="1" ht="16.5" customHeight="1">
      <c r="A149" s="19"/>
      <c r="B149" s="36"/>
      <c r="C149" s="192" t="s">
        <v>82</v>
      </c>
      <c r="D149" s="192" t="s">
        <v>206</v>
      </c>
      <c r="E149" s="193" t="s">
        <v>207</v>
      </c>
      <c r="F149" s="194" t="s">
        <v>208</v>
      </c>
      <c r="G149" s="195" t="s">
        <v>209</v>
      </c>
      <c r="H149" s="196">
        <v>1</v>
      </c>
      <c r="I149" s="37"/>
      <c r="J149" s="227">
        <f>ROUND(I149*H149,2)</f>
        <v>0</v>
      </c>
      <c r="K149" s="38"/>
      <c r="L149" s="36"/>
      <c r="M149" s="39" t="s">
        <v>1</v>
      </c>
      <c r="N149" s="131" t="s">
        <v>41</v>
      </c>
      <c r="O149" s="132"/>
      <c r="P149" s="133">
        <f>O149*H149</f>
        <v>0</v>
      </c>
      <c r="Q149" s="133">
        <v>1.9130000000000001E-2</v>
      </c>
      <c r="R149" s="133">
        <f>Q149*H149</f>
        <v>1.9130000000000001E-2</v>
      </c>
      <c r="S149" s="133">
        <v>0</v>
      </c>
      <c r="T149" s="134">
        <f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135" t="s">
        <v>210</v>
      </c>
      <c r="AT149" s="135" t="s">
        <v>206</v>
      </c>
      <c r="AU149" s="135" t="s">
        <v>88</v>
      </c>
      <c r="AY149" s="80" t="s">
        <v>203</v>
      </c>
      <c r="BE149" s="136">
        <f>IF(N149="základná",J149,0)</f>
        <v>0</v>
      </c>
      <c r="BF149" s="136">
        <f>IF(N149="znížená",J149,0)</f>
        <v>0</v>
      </c>
      <c r="BG149" s="136">
        <f>IF(N149="zákl. prenesená",J149,0)</f>
        <v>0</v>
      </c>
      <c r="BH149" s="136">
        <f>IF(N149="zníž. prenesená",J149,0)</f>
        <v>0</v>
      </c>
      <c r="BI149" s="136">
        <f>IF(N149="nulová",J149,0)</f>
        <v>0</v>
      </c>
      <c r="BJ149" s="80" t="s">
        <v>88</v>
      </c>
      <c r="BK149" s="136">
        <f>ROUND(I149*H149,2)</f>
        <v>0</v>
      </c>
      <c r="BL149" s="80" t="s">
        <v>210</v>
      </c>
      <c r="BM149" s="135" t="s">
        <v>211</v>
      </c>
    </row>
    <row r="150" spans="1:65" s="40" customFormat="1">
      <c r="B150" s="137"/>
      <c r="C150" s="197"/>
      <c r="D150" s="198" t="s">
        <v>212</v>
      </c>
      <c r="E150" s="199" t="s">
        <v>1</v>
      </c>
      <c r="F150" s="200" t="s">
        <v>213</v>
      </c>
      <c r="G150" s="197"/>
      <c r="H150" s="201">
        <v>1</v>
      </c>
      <c r="J150" s="197"/>
      <c r="L150" s="137"/>
      <c r="M150" s="139"/>
      <c r="N150" s="140"/>
      <c r="O150" s="140"/>
      <c r="P150" s="140"/>
      <c r="Q150" s="140"/>
      <c r="R150" s="140"/>
      <c r="S150" s="140"/>
      <c r="T150" s="141"/>
      <c r="AT150" s="138" t="s">
        <v>212</v>
      </c>
      <c r="AU150" s="138" t="s">
        <v>88</v>
      </c>
      <c r="AV150" s="40" t="s">
        <v>88</v>
      </c>
      <c r="AW150" s="40" t="s">
        <v>31</v>
      </c>
      <c r="AX150" s="40" t="s">
        <v>75</v>
      </c>
      <c r="AY150" s="138" t="s">
        <v>203</v>
      </c>
    </row>
    <row r="151" spans="1:65" s="41" customFormat="1">
      <c r="B151" s="142"/>
      <c r="C151" s="202"/>
      <c r="D151" s="198" t="s">
        <v>212</v>
      </c>
      <c r="E151" s="203" t="s">
        <v>1</v>
      </c>
      <c r="F151" s="204" t="s">
        <v>214</v>
      </c>
      <c r="G151" s="202"/>
      <c r="H151" s="205">
        <v>1</v>
      </c>
      <c r="J151" s="202"/>
      <c r="L151" s="142"/>
      <c r="M151" s="144"/>
      <c r="N151" s="145"/>
      <c r="O151" s="145"/>
      <c r="P151" s="145"/>
      <c r="Q151" s="145"/>
      <c r="R151" s="145"/>
      <c r="S151" s="145"/>
      <c r="T151" s="146"/>
      <c r="AT151" s="143" t="s">
        <v>212</v>
      </c>
      <c r="AU151" s="143" t="s">
        <v>88</v>
      </c>
      <c r="AV151" s="41" t="s">
        <v>210</v>
      </c>
      <c r="AW151" s="41" t="s">
        <v>31</v>
      </c>
      <c r="AX151" s="41" t="s">
        <v>82</v>
      </c>
      <c r="AY151" s="143" t="s">
        <v>203</v>
      </c>
    </row>
    <row r="152" spans="1:65" s="87" customFormat="1" ht="16.5" customHeight="1">
      <c r="A152" s="19"/>
      <c r="B152" s="36"/>
      <c r="C152" s="192" t="s">
        <v>88</v>
      </c>
      <c r="D152" s="192" t="s">
        <v>206</v>
      </c>
      <c r="E152" s="193" t="s">
        <v>215</v>
      </c>
      <c r="F152" s="194" t="s">
        <v>216</v>
      </c>
      <c r="G152" s="195" t="s">
        <v>116</v>
      </c>
      <c r="H152" s="196">
        <v>15</v>
      </c>
      <c r="I152" s="37"/>
      <c r="J152" s="227">
        <f>ROUND(I152*H152,2)</f>
        <v>0</v>
      </c>
      <c r="K152" s="38"/>
      <c r="L152" s="36"/>
      <c r="M152" s="39" t="s">
        <v>1</v>
      </c>
      <c r="N152" s="131" t="s">
        <v>41</v>
      </c>
      <c r="O152" s="132"/>
      <c r="P152" s="133">
        <f>O152*H152</f>
        <v>0</v>
      </c>
      <c r="Q152" s="133">
        <v>0.17202000000000001</v>
      </c>
      <c r="R152" s="133">
        <f>Q152*H152</f>
        <v>2.5803000000000003</v>
      </c>
      <c r="S152" s="133">
        <v>0</v>
      </c>
      <c r="T152" s="134">
        <f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135" t="s">
        <v>210</v>
      </c>
      <c r="AT152" s="135" t="s">
        <v>206</v>
      </c>
      <c r="AU152" s="135" t="s">
        <v>88</v>
      </c>
      <c r="AY152" s="80" t="s">
        <v>203</v>
      </c>
      <c r="BE152" s="136">
        <f>IF(N152="základná",J152,0)</f>
        <v>0</v>
      </c>
      <c r="BF152" s="136">
        <f>IF(N152="znížená",J152,0)</f>
        <v>0</v>
      </c>
      <c r="BG152" s="136">
        <f>IF(N152="zákl. prenesená",J152,0)</f>
        <v>0</v>
      </c>
      <c r="BH152" s="136">
        <f>IF(N152="zníž. prenesená",J152,0)</f>
        <v>0</v>
      </c>
      <c r="BI152" s="136">
        <f>IF(N152="nulová",J152,0)</f>
        <v>0</v>
      </c>
      <c r="BJ152" s="80" t="s">
        <v>88</v>
      </c>
      <c r="BK152" s="136">
        <f>ROUND(I152*H152,2)</f>
        <v>0</v>
      </c>
      <c r="BL152" s="80" t="s">
        <v>210</v>
      </c>
      <c r="BM152" s="135" t="s">
        <v>217</v>
      </c>
    </row>
    <row r="153" spans="1:65" s="40" customFormat="1">
      <c r="B153" s="137"/>
      <c r="C153" s="197"/>
      <c r="D153" s="198" t="s">
        <v>212</v>
      </c>
      <c r="E153" s="199" t="s">
        <v>1</v>
      </c>
      <c r="F153" s="200" t="s">
        <v>218</v>
      </c>
      <c r="G153" s="197"/>
      <c r="H153" s="201">
        <v>0</v>
      </c>
      <c r="J153" s="197"/>
      <c r="L153" s="137"/>
      <c r="M153" s="139"/>
      <c r="N153" s="140"/>
      <c r="O153" s="140"/>
      <c r="P153" s="140"/>
      <c r="Q153" s="140"/>
      <c r="R153" s="140"/>
      <c r="S153" s="140"/>
      <c r="T153" s="141"/>
      <c r="AT153" s="138" t="s">
        <v>212</v>
      </c>
      <c r="AU153" s="138" t="s">
        <v>88</v>
      </c>
      <c r="AV153" s="40" t="s">
        <v>88</v>
      </c>
      <c r="AW153" s="40" t="s">
        <v>31</v>
      </c>
      <c r="AX153" s="40" t="s">
        <v>75</v>
      </c>
      <c r="AY153" s="138" t="s">
        <v>203</v>
      </c>
    </row>
    <row r="154" spans="1:65" s="40" customFormat="1">
      <c r="B154" s="137"/>
      <c r="C154" s="197"/>
      <c r="D154" s="198" t="s">
        <v>212</v>
      </c>
      <c r="E154" s="199" t="s">
        <v>1</v>
      </c>
      <c r="F154" s="200" t="s">
        <v>219</v>
      </c>
      <c r="G154" s="197"/>
      <c r="H154" s="201">
        <v>2.56</v>
      </c>
      <c r="J154" s="197"/>
      <c r="L154" s="137"/>
      <c r="M154" s="139"/>
      <c r="N154" s="140"/>
      <c r="O154" s="140"/>
      <c r="P154" s="140"/>
      <c r="Q154" s="140"/>
      <c r="R154" s="140"/>
      <c r="S154" s="140"/>
      <c r="T154" s="141"/>
      <c r="AT154" s="138" t="s">
        <v>212</v>
      </c>
      <c r="AU154" s="138" t="s">
        <v>88</v>
      </c>
      <c r="AV154" s="40" t="s">
        <v>88</v>
      </c>
      <c r="AW154" s="40" t="s">
        <v>31</v>
      </c>
      <c r="AX154" s="40" t="s">
        <v>75</v>
      </c>
      <c r="AY154" s="138" t="s">
        <v>203</v>
      </c>
    </row>
    <row r="155" spans="1:65" s="40" customFormat="1">
      <c r="B155" s="137"/>
      <c r="C155" s="197"/>
      <c r="D155" s="198" t="s">
        <v>212</v>
      </c>
      <c r="E155" s="199" t="s">
        <v>1</v>
      </c>
      <c r="F155" s="200" t="s">
        <v>220</v>
      </c>
      <c r="G155" s="197"/>
      <c r="H155" s="201">
        <v>3.75</v>
      </c>
      <c r="J155" s="197"/>
      <c r="L155" s="137"/>
      <c r="M155" s="139"/>
      <c r="N155" s="140"/>
      <c r="O155" s="140"/>
      <c r="P155" s="140"/>
      <c r="Q155" s="140"/>
      <c r="R155" s="140"/>
      <c r="S155" s="140"/>
      <c r="T155" s="141"/>
      <c r="AT155" s="138" t="s">
        <v>212</v>
      </c>
      <c r="AU155" s="138" t="s">
        <v>88</v>
      </c>
      <c r="AV155" s="40" t="s">
        <v>88</v>
      </c>
      <c r="AW155" s="40" t="s">
        <v>31</v>
      </c>
      <c r="AX155" s="40" t="s">
        <v>75</v>
      </c>
      <c r="AY155" s="138" t="s">
        <v>203</v>
      </c>
    </row>
    <row r="156" spans="1:65" s="40" customFormat="1">
      <c r="B156" s="137"/>
      <c r="C156" s="197"/>
      <c r="D156" s="198" t="s">
        <v>212</v>
      </c>
      <c r="E156" s="199" t="s">
        <v>1</v>
      </c>
      <c r="F156" s="200" t="s">
        <v>221</v>
      </c>
      <c r="G156" s="197"/>
      <c r="H156" s="201">
        <v>7.9749999999999996</v>
      </c>
      <c r="J156" s="197"/>
      <c r="L156" s="137"/>
      <c r="M156" s="139"/>
      <c r="N156" s="140"/>
      <c r="O156" s="140"/>
      <c r="P156" s="140"/>
      <c r="Q156" s="140"/>
      <c r="R156" s="140"/>
      <c r="S156" s="140"/>
      <c r="T156" s="141"/>
      <c r="AT156" s="138" t="s">
        <v>212</v>
      </c>
      <c r="AU156" s="138" t="s">
        <v>88</v>
      </c>
      <c r="AV156" s="40" t="s">
        <v>88</v>
      </c>
      <c r="AW156" s="40" t="s">
        <v>31</v>
      </c>
      <c r="AX156" s="40" t="s">
        <v>75</v>
      </c>
      <c r="AY156" s="138" t="s">
        <v>203</v>
      </c>
    </row>
    <row r="157" spans="1:65" s="40" customFormat="1">
      <c r="B157" s="137"/>
      <c r="C157" s="197"/>
      <c r="D157" s="198" t="s">
        <v>212</v>
      </c>
      <c r="E157" s="199" t="s">
        <v>1</v>
      </c>
      <c r="F157" s="200" t="s">
        <v>222</v>
      </c>
      <c r="G157" s="197"/>
      <c r="H157" s="201">
        <v>0.71499999999999997</v>
      </c>
      <c r="J157" s="197"/>
      <c r="L157" s="137"/>
      <c r="M157" s="139"/>
      <c r="N157" s="140"/>
      <c r="O157" s="140"/>
      <c r="P157" s="140"/>
      <c r="Q157" s="140"/>
      <c r="R157" s="140"/>
      <c r="S157" s="140"/>
      <c r="T157" s="141"/>
      <c r="AT157" s="138" t="s">
        <v>212</v>
      </c>
      <c r="AU157" s="138" t="s">
        <v>88</v>
      </c>
      <c r="AV157" s="40" t="s">
        <v>88</v>
      </c>
      <c r="AW157" s="40" t="s">
        <v>31</v>
      </c>
      <c r="AX157" s="40" t="s">
        <v>75</v>
      </c>
      <c r="AY157" s="138" t="s">
        <v>203</v>
      </c>
    </row>
    <row r="158" spans="1:65" s="41" customFormat="1">
      <c r="B158" s="142"/>
      <c r="C158" s="202"/>
      <c r="D158" s="198" t="s">
        <v>212</v>
      </c>
      <c r="E158" s="203" t="s">
        <v>1</v>
      </c>
      <c r="F158" s="204" t="s">
        <v>223</v>
      </c>
      <c r="G158" s="202"/>
      <c r="H158" s="205">
        <v>15</v>
      </c>
      <c r="J158" s="202"/>
      <c r="L158" s="142"/>
      <c r="M158" s="144"/>
      <c r="N158" s="145"/>
      <c r="O158" s="145"/>
      <c r="P158" s="145"/>
      <c r="Q158" s="145"/>
      <c r="R158" s="145"/>
      <c r="S158" s="145"/>
      <c r="T158" s="146"/>
      <c r="AT158" s="143" t="s">
        <v>212</v>
      </c>
      <c r="AU158" s="143" t="s">
        <v>88</v>
      </c>
      <c r="AV158" s="41" t="s">
        <v>210</v>
      </c>
      <c r="AW158" s="41" t="s">
        <v>31</v>
      </c>
      <c r="AX158" s="41" t="s">
        <v>82</v>
      </c>
      <c r="AY158" s="143" t="s">
        <v>203</v>
      </c>
    </row>
    <row r="159" spans="1:65" s="35" customFormat="1" ht="22.9" customHeight="1">
      <c r="B159" s="123"/>
      <c r="C159" s="188"/>
      <c r="D159" s="189" t="s">
        <v>74</v>
      </c>
      <c r="E159" s="191" t="s">
        <v>224</v>
      </c>
      <c r="F159" s="191" t="s">
        <v>225</v>
      </c>
      <c r="G159" s="188"/>
      <c r="H159" s="188"/>
      <c r="J159" s="226">
        <f>BK159</f>
        <v>0</v>
      </c>
      <c r="L159" s="123"/>
      <c r="M159" s="125"/>
      <c r="N159" s="126"/>
      <c r="O159" s="126"/>
      <c r="P159" s="127">
        <f>SUM(P160:P295)</f>
        <v>0</v>
      </c>
      <c r="Q159" s="126"/>
      <c r="R159" s="127">
        <f>SUM(R160:R295)</f>
        <v>28.511604230000003</v>
      </c>
      <c r="S159" s="126"/>
      <c r="T159" s="128">
        <f>SUM(T160:T295)</f>
        <v>0</v>
      </c>
      <c r="AR159" s="124" t="s">
        <v>82</v>
      </c>
      <c r="AT159" s="129" t="s">
        <v>74</v>
      </c>
      <c r="AU159" s="129" t="s">
        <v>82</v>
      </c>
      <c r="AY159" s="124" t="s">
        <v>203</v>
      </c>
      <c r="BK159" s="130">
        <f>SUM(BK160:BK295)</f>
        <v>0</v>
      </c>
    </row>
    <row r="160" spans="1:65" s="87" customFormat="1" ht="16.5" customHeight="1">
      <c r="A160" s="19"/>
      <c r="B160" s="36"/>
      <c r="C160" s="192" t="s">
        <v>204</v>
      </c>
      <c r="D160" s="192" t="s">
        <v>206</v>
      </c>
      <c r="E160" s="193" t="s">
        <v>226</v>
      </c>
      <c r="F160" s="194" t="s">
        <v>227</v>
      </c>
      <c r="G160" s="195" t="s">
        <v>116</v>
      </c>
      <c r="H160" s="196">
        <v>1.6659999999999999</v>
      </c>
      <c r="I160" s="37"/>
      <c r="J160" s="227">
        <f>ROUND(I160*H160,2)</f>
        <v>0</v>
      </c>
      <c r="K160" s="38"/>
      <c r="L160" s="36"/>
      <c r="M160" s="39" t="s">
        <v>1</v>
      </c>
      <c r="N160" s="131" t="s">
        <v>41</v>
      </c>
      <c r="O160" s="132"/>
      <c r="P160" s="133">
        <f>O160*H160</f>
        <v>0</v>
      </c>
      <c r="Q160" s="133">
        <v>0</v>
      </c>
      <c r="R160" s="133">
        <f>Q160*H160</f>
        <v>0</v>
      </c>
      <c r="S160" s="133">
        <v>0</v>
      </c>
      <c r="T160" s="134">
        <f>S160*H160</f>
        <v>0</v>
      </c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R160" s="135" t="s">
        <v>210</v>
      </c>
      <c r="AT160" s="135" t="s">
        <v>206</v>
      </c>
      <c r="AU160" s="135" t="s">
        <v>88</v>
      </c>
      <c r="AY160" s="80" t="s">
        <v>203</v>
      </c>
      <c r="BE160" s="136">
        <f>IF(N160="základná",J160,0)</f>
        <v>0</v>
      </c>
      <c r="BF160" s="136">
        <f>IF(N160="znížená",J160,0)</f>
        <v>0</v>
      </c>
      <c r="BG160" s="136">
        <f>IF(N160="zákl. prenesená",J160,0)</f>
        <v>0</v>
      </c>
      <c r="BH160" s="136">
        <f>IF(N160="zníž. prenesená",J160,0)</f>
        <v>0</v>
      </c>
      <c r="BI160" s="136">
        <f>IF(N160="nulová",J160,0)</f>
        <v>0</v>
      </c>
      <c r="BJ160" s="80" t="s">
        <v>88</v>
      </c>
      <c r="BK160" s="136">
        <f>ROUND(I160*H160,2)</f>
        <v>0</v>
      </c>
      <c r="BL160" s="80" t="s">
        <v>210</v>
      </c>
      <c r="BM160" s="135" t="s">
        <v>228</v>
      </c>
    </row>
    <row r="161" spans="1:65" s="42" customFormat="1">
      <c r="B161" s="147"/>
      <c r="C161" s="206"/>
      <c r="D161" s="198" t="s">
        <v>212</v>
      </c>
      <c r="E161" s="207" t="s">
        <v>1</v>
      </c>
      <c r="F161" s="208" t="s">
        <v>229</v>
      </c>
      <c r="G161" s="206"/>
      <c r="H161" s="207" t="s">
        <v>1</v>
      </c>
      <c r="J161" s="206"/>
      <c r="L161" s="147"/>
      <c r="M161" s="149"/>
      <c r="N161" s="150"/>
      <c r="O161" s="150"/>
      <c r="P161" s="150"/>
      <c r="Q161" s="150"/>
      <c r="R161" s="150"/>
      <c r="S161" s="150"/>
      <c r="T161" s="151"/>
      <c r="AT161" s="148" t="s">
        <v>212</v>
      </c>
      <c r="AU161" s="148" t="s">
        <v>88</v>
      </c>
      <c r="AV161" s="42" t="s">
        <v>82</v>
      </c>
      <c r="AW161" s="42" t="s">
        <v>31</v>
      </c>
      <c r="AX161" s="42" t="s">
        <v>75</v>
      </c>
      <c r="AY161" s="148" t="s">
        <v>203</v>
      </c>
    </row>
    <row r="162" spans="1:65" s="40" customFormat="1">
      <c r="B162" s="137"/>
      <c r="C162" s="197"/>
      <c r="D162" s="198" t="s">
        <v>212</v>
      </c>
      <c r="E162" s="199" t="s">
        <v>1</v>
      </c>
      <c r="F162" s="200" t="s">
        <v>230</v>
      </c>
      <c r="G162" s="197"/>
      <c r="H162" s="201">
        <v>0.56999999999999995</v>
      </c>
      <c r="J162" s="197"/>
      <c r="L162" s="137"/>
      <c r="M162" s="139"/>
      <c r="N162" s="140"/>
      <c r="O162" s="140"/>
      <c r="P162" s="140"/>
      <c r="Q162" s="140"/>
      <c r="R162" s="140"/>
      <c r="S162" s="140"/>
      <c r="T162" s="141"/>
      <c r="AT162" s="138" t="s">
        <v>212</v>
      </c>
      <c r="AU162" s="138" t="s">
        <v>88</v>
      </c>
      <c r="AV162" s="40" t="s">
        <v>88</v>
      </c>
      <c r="AW162" s="40" t="s">
        <v>31</v>
      </c>
      <c r="AX162" s="40" t="s">
        <v>75</v>
      </c>
      <c r="AY162" s="138" t="s">
        <v>203</v>
      </c>
    </row>
    <row r="163" spans="1:65" s="43" customFormat="1">
      <c r="B163" s="152"/>
      <c r="C163" s="209"/>
      <c r="D163" s="198" t="s">
        <v>212</v>
      </c>
      <c r="E163" s="210" t="s">
        <v>1</v>
      </c>
      <c r="F163" s="211" t="s">
        <v>231</v>
      </c>
      <c r="G163" s="209"/>
      <c r="H163" s="212">
        <v>0.56999999999999995</v>
      </c>
      <c r="J163" s="209"/>
      <c r="L163" s="152"/>
      <c r="M163" s="154"/>
      <c r="N163" s="155"/>
      <c r="O163" s="155"/>
      <c r="P163" s="155"/>
      <c r="Q163" s="155"/>
      <c r="R163" s="155"/>
      <c r="S163" s="155"/>
      <c r="T163" s="156"/>
      <c r="AT163" s="153" t="s">
        <v>212</v>
      </c>
      <c r="AU163" s="153" t="s">
        <v>88</v>
      </c>
      <c r="AV163" s="43" t="s">
        <v>204</v>
      </c>
      <c r="AW163" s="43" t="s">
        <v>31</v>
      </c>
      <c r="AX163" s="43" t="s">
        <v>75</v>
      </c>
      <c r="AY163" s="153" t="s">
        <v>203</v>
      </c>
    </row>
    <row r="164" spans="1:65" s="42" customFormat="1">
      <c r="B164" s="147"/>
      <c r="C164" s="206"/>
      <c r="D164" s="198" t="s">
        <v>212</v>
      </c>
      <c r="E164" s="207" t="s">
        <v>1</v>
      </c>
      <c r="F164" s="208" t="s">
        <v>232</v>
      </c>
      <c r="G164" s="206"/>
      <c r="H164" s="207" t="s">
        <v>1</v>
      </c>
      <c r="J164" s="206"/>
      <c r="L164" s="147"/>
      <c r="M164" s="149"/>
      <c r="N164" s="150"/>
      <c r="O164" s="150"/>
      <c r="P164" s="150"/>
      <c r="Q164" s="150"/>
      <c r="R164" s="150"/>
      <c r="S164" s="150"/>
      <c r="T164" s="151"/>
      <c r="AT164" s="148" t="s">
        <v>212</v>
      </c>
      <c r="AU164" s="148" t="s">
        <v>88</v>
      </c>
      <c r="AV164" s="42" t="s">
        <v>82</v>
      </c>
      <c r="AW164" s="42" t="s">
        <v>31</v>
      </c>
      <c r="AX164" s="42" t="s">
        <v>75</v>
      </c>
      <c r="AY164" s="148" t="s">
        <v>203</v>
      </c>
    </row>
    <row r="165" spans="1:65" s="40" customFormat="1">
      <c r="B165" s="137"/>
      <c r="C165" s="197"/>
      <c r="D165" s="198" t="s">
        <v>212</v>
      </c>
      <c r="E165" s="199" t="s">
        <v>1</v>
      </c>
      <c r="F165" s="200" t="s">
        <v>233</v>
      </c>
      <c r="G165" s="197"/>
      <c r="H165" s="201">
        <v>0.39</v>
      </c>
      <c r="J165" s="197"/>
      <c r="L165" s="137"/>
      <c r="M165" s="139"/>
      <c r="N165" s="140"/>
      <c r="O165" s="140"/>
      <c r="P165" s="140"/>
      <c r="Q165" s="140"/>
      <c r="R165" s="140"/>
      <c r="S165" s="140"/>
      <c r="T165" s="141"/>
      <c r="AT165" s="138" t="s">
        <v>212</v>
      </c>
      <c r="AU165" s="138" t="s">
        <v>88</v>
      </c>
      <c r="AV165" s="40" t="s">
        <v>88</v>
      </c>
      <c r="AW165" s="40" t="s">
        <v>31</v>
      </c>
      <c r="AX165" s="40" t="s">
        <v>75</v>
      </c>
      <c r="AY165" s="138" t="s">
        <v>203</v>
      </c>
    </row>
    <row r="166" spans="1:65" s="40" customFormat="1">
      <c r="B166" s="137"/>
      <c r="C166" s="197"/>
      <c r="D166" s="198" t="s">
        <v>212</v>
      </c>
      <c r="E166" s="199" t="s">
        <v>1</v>
      </c>
      <c r="F166" s="200" t="s">
        <v>234</v>
      </c>
      <c r="G166" s="197"/>
      <c r="H166" s="201">
        <v>0.14299999999999999</v>
      </c>
      <c r="J166" s="197"/>
      <c r="L166" s="137"/>
      <c r="M166" s="139"/>
      <c r="N166" s="140"/>
      <c r="O166" s="140"/>
      <c r="P166" s="140"/>
      <c r="Q166" s="140"/>
      <c r="R166" s="140"/>
      <c r="S166" s="140"/>
      <c r="T166" s="141"/>
      <c r="AT166" s="138" t="s">
        <v>212</v>
      </c>
      <c r="AU166" s="138" t="s">
        <v>88</v>
      </c>
      <c r="AV166" s="40" t="s">
        <v>88</v>
      </c>
      <c r="AW166" s="40" t="s">
        <v>31</v>
      </c>
      <c r="AX166" s="40" t="s">
        <v>75</v>
      </c>
      <c r="AY166" s="138" t="s">
        <v>203</v>
      </c>
    </row>
    <row r="167" spans="1:65" s="40" customFormat="1">
      <c r="B167" s="137"/>
      <c r="C167" s="197"/>
      <c r="D167" s="198" t="s">
        <v>212</v>
      </c>
      <c r="E167" s="199" t="s">
        <v>1</v>
      </c>
      <c r="F167" s="200" t="s">
        <v>235</v>
      </c>
      <c r="G167" s="197"/>
      <c r="H167" s="201">
        <v>0.06</v>
      </c>
      <c r="J167" s="197"/>
      <c r="L167" s="137"/>
      <c r="M167" s="139"/>
      <c r="N167" s="140"/>
      <c r="O167" s="140"/>
      <c r="P167" s="140"/>
      <c r="Q167" s="140"/>
      <c r="R167" s="140"/>
      <c r="S167" s="140"/>
      <c r="T167" s="141"/>
      <c r="AT167" s="138" t="s">
        <v>212</v>
      </c>
      <c r="AU167" s="138" t="s">
        <v>88</v>
      </c>
      <c r="AV167" s="40" t="s">
        <v>88</v>
      </c>
      <c r="AW167" s="40" t="s">
        <v>31</v>
      </c>
      <c r="AX167" s="40" t="s">
        <v>75</v>
      </c>
      <c r="AY167" s="138" t="s">
        <v>203</v>
      </c>
    </row>
    <row r="168" spans="1:65" s="40" customFormat="1">
      <c r="B168" s="137"/>
      <c r="C168" s="197"/>
      <c r="D168" s="198" t="s">
        <v>212</v>
      </c>
      <c r="E168" s="199" t="s">
        <v>1</v>
      </c>
      <c r="F168" s="200" t="s">
        <v>236</v>
      </c>
      <c r="G168" s="197"/>
      <c r="H168" s="201">
        <v>0.248</v>
      </c>
      <c r="J168" s="197"/>
      <c r="L168" s="137"/>
      <c r="M168" s="139"/>
      <c r="N168" s="140"/>
      <c r="O168" s="140"/>
      <c r="P168" s="140"/>
      <c r="Q168" s="140"/>
      <c r="R168" s="140"/>
      <c r="S168" s="140"/>
      <c r="T168" s="141"/>
      <c r="AT168" s="138" t="s">
        <v>212</v>
      </c>
      <c r="AU168" s="138" t="s">
        <v>88</v>
      </c>
      <c r="AV168" s="40" t="s">
        <v>88</v>
      </c>
      <c r="AW168" s="40" t="s">
        <v>31</v>
      </c>
      <c r="AX168" s="40" t="s">
        <v>75</v>
      </c>
      <c r="AY168" s="138" t="s">
        <v>203</v>
      </c>
    </row>
    <row r="169" spans="1:65" s="40" customFormat="1">
      <c r="B169" s="137"/>
      <c r="C169" s="197"/>
      <c r="D169" s="198" t="s">
        <v>212</v>
      </c>
      <c r="E169" s="199" t="s">
        <v>1</v>
      </c>
      <c r="F169" s="200" t="s">
        <v>237</v>
      </c>
      <c r="G169" s="197"/>
      <c r="H169" s="201">
        <v>0.13500000000000001</v>
      </c>
      <c r="J169" s="197"/>
      <c r="L169" s="137"/>
      <c r="M169" s="139"/>
      <c r="N169" s="140"/>
      <c r="O169" s="140"/>
      <c r="P169" s="140"/>
      <c r="Q169" s="140"/>
      <c r="R169" s="140"/>
      <c r="S169" s="140"/>
      <c r="T169" s="141"/>
      <c r="AT169" s="138" t="s">
        <v>212</v>
      </c>
      <c r="AU169" s="138" t="s">
        <v>88</v>
      </c>
      <c r="AV169" s="40" t="s">
        <v>88</v>
      </c>
      <c r="AW169" s="40" t="s">
        <v>31</v>
      </c>
      <c r="AX169" s="40" t="s">
        <v>75</v>
      </c>
      <c r="AY169" s="138" t="s">
        <v>203</v>
      </c>
    </row>
    <row r="170" spans="1:65" s="40" customFormat="1">
      <c r="B170" s="137"/>
      <c r="C170" s="197"/>
      <c r="D170" s="198" t="s">
        <v>212</v>
      </c>
      <c r="E170" s="199" t="s">
        <v>1</v>
      </c>
      <c r="F170" s="200" t="s">
        <v>238</v>
      </c>
      <c r="G170" s="197"/>
      <c r="H170" s="201">
        <v>0.12</v>
      </c>
      <c r="J170" s="197"/>
      <c r="L170" s="137"/>
      <c r="M170" s="139"/>
      <c r="N170" s="140"/>
      <c r="O170" s="140"/>
      <c r="P170" s="140"/>
      <c r="Q170" s="140"/>
      <c r="R170" s="140"/>
      <c r="S170" s="140"/>
      <c r="T170" s="141"/>
      <c r="AT170" s="138" t="s">
        <v>212</v>
      </c>
      <c r="AU170" s="138" t="s">
        <v>88</v>
      </c>
      <c r="AV170" s="40" t="s">
        <v>88</v>
      </c>
      <c r="AW170" s="40" t="s">
        <v>31</v>
      </c>
      <c r="AX170" s="40" t="s">
        <v>75</v>
      </c>
      <c r="AY170" s="138" t="s">
        <v>203</v>
      </c>
    </row>
    <row r="171" spans="1:65" s="43" customFormat="1">
      <c r="B171" s="152"/>
      <c r="C171" s="209"/>
      <c r="D171" s="198" t="s">
        <v>212</v>
      </c>
      <c r="E171" s="210" t="s">
        <v>1</v>
      </c>
      <c r="F171" s="211" t="s">
        <v>231</v>
      </c>
      <c r="G171" s="209"/>
      <c r="H171" s="212">
        <v>1.0960000000000001</v>
      </c>
      <c r="J171" s="209"/>
      <c r="L171" s="152"/>
      <c r="M171" s="154"/>
      <c r="N171" s="155"/>
      <c r="O171" s="155"/>
      <c r="P171" s="155"/>
      <c r="Q171" s="155"/>
      <c r="R171" s="155"/>
      <c r="S171" s="155"/>
      <c r="T171" s="156"/>
      <c r="AT171" s="153" t="s">
        <v>212</v>
      </c>
      <c r="AU171" s="153" t="s">
        <v>88</v>
      </c>
      <c r="AV171" s="43" t="s">
        <v>204</v>
      </c>
      <c r="AW171" s="43" t="s">
        <v>31</v>
      </c>
      <c r="AX171" s="43" t="s">
        <v>75</v>
      </c>
      <c r="AY171" s="153" t="s">
        <v>203</v>
      </c>
    </row>
    <row r="172" spans="1:65" s="41" customFormat="1">
      <c r="B172" s="142"/>
      <c r="C172" s="202"/>
      <c r="D172" s="198" t="s">
        <v>212</v>
      </c>
      <c r="E172" s="203" t="s">
        <v>1</v>
      </c>
      <c r="F172" s="204" t="s">
        <v>239</v>
      </c>
      <c r="G172" s="202"/>
      <c r="H172" s="205">
        <v>1.6659999999999999</v>
      </c>
      <c r="J172" s="202"/>
      <c r="L172" s="142"/>
      <c r="M172" s="144"/>
      <c r="N172" s="145"/>
      <c r="O172" s="145"/>
      <c r="P172" s="145"/>
      <c r="Q172" s="145"/>
      <c r="R172" s="145"/>
      <c r="S172" s="145"/>
      <c r="T172" s="146"/>
      <c r="AT172" s="143" t="s">
        <v>212</v>
      </c>
      <c r="AU172" s="143" t="s">
        <v>88</v>
      </c>
      <c r="AV172" s="41" t="s">
        <v>210</v>
      </c>
      <c r="AW172" s="41" t="s">
        <v>31</v>
      </c>
      <c r="AX172" s="41" t="s">
        <v>82</v>
      </c>
      <c r="AY172" s="143" t="s">
        <v>203</v>
      </c>
    </row>
    <row r="173" spans="1:65" s="87" customFormat="1" ht="16.5" customHeight="1">
      <c r="A173" s="19"/>
      <c r="B173" s="36"/>
      <c r="C173" s="192" t="s">
        <v>210</v>
      </c>
      <c r="D173" s="192" t="s">
        <v>206</v>
      </c>
      <c r="E173" s="193" t="s">
        <v>240</v>
      </c>
      <c r="F173" s="194" t="s">
        <v>241</v>
      </c>
      <c r="G173" s="195" t="s">
        <v>116</v>
      </c>
      <c r="H173" s="196">
        <v>10</v>
      </c>
      <c r="I173" s="37"/>
      <c r="J173" s="227">
        <f>ROUND(I173*H173,2)</f>
        <v>0</v>
      </c>
      <c r="K173" s="38"/>
      <c r="L173" s="36"/>
      <c r="M173" s="39" t="s">
        <v>1</v>
      </c>
      <c r="N173" s="131" t="s">
        <v>41</v>
      </c>
      <c r="O173" s="132"/>
      <c r="P173" s="133">
        <f>O173*H173</f>
        <v>0</v>
      </c>
      <c r="Q173" s="133">
        <v>2.7539999999999999E-2</v>
      </c>
      <c r="R173" s="133">
        <f>Q173*H173</f>
        <v>0.27539999999999998</v>
      </c>
      <c r="S173" s="133">
        <v>0</v>
      </c>
      <c r="T173" s="134">
        <f>S173*H173</f>
        <v>0</v>
      </c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R173" s="135" t="s">
        <v>210</v>
      </c>
      <c r="AT173" s="135" t="s">
        <v>206</v>
      </c>
      <c r="AU173" s="135" t="s">
        <v>88</v>
      </c>
      <c r="AY173" s="80" t="s">
        <v>203</v>
      </c>
      <c r="BE173" s="136">
        <f>IF(N173="základná",J173,0)</f>
        <v>0</v>
      </c>
      <c r="BF173" s="136">
        <f>IF(N173="znížená",J173,0)</f>
        <v>0</v>
      </c>
      <c r="BG173" s="136">
        <f>IF(N173="zákl. prenesená",J173,0)</f>
        <v>0</v>
      </c>
      <c r="BH173" s="136">
        <f>IF(N173="zníž. prenesená",J173,0)</f>
        <v>0</v>
      </c>
      <c r="BI173" s="136">
        <f>IF(N173="nulová",J173,0)</f>
        <v>0</v>
      </c>
      <c r="BJ173" s="80" t="s">
        <v>88</v>
      </c>
      <c r="BK173" s="136">
        <f>ROUND(I173*H173,2)</f>
        <v>0</v>
      </c>
      <c r="BL173" s="80" t="s">
        <v>210</v>
      </c>
      <c r="BM173" s="135" t="s">
        <v>242</v>
      </c>
    </row>
    <row r="174" spans="1:65" s="42" customFormat="1">
      <c r="B174" s="147"/>
      <c r="C174" s="206"/>
      <c r="D174" s="198" t="s">
        <v>212</v>
      </c>
      <c r="E174" s="207" t="s">
        <v>1</v>
      </c>
      <c r="F174" s="208" t="s">
        <v>243</v>
      </c>
      <c r="G174" s="206"/>
      <c r="H174" s="207" t="s">
        <v>1</v>
      </c>
      <c r="J174" s="206"/>
      <c r="L174" s="147"/>
      <c r="M174" s="149"/>
      <c r="N174" s="150"/>
      <c r="O174" s="150"/>
      <c r="P174" s="150"/>
      <c r="Q174" s="150"/>
      <c r="R174" s="150"/>
      <c r="S174" s="150"/>
      <c r="T174" s="151"/>
      <c r="AT174" s="148" t="s">
        <v>212</v>
      </c>
      <c r="AU174" s="148" t="s">
        <v>88</v>
      </c>
      <c r="AV174" s="42" t="s">
        <v>82</v>
      </c>
      <c r="AW174" s="42" t="s">
        <v>31</v>
      </c>
      <c r="AX174" s="42" t="s">
        <v>75</v>
      </c>
      <c r="AY174" s="148" t="s">
        <v>203</v>
      </c>
    </row>
    <row r="175" spans="1:65" s="40" customFormat="1">
      <c r="B175" s="137"/>
      <c r="C175" s="197"/>
      <c r="D175" s="198" t="s">
        <v>212</v>
      </c>
      <c r="E175" s="199" t="s">
        <v>1</v>
      </c>
      <c r="F175" s="200" t="s">
        <v>244</v>
      </c>
      <c r="G175" s="197"/>
      <c r="H175" s="201">
        <v>10</v>
      </c>
      <c r="J175" s="197"/>
      <c r="L175" s="137"/>
      <c r="M175" s="139"/>
      <c r="N175" s="140"/>
      <c r="O175" s="140"/>
      <c r="P175" s="140"/>
      <c r="Q175" s="140"/>
      <c r="R175" s="140"/>
      <c r="S175" s="140"/>
      <c r="T175" s="141"/>
      <c r="AT175" s="138" t="s">
        <v>212</v>
      </c>
      <c r="AU175" s="138" t="s">
        <v>88</v>
      </c>
      <c r="AV175" s="40" t="s">
        <v>88</v>
      </c>
      <c r="AW175" s="40" t="s">
        <v>31</v>
      </c>
      <c r="AX175" s="40" t="s">
        <v>75</v>
      </c>
      <c r="AY175" s="138" t="s">
        <v>203</v>
      </c>
    </row>
    <row r="176" spans="1:65" s="41" customFormat="1">
      <c r="B176" s="142"/>
      <c r="C176" s="202"/>
      <c r="D176" s="198" t="s">
        <v>212</v>
      </c>
      <c r="E176" s="203" t="s">
        <v>1</v>
      </c>
      <c r="F176" s="204" t="s">
        <v>239</v>
      </c>
      <c r="G176" s="202"/>
      <c r="H176" s="205">
        <v>10</v>
      </c>
      <c r="J176" s="202"/>
      <c r="L176" s="142"/>
      <c r="M176" s="144"/>
      <c r="N176" s="145"/>
      <c r="O176" s="145"/>
      <c r="P176" s="145"/>
      <c r="Q176" s="145"/>
      <c r="R176" s="145"/>
      <c r="S176" s="145"/>
      <c r="T176" s="146"/>
      <c r="AT176" s="143" t="s">
        <v>212</v>
      </c>
      <c r="AU176" s="143" t="s">
        <v>88</v>
      </c>
      <c r="AV176" s="41" t="s">
        <v>210</v>
      </c>
      <c r="AW176" s="41" t="s">
        <v>31</v>
      </c>
      <c r="AX176" s="41" t="s">
        <v>82</v>
      </c>
      <c r="AY176" s="143" t="s">
        <v>203</v>
      </c>
    </row>
    <row r="177" spans="1:65" s="87" customFormat="1" ht="16.5" customHeight="1">
      <c r="A177" s="19"/>
      <c r="B177" s="36"/>
      <c r="C177" s="192" t="s">
        <v>245</v>
      </c>
      <c r="D177" s="192" t="s">
        <v>206</v>
      </c>
      <c r="E177" s="193" t="s">
        <v>246</v>
      </c>
      <c r="F177" s="194" t="s">
        <v>247</v>
      </c>
      <c r="G177" s="195" t="s">
        <v>116</v>
      </c>
      <c r="H177" s="196">
        <v>2.2959999999999998</v>
      </c>
      <c r="I177" s="37"/>
      <c r="J177" s="227">
        <f>ROUND(I177*H177,2)</f>
        <v>0</v>
      </c>
      <c r="K177" s="38"/>
      <c r="L177" s="36"/>
      <c r="M177" s="39" t="s">
        <v>1</v>
      </c>
      <c r="N177" s="131" t="s">
        <v>41</v>
      </c>
      <c r="O177" s="132"/>
      <c r="P177" s="133">
        <f>O177*H177</f>
        <v>0</v>
      </c>
      <c r="Q177" s="133">
        <v>4.1329999999999999E-2</v>
      </c>
      <c r="R177" s="133">
        <f>Q177*H177</f>
        <v>9.4893679999999994E-2</v>
      </c>
      <c r="S177" s="133">
        <v>0</v>
      </c>
      <c r="T177" s="134">
        <f>S177*H177</f>
        <v>0</v>
      </c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R177" s="135" t="s">
        <v>210</v>
      </c>
      <c r="AT177" s="135" t="s">
        <v>206</v>
      </c>
      <c r="AU177" s="135" t="s">
        <v>88</v>
      </c>
      <c r="AY177" s="80" t="s">
        <v>203</v>
      </c>
      <c r="BE177" s="136">
        <f>IF(N177="základná",J177,0)</f>
        <v>0</v>
      </c>
      <c r="BF177" s="136">
        <f>IF(N177="znížená",J177,0)</f>
        <v>0</v>
      </c>
      <c r="BG177" s="136">
        <f>IF(N177="zákl. prenesená",J177,0)</f>
        <v>0</v>
      </c>
      <c r="BH177" s="136">
        <f>IF(N177="zníž. prenesená",J177,0)</f>
        <v>0</v>
      </c>
      <c r="BI177" s="136">
        <f>IF(N177="nulová",J177,0)</f>
        <v>0</v>
      </c>
      <c r="BJ177" s="80" t="s">
        <v>88</v>
      </c>
      <c r="BK177" s="136">
        <f>ROUND(I177*H177,2)</f>
        <v>0</v>
      </c>
      <c r="BL177" s="80" t="s">
        <v>210</v>
      </c>
      <c r="BM177" s="135" t="s">
        <v>248</v>
      </c>
    </row>
    <row r="178" spans="1:65" s="42" customFormat="1">
      <c r="B178" s="147"/>
      <c r="C178" s="206"/>
      <c r="D178" s="198" t="s">
        <v>212</v>
      </c>
      <c r="E178" s="207" t="s">
        <v>1</v>
      </c>
      <c r="F178" s="208" t="s">
        <v>229</v>
      </c>
      <c r="G178" s="206"/>
      <c r="H178" s="207" t="s">
        <v>1</v>
      </c>
      <c r="J178" s="206"/>
      <c r="L178" s="147"/>
      <c r="M178" s="149"/>
      <c r="N178" s="150"/>
      <c r="O178" s="150"/>
      <c r="P178" s="150"/>
      <c r="Q178" s="150"/>
      <c r="R178" s="150"/>
      <c r="S178" s="150"/>
      <c r="T178" s="151"/>
      <c r="AT178" s="148" t="s">
        <v>212</v>
      </c>
      <c r="AU178" s="148" t="s">
        <v>88</v>
      </c>
      <c r="AV178" s="42" t="s">
        <v>82</v>
      </c>
      <c r="AW178" s="42" t="s">
        <v>31</v>
      </c>
      <c r="AX178" s="42" t="s">
        <v>75</v>
      </c>
      <c r="AY178" s="148" t="s">
        <v>203</v>
      </c>
    </row>
    <row r="179" spans="1:65" s="40" customFormat="1">
      <c r="B179" s="137"/>
      <c r="C179" s="197"/>
      <c r="D179" s="198" t="s">
        <v>212</v>
      </c>
      <c r="E179" s="199" t="s">
        <v>1</v>
      </c>
      <c r="F179" s="200" t="s">
        <v>230</v>
      </c>
      <c r="G179" s="197"/>
      <c r="H179" s="201">
        <v>0.56999999999999995</v>
      </c>
      <c r="J179" s="197"/>
      <c r="L179" s="137"/>
      <c r="M179" s="139"/>
      <c r="N179" s="140"/>
      <c r="O179" s="140"/>
      <c r="P179" s="140"/>
      <c r="Q179" s="140"/>
      <c r="R179" s="140"/>
      <c r="S179" s="140"/>
      <c r="T179" s="141"/>
      <c r="AT179" s="138" t="s">
        <v>212</v>
      </c>
      <c r="AU179" s="138" t="s">
        <v>88</v>
      </c>
      <c r="AV179" s="40" t="s">
        <v>88</v>
      </c>
      <c r="AW179" s="40" t="s">
        <v>31</v>
      </c>
      <c r="AX179" s="40" t="s">
        <v>75</v>
      </c>
      <c r="AY179" s="138" t="s">
        <v>203</v>
      </c>
    </row>
    <row r="180" spans="1:65" s="43" customFormat="1">
      <c r="B180" s="152"/>
      <c r="C180" s="209"/>
      <c r="D180" s="198" t="s">
        <v>212</v>
      </c>
      <c r="E180" s="210" t="s">
        <v>1</v>
      </c>
      <c r="F180" s="211" t="s">
        <v>249</v>
      </c>
      <c r="G180" s="209"/>
      <c r="H180" s="212">
        <v>0.56999999999999995</v>
      </c>
      <c r="J180" s="209"/>
      <c r="L180" s="152"/>
      <c r="M180" s="154"/>
      <c r="N180" s="155"/>
      <c r="O180" s="155"/>
      <c r="P180" s="155"/>
      <c r="Q180" s="155"/>
      <c r="R180" s="155"/>
      <c r="S180" s="155"/>
      <c r="T180" s="156"/>
      <c r="AT180" s="153" t="s">
        <v>212</v>
      </c>
      <c r="AU180" s="153" t="s">
        <v>88</v>
      </c>
      <c r="AV180" s="43" t="s">
        <v>204</v>
      </c>
      <c r="AW180" s="43" t="s">
        <v>31</v>
      </c>
      <c r="AX180" s="43" t="s">
        <v>75</v>
      </c>
      <c r="AY180" s="153" t="s">
        <v>203</v>
      </c>
    </row>
    <row r="181" spans="1:65" s="42" customFormat="1">
      <c r="B181" s="147"/>
      <c r="C181" s="206"/>
      <c r="D181" s="198" t="s">
        <v>212</v>
      </c>
      <c r="E181" s="207" t="s">
        <v>1</v>
      </c>
      <c r="F181" s="208" t="s">
        <v>232</v>
      </c>
      <c r="G181" s="206"/>
      <c r="H181" s="207" t="s">
        <v>1</v>
      </c>
      <c r="J181" s="206"/>
      <c r="L181" s="147"/>
      <c r="M181" s="149"/>
      <c r="N181" s="150"/>
      <c r="O181" s="150"/>
      <c r="P181" s="150"/>
      <c r="Q181" s="150"/>
      <c r="R181" s="150"/>
      <c r="S181" s="150"/>
      <c r="T181" s="151"/>
      <c r="AT181" s="148" t="s">
        <v>212</v>
      </c>
      <c r="AU181" s="148" t="s">
        <v>88</v>
      </c>
      <c r="AV181" s="42" t="s">
        <v>82</v>
      </c>
      <c r="AW181" s="42" t="s">
        <v>31</v>
      </c>
      <c r="AX181" s="42" t="s">
        <v>75</v>
      </c>
      <c r="AY181" s="148" t="s">
        <v>203</v>
      </c>
    </row>
    <row r="182" spans="1:65" s="40" customFormat="1">
      <c r="B182" s="137"/>
      <c r="C182" s="197"/>
      <c r="D182" s="198" t="s">
        <v>212</v>
      </c>
      <c r="E182" s="199" t="s">
        <v>1</v>
      </c>
      <c r="F182" s="200" t="s">
        <v>233</v>
      </c>
      <c r="G182" s="197"/>
      <c r="H182" s="201">
        <v>0.39</v>
      </c>
      <c r="J182" s="197"/>
      <c r="L182" s="137"/>
      <c r="M182" s="139"/>
      <c r="N182" s="140"/>
      <c r="O182" s="140"/>
      <c r="P182" s="140"/>
      <c r="Q182" s="140"/>
      <c r="R182" s="140"/>
      <c r="S182" s="140"/>
      <c r="T182" s="141"/>
      <c r="AT182" s="138" t="s">
        <v>212</v>
      </c>
      <c r="AU182" s="138" t="s">
        <v>88</v>
      </c>
      <c r="AV182" s="40" t="s">
        <v>88</v>
      </c>
      <c r="AW182" s="40" t="s">
        <v>31</v>
      </c>
      <c r="AX182" s="40" t="s">
        <v>75</v>
      </c>
      <c r="AY182" s="138" t="s">
        <v>203</v>
      </c>
    </row>
    <row r="183" spans="1:65" s="40" customFormat="1">
      <c r="B183" s="137"/>
      <c r="C183" s="197"/>
      <c r="D183" s="198" t="s">
        <v>212</v>
      </c>
      <c r="E183" s="199" t="s">
        <v>1</v>
      </c>
      <c r="F183" s="200" t="s">
        <v>234</v>
      </c>
      <c r="G183" s="197"/>
      <c r="H183" s="201">
        <v>0.14299999999999999</v>
      </c>
      <c r="J183" s="197"/>
      <c r="L183" s="137"/>
      <c r="M183" s="139"/>
      <c r="N183" s="140"/>
      <c r="O183" s="140"/>
      <c r="P183" s="140"/>
      <c r="Q183" s="140"/>
      <c r="R183" s="140"/>
      <c r="S183" s="140"/>
      <c r="T183" s="141"/>
      <c r="AT183" s="138" t="s">
        <v>212</v>
      </c>
      <c r="AU183" s="138" t="s">
        <v>88</v>
      </c>
      <c r="AV183" s="40" t="s">
        <v>88</v>
      </c>
      <c r="AW183" s="40" t="s">
        <v>31</v>
      </c>
      <c r="AX183" s="40" t="s">
        <v>75</v>
      </c>
      <c r="AY183" s="138" t="s">
        <v>203</v>
      </c>
    </row>
    <row r="184" spans="1:65" s="40" customFormat="1">
      <c r="B184" s="137"/>
      <c r="C184" s="197"/>
      <c r="D184" s="198" t="s">
        <v>212</v>
      </c>
      <c r="E184" s="199" t="s">
        <v>1</v>
      </c>
      <c r="F184" s="200" t="s">
        <v>235</v>
      </c>
      <c r="G184" s="197"/>
      <c r="H184" s="201">
        <v>0.06</v>
      </c>
      <c r="J184" s="197"/>
      <c r="L184" s="137"/>
      <c r="M184" s="139"/>
      <c r="N184" s="140"/>
      <c r="O184" s="140"/>
      <c r="P184" s="140"/>
      <c r="Q184" s="140"/>
      <c r="R184" s="140"/>
      <c r="S184" s="140"/>
      <c r="T184" s="141"/>
      <c r="AT184" s="138" t="s">
        <v>212</v>
      </c>
      <c r="AU184" s="138" t="s">
        <v>88</v>
      </c>
      <c r="AV184" s="40" t="s">
        <v>88</v>
      </c>
      <c r="AW184" s="40" t="s">
        <v>31</v>
      </c>
      <c r="AX184" s="40" t="s">
        <v>75</v>
      </c>
      <c r="AY184" s="138" t="s">
        <v>203</v>
      </c>
    </row>
    <row r="185" spans="1:65" s="40" customFormat="1">
      <c r="B185" s="137"/>
      <c r="C185" s="197"/>
      <c r="D185" s="198" t="s">
        <v>212</v>
      </c>
      <c r="E185" s="199" t="s">
        <v>1</v>
      </c>
      <c r="F185" s="200" t="s">
        <v>236</v>
      </c>
      <c r="G185" s="197"/>
      <c r="H185" s="201">
        <v>0.248</v>
      </c>
      <c r="J185" s="197"/>
      <c r="L185" s="137"/>
      <c r="M185" s="139"/>
      <c r="N185" s="140"/>
      <c r="O185" s="140"/>
      <c r="P185" s="140"/>
      <c r="Q185" s="140"/>
      <c r="R185" s="140"/>
      <c r="S185" s="140"/>
      <c r="T185" s="141"/>
      <c r="AT185" s="138" t="s">
        <v>212</v>
      </c>
      <c r="AU185" s="138" t="s">
        <v>88</v>
      </c>
      <c r="AV185" s="40" t="s">
        <v>88</v>
      </c>
      <c r="AW185" s="40" t="s">
        <v>31</v>
      </c>
      <c r="AX185" s="40" t="s">
        <v>75</v>
      </c>
      <c r="AY185" s="138" t="s">
        <v>203</v>
      </c>
    </row>
    <row r="186" spans="1:65" s="40" customFormat="1">
      <c r="B186" s="137"/>
      <c r="C186" s="197"/>
      <c r="D186" s="198" t="s">
        <v>212</v>
      </c>
      <c r="E186" s="199" t="s">
        <v>1</v>
      </c>
      <c r="F186" s="200" t="s">
        <v>250</v>
      </c>
      <c r="G186" s="197"/>
      <c r="H186" s="201">
        <v>0.315</v>
      </c>
      <c r="J186" s="197"/>
      <c r="L186" s="137"/>
      <c r="M186" s="139"/>
      <c r="N186" s="140"/>
      <c r="O186" s="140"/>
      <c r="P186" s="140"/>
      <c r="Q186" s="140"/>
      <c r="R186" s="140"/>
      <c r="S186" s="140"/>
      <c r="T186" s="141"/>
      <c r="AT186" s="138" t="s">
        <v>212</v>
      </c>
      <c r="AU186" s="138" t="s">
        <v>88</v>
      </c>
      <c r="AV186" s="40" t="s">
        <v>88</v>
      </c>
      <c r="AW186" s="40" t="s">
        <v>31</v>
      </c>
      <c r="AX186" s="40" t="s">
        <v>75</v>
      </c>
      <c r="AY186" s="138" t="s">
        <v>203</v>
      </c>
    </row>
    <row r="187" spans="1:65" s="40" customFormat="1">
      <c r="B187" s="137"/>
      <c r="C187" s="197"/>
      <c r="D187" s="198" t="s">
        <v>212</v>
      </c>
      <c r="E187" s="199" t="s">
        <v>1</v>
      </c>
      <c r="F187" s="200" t="s">
        <v>251</v>
      </c>
      <c r="G187" s="197"/>
      <c r="H187" s="201">
        <v>0.3</v>
      </c>
      <c r="J187" s="197"/>
      <c r="L187" s="137"/>
      <c r="M187" s="139"/>
      <c r="N187" s="140"/>
      <c r="O187" s="140"/>
      <c r="P187" s="140"/>
      <c r="Q187" s="140"/>
      <c r="R187" s="140"/>
      <c r="S187" s="140"/>
      <c r="T187" s="141"/>
      <c r="AT187" s="138" t="s">
        <v>212</v>
      </c>
      <c r="AU187" s="138" t="s">
        <v>88</v>
      </c>
      <c r="AV187" s="40" t="s">
        <v>88</v>
      </c>
      <c r="AW187" s="40" t="s">
        <v>31</v>
      </c>
      <c r="AX187" s="40" t="s">
        <v>75</v>
      </c>
      <c r="AY187" s="138" t="s">
        <v>203</v>
      </c>
    </row>
    <row r="188" spans="1:65" s="40" customFormat="1">
      <c r="B188" s="137"/>
      <c r="C188" s="197"/>
      <c r="D188" s="198" t="s">
        <v>212</v>
      </c>
      <c r="E188" s="199" t="s">
        <v>1</v>
      </c>
      <c r="F188" s="200" t="s">
        <v>252</v>
      </c>
      <c r="G188" s="197"/>
      <c r="H188" s="201">
        <v>0.12</v>
      </c>
      <c r="J188" s="197"/>
      <c r="L188" s="137"/>
      <c r="M188" s="139"/>
      <c r="N188" s="140"/>
      <c r="O188" s="140"/>
      <c r="P188" s="140"/>
      <c r="Q188" s="140"/>
      <c r="R188" s="140"/>
      <c r="S188" s="140"/>
      <c r="T188" s="141"/>
      <c r="AT188" s="138" t="s">
        <v>212</v>
      </c>
      <c r="AU188" s="138" t="s">
        <v>88</v>
      </c>
      <c r="AV188" s="40" t="s">
        <v>88</v>
      </c>
      <c r="AW188" s="40" t="s">
        <v>31</v>
      </c>
      <c r="AX188" s="40" t="s">
        <v>75</v>
      </c>
      <c r="AY188" s="138" t="s">
        <v>203</v>
      </c>
    </row>
    <row r="189" spans="1:65" s="40" customFormat="1">
      <c r="B189" s="137"/>
      <c r="C189" s="197"/>
      <c r="D189" s="198" t="s">
        <v>212</v>
      </c>
      <c r="E189" s="199" t="s">
        <v>1</v>
      </c>
      <c r="F189" s="200" t="s">
        <v>253</v>
      </c>
      <c r="G189" s="197"/>
      <c r="H189" s="201">
        <v>0.15</v>
      </c>
      <c r="J189" s="197"/>
      <c r="L189" s="137"/>
      <c r="M189" s="139"/>
      <c r="N189" s="140"/>
      <c r="O189" s="140"/>
      <c r="P189" s="140"/>
      <c r="Q189" s="140"/>
      <c r="R189" s="140"/>
      <c r="S189" s="140"/>
      <c r="T189" s="141"/>
      <c r="AT189" s="138" t="s">
        <v>212</v>
      </c>
      <c r="AU189" s="138" t="s">
        <v>88</v>
      </c>
      <c r="AV189" s="40" t="s">
        <v>88</v>
      </c>
      <c r="AW189" s="40" t="s">
        <v>31</v>
      </c>
      <c r="AX189" s="40" t="s">
        <v>75</v>
      </c>
      <c r="AY189" s="138" t="s">
        <v>203</v>
      </c>
    </row>
    <row r="190" spans="1:65" s="43" customFormat="1">
      <c r="B190" s="152"/>
      <c r="C190" s="209"/>
      <c r="D190" s="198" t="s">
        <v>212</v>
      </c>
      <c r="E190" s="210" t="s">
        <v>1</v>
      </c>
      <c r="F190" s="211" t="s">
        <v>231</v>
      </c>
      <c r="G190" s="209"/>
      <c r="H190" s="212">
        <v>1.726</v>
      </c>
      <c r="J190" s="209"/>
      <c r="L190" s="152"/>
      <c r="M190" s="154"/>
      <c r="N190" s="155"/>
      <c r="O190" s="155"/>
      <c r="P190" s="155"/>
      <c r="Q190" s="155"/>
      <c r="R190" s="155"/>
      <c r="S190" s="155"/>
      <c r="T190" s="156"/>
      <c r="AT190" s="153" t="s">
        <v>212</v>
      </c>
      <c r="AU190" s="153" t="s">
        <v>88</v>
      </c>
      <c r="AV190" s="43" t="s">
        <v>204</v>
      </c>
      <c r="AW190" s="43" t="s">
        <v>31</v>
      </c>
      <c r="AX190" s="43" t="s">
        <v>75</v>
      </c>
      <c r="AY190" s="153" t="s">
        <v>203</v>
      </c>
    </row>
    <row r="191" spans="1:65" s="41" customFormat="1">
      <c r="B191" s="142"/>
      <c r="C191" s="202"/>
      <c r="D191" s="198" t="s">
        <v>212</v>
      </c>
      <c r="E191" s="203" t="s">
        <v>1</v>
      </c>
      <c r="F191" s="204" t="s">
        <v>239</v>
      </c>
      <c r="G191" s="202"/>
      <c r="H191" s="205">
        <v>2.2959999999999998</v>
      </c>
      <c r="J191" s="202"/>
      <c r="L191" s="142"/>
      <c r="M191" s="144"/>
      <c r="N191" s="145"/>
      <c r="O191" s="145"/>
      <c r="P191" s="145"/>
      <c r="Q191" s="145"/>
      <c r="R191" s="145"/>
      <c r="S191" s="145"/>
      <c r="T191" s="146"/>
      <c r="AT191" s="143" t="s">
        <v>212</v>
      </c>
      <c r="AU191" s="143" t="s">
        <v>88</v>
      </c>
      <c r="AV191" s="41" t="s">
        <v>210</v>
      </c>
      <c r="AW191" s="41" t="s">
        <v>31</v>
      </c>
      <c r="AX191" s="41" t="s">
        <v>82</v>
      </c>
      <c r="AY191" s="143" t="s">
        <v>203</v>
      </c>
    </row>
    <row r="192" spans="1:65" s="87" customFormat="1" ht="16.5" customHeight="1">
      <c r="A192" s="19"/>
      <c r="B192" s="36"/>
      <c r="C192" s="192" t="s">
        <v>224</v>
      </c>
      <c r="D192" s="192" t="s">
        <v>206</v>
      </c>
      <c r="E192" s="193" t="s">
        <v>254</v>
      </c>
      <c r="F192" s="194" t="s">
        <v>255</v>
      </c>
      <c r="G192" s="195" t="s">
        <v>116</v>
      </c>
      <c r="H192" s="196">
        <v>0</v>
      </c>
      <c r="I192" s="37"/>
      <c r="J192" s="227">
        <f>ROUND(I192*H192,2)</f>
        <v>0</v>
      </c>
      <c r="K192" s="38"/>
      <c r="L192" s="36"/>
      <c r="M192" s="39" t="s">
        <v>1</v>
      </c>
      <c r="N192" s="131" t="s">
        <v>41</v>
      </c>
      <c r="O192" s="132"/>
      <c r="P192" s="133">
        <f>O192*H192</f>
        <v>0</v>
      </c>
      <c r="Q192" s="133">
        <v>0.10332</v>
      </c>
      <c r="R192" s="133">
        <f>Q192*H192</f>
        <v>0</v>
      </c>
      <c r="S192" s="133">
        <v>0</v>
      </c>
      <c r="T192" s="134">
        <f>S192*H192</f>
        <v>0</v>
      </c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R192" s="135" t="s">
        <v>210</v>
      </c>
      <c r="AT192" s="135" t="s">
        <v>206</v>
      </c>
      <c r="AU192" s="135" t="s">
        <v>88</v>
      </c>
      <c r="AY192" s="80" t="s">
        <v>203</v>
      </c>
      <c r="BE192" s="136">
        <f>IF(N192="základná",J192,0)</f>
        <v>0</v>
      </c>
      <c r="BF192" s="136">
        <f>IF(N192="znížená",J192,0)</f>
        <v>0</v>
      </c>
      <c r="BG192" s="136">
        <f>IF(N192="zákl. prenesená",J192,0)</f>
        <v>0</v>
      </c>
      <c r="BH192" s="136">
        <f>IF(N192="zníž. prenesená",J192,0)</f>
        <v>0</v>
      </c>
      <c r="BI192" s="136">
        <f>IF(N192="nulová",J192,0)</f>
        <v>0</v>
      </c>
      <c r="BJ192" s="80" t="s">
        <v>88</v>
      </c>
      <c r="BK192" s="136">
        <f>ROUND(I192*H192,2)</f>
        <v>0</v>
      </c>
      <c r="BL192" s="80" t="s">
        <v>210</v>
      </c>
      <c r="BM192" s="135" t="s">
        <v>256</v>
      </c>
    </row>
    <row r="193" spans="1:65" s="42" customFormat="1">
      <c r="B193" s="147"/>
      <c r="C193" s="206"/>
      <c r="D193" s="198" t="s">
        <v>212</v>
      </c>
      <c r="E193" s="207" t="s">
        <v>1</v>
      </c>
      <c r="F193" s="208" t="s">
        <v>257</v>
      </c>
      <c r="G193" s="206"/>
      <c r="H193" s="207" t="s">
        <v>1</v>
      </c>
      <c r="J193" s="206"/>
      <c r="L193" s="147"/>
      <c r="M193" s="149"/>
      <c r="N193" s="150"/>
      <c r="O193" s="150"/>
      <c r="P193" s="150"/>
      <c r="Q193" s="150"/>
      <c r="R193" s="150"/>
      <c r="S193" s="150"/>
      <c r="T193" s="151"/>
      <c r="AT193" s="148" t="s">
        <v>212</v>
      </c>
      <c r="AU193" s="148" t="s">
        <v>88</v>
      </c>
      <c r="AV193" s="42" t="s">
        <v>82</v>
      </c>
      <c r="AW193" s="42" t="s">
        <v>31</v>
      </c>
      <c r="AX193" s="42" t="s">
        <v>75</v>
      </c>
      <c r="AY193" s="148" t="s">
        <v>203</v>
      </c>
    </row>
    <row r="194" spans="1:65" s="40" customFormat="1">
      <c r="B194" s="137"/>
      <c r="C194" s="197"/>
      <c r="D194" s="198" t="s">
        <v>212</v>
      </c>
      <c r="E194" s="199" t="s">
        <v>1</v>
      </c>
      <c r="F194" s="200" t="s">
        <v>258</v>
      </c>
      <c r="G194" s="197"/>
      <c r="H194" s="201">
        <v>0</v>
      </c>
      <c r="J194" s="197"/>
      <c r="L194" s="137"/>
      <c r="M194" s="139"/>
      <c r="N194" s="140"/>
      <c r="O194" s="140"/>
      <c r="P194" s="140"/>
      <c r="Q194" s="140"/>
      <c r="R194" s="140"/>
      <c r="S194" s="140"/>
      <c r="T194" s="141"/>
      <c r="AT194" s="138" t="s">
        <v>212</v>
      </c>
      <c r="AU194" s="138" t="s">
        <v>88</v>
      </c>
      <c r="AV194" s="40" t="s">
        <v>88</v>
      </c>
      <c r="AW194" s="40" t="s">
        <v>31</v>
      </c>
      <c r="AX194" s="40" t="s">
        <v>75</v>
      </c>
      <c r="AY194" s="138" t="s">
        <v>203</v>
      </c>
    </row>
    <row r="195" spans="1:65" s="41" customFormat="1">
      <c r="B195" s="142"/>
      <c r="C195" s="202"/>
      <c r="D195" s="198" t="s">
        <v>212</v>
      </c>
      <c r="E195" s="203" t="s">
        <v>1</v>
      </c>
      <c r="F195" s="204" t="s">
        <v>239</v>
      </c>
      <c r="G195" s="202"/>
      <c r="H195" s="205">
        <v>0</v>
      </c>
      <c r="J195" s="202"/>
      <c r="L195" s="142"/>
      <c r="M195" s="144"/>
      <c r="N195" s="145"/>
      <c r="O195" s="145"/>
      <c r="P195" s="145"/>
      <c r="Q195" s="145"/>
      <c r="R195" s="145"/>
      <c r="S195" s="145"/>
      <c r="T195" s="146"/>
      <c r="AT195" s="143" t="s">
        <v>212</v>
      </c>
      <c r="AU195" s="143" t="s">
        <v>88</v>
      </c>
      <c r="AV195" s="41" t="s">
        <v>210</v>
      </c>
      <c r="AW195" s="41" t="s">
        <v>31</v>
      </c>
      <c r="AX195" s="41" t="s">
        <v>82</v>
      </c>
      <c r="AY195" s="143" t="s">
        <v>203</v>
      </c>
    </row>
    <row r="196" spans="1:65" s="87" customFormat="1" ht="16.5" customHeight="1">
      <c r="A196" s="19"/>
      <c r="B196" s="36"/>
      <c r="C196" s="192" t="s">
        <v>259</v>
      </c>
      <c r="D196" s="192" t="s">
        <v>206</v>
      </c>
      <c r="E196" s="193" t="s">
        <v>260</v>
      </c>
      <c r="F196" s="194" t="s">
        <v>261</v>
      </c>
      <c r="G196" s="195" t="s">
        <v>262</v>
      </c>
      <c r="H196" s="196">
        <v>1.3</v>
      </c>
      <c r="I196" s="37"/>
      <c r="J196" s="227">
        <f>ROUND(I196*H196,2)</f>
        <v>0</v>
      </c>
      <c r="K196" s="38"/>
      <c r="L196" s="36"/>
      <c r="M196" s="39" t="s">
        <v>1</v>
      </c>
      <c r="N196" s="131" t="s">
        <v>41</v>
      </c>
      <c r="O196" s="132"/>
      <c r="P196" s="133">
        <f>O196*H196</f>
        <v>0</v>
      </c>
      <c r="Q196" s="133">
        <v>2.0952500000000001</v>
      </c>
      <c r="R196" s="133">
        <f>Q196*H196</f>
        <v>2.7238250000000002</v>
      </c>
      <c r="S196" s="133">
        <v>0</v>
      </c>
      <c r="T196" s="134">
        <f>S196*H196</f>
        <v>0</v>
      </c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R196" s="135" t="s">
        <v>210</v>
      </c>
      <c r="AT196" s="135" t="s">
        <v>206</v>
      </c>
      <c r="AU196" s="135" t="s">
        <v>88</v>
      </c>
      <c r="AY196" s="80" t="s">
        <v>203</v>
      </c>
      <c r="BE196" s="136">
        <f>IF(N196="základná",J196,0)</f>
        <v>0</v>
      </c>
      <c r="BF196" s="136">
        <f>IF(N196="znížená",J196,0)</f>
        <v>0</v>
      </c>
      <c r="BG196" s="136">
        <f>IF(N196="zákl. prenesená",J196,0)</f>
        <v>0</v>
      </c>
      <c r="BH196" s="136">
        <f>IF(N196="zníž. prenesená",J196,0)</f>
        <v>0</v>
      </c>
      <c r="BI196" s="136">
        <f>IF(N196="nulová",J196,0)</f>
        <v>0</v>
      </c>
      <c r="BJ196" s="80" t="s">
        <v>88</v>
      </c>
      <c r="BK196" s="136">
        <f>ROUND(I196*H196,2)</f>
        <v>0</v>
      </c>
      <c r="BL196" s="80" t="s">
        <v>210</v>
      </c>
      <c r="BM196" s="135" t="s">
        <v>263</v>
      </c>
    </row>
    <row r="197" spans="1:65" s="42" customFormat="1">
      <c r="B197" s="147"/>
      <c r="C197" s="206"/>
      <c r="D197" s="198" t="s">
        <v>212</v>
      </c>
      <c r="E197" s="207" t="s">
        <v>1</v>
      </c>
      <c r="F197" s="208" t="s">
        <v>264</v>
      </c>
      <c r="G197" s="206"/>
      <c r="H197" s="207" t="s">
        <v>1</v>
      </c>
      <c r="J197" s="206"/>
      <c r="L197" s="147"/>
      <c r="M197" s="149"/>
      <c r="N197" s="150"/>
      <c r="O197" s="150"/>
      <c r="P197" s="150"/>
      <c r="Q197" s="150"/>
      <c r="R197" s="150"/>
      <c r="S197" s="150"/>
      <c r="T197" s="151"/>
      <c r="AT197" s="148" t="s">
        <v>212</v>
      </c>
      <c r="AU197" s="148" t="s">
        <v>88</v>
      </c>
      <c r="AV197" s="42" t="s">
        <v>82</v>
      </c>
      <c r="AW197" s="42" t="s">
        <v>31</v>
      </c>
      <c r="AX197" s="42" t="s">
        <v>75</v>
      </c>
      <c r="AY197" s="148" t="s">
        <v>203</v>
      </c>
    </row>
    <row r="198" spans="1:65" s="40" customFormat="1">
      <c r="B198" s="137"/>
      <c r="C198" s="197"/>
      <c r="D198" s="198" t="s">
        <v>212</v>
      </c>
      <c r="E198" s="199" t="s">
        <v>1</v>
      </c>
      <c r="F198" s="200" t="s">
        <v>265</v>
      </c>
      <c r="G198" s="197"/>
      <c r="H198" s="201">
        <v>1.3</v>
      </c>
      <c r="J198" s="197"/>
      <c r="L198" s="137"/>
      <c r="M198" s="139"/>
      <c r="N198" s="140"/>
      <c r="O198" s="140"/>
      <c r="P198" s="140"/>
      <c r="Q198" s="140"/>
      <c r="R198" s="140"/>
      <c r="S198" s="140"/>
      <c r="T198" s="141"/>
      <c r="AT198" s="138" t="s">
        <v>212</v>
      </c>
      <c r="AU198" s="138" t="s">
        <v>88</v>
      </c>
      <c r="AV198" s="40" t="s">
        <v>88</v>
      </c>
      <c r="AW198" s="40" t="s">
        <v>31</v>
      </c>
      <c r="AX198" s="40" t="s">
        <v>75</v>
      </c>
      <c r="AY198" s="138" t="s">
        <v>203</v>
      </c>
    </row>
    <row r="199" spans="1:65" s="41" customFormat="1">
      <c r="B199" s="142"/>
      <c r="C199" s="202"/>
      <c r="D199" s="198" t="s">
        <v>212</v>
      </c>
      <c r="E199" s="203" t="s">
        <v>1</v>
      </c>
      <c r="F199" s="204" t="s">
        <v>266</v>
      </c>
      <c r="G199" s="202"/>
      <c r="H199" s="205">
        <v>1.3</v>
      </c>
      <c r="J199" s="202"/>
      <c r="L199" s="142"/>
      <c r="M199" s="144"/>
      <c r="N199" s="145"/>
      <c r="O199" s="145"/>
      <c r="P199" s="145"/>
      <c r="Q199" s="145"/>
      <c r="R199" s="145"/>
      <c r="S199" s="145"/>
      <c r="T199" s="146"/>
      <c r="AT199" s="143" t="s">
        <v>212</v>
      </c>
      <c r="AU199" s="143" t="s">
        <v>88</v>
      </c>
      <c r="AV199" s="41" t="s">
        <v>210</v>
      </c>
      <c r="AW199" s="41" t="s">
        <v>31</v>
      </c>
      <c r="AX199" s="41" t="s">
        <v>82</v>
      </c>
      <c r="AY199" s="143" t="s">
        <v>203</v>
      </c>
    </row>
    <row r="200" spans="1:65" s="87" customFormat="1" ht="16.5" customHeight="1">
      <c r="A200" s="19"/>
      <c r="B200" s="36"/>
      <c r="C200" s="192" t="s">
        <v>267</v>
      </c>
      <c r="D200" s="192" t="s">
        <v>206</v>
      </c>
      <c r="E200" s="193" t="s">
        <v>268</v>
      </c>
      <c r="F200" s="194" t="s">
        <v>269</v>
      </c>
      <c r="G200" s="195" t="s">
        <v>116</v>
      </c>
      <c r="H200" s="196">
        <v>203.39</v>
      </c>
      <c r="I200" s="37"/>
      <c r="J200" s="227">
        <f>ROUND(I200*H200,2)</f>
        <v>0</v>
      </c>
      <c r="K200" s="38"/>
      <c r="L200" s="36"/>
      <c r="M200" s="39" t="s">
        <v>1</v>
      </c>
      <c r="N200" s="131" t="s">
        <v>41</v>
      </c>
      <c r="O200" s="132"/>
      <c r="P200" s="133">
        <f>O200*H200</f>
        <v>0</v>
      </c>
      <c r="Q200" s="133">
        <v>4.1200000000000001E-2</v>
      </c>
      <c r="R200" s="133">
        <f>Q200*H200</f>
        <v>8.3796679999999988</v>
      </c>
      <c r="S200" s="133">
        <v>0</v>
      </c>
      <c r="T200" s="134">
        <f>S200*H200</f>
        <v>0</v>
      </c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R200" s="135" t="s">
        <v>210</v>
      </c>
      <c r="AT200" s="135" t="s">
        <v>206</v>
      </c>
      <c r="AU200" s="135" t="s">
        <v>88</v>
      </c>
      <c r="AY200" s="80" t="s">
        <v>203</v>
      </c>
      <c r="BE200" s="136">
        <f>IF(N200="základná",J200,0)</f>
        <v>0</v>
      </c>
      <c r="BF200" s="136">
        <f>IF(N200="znížená",J200,0)</f>
        <v>0</v>
      </c>
      <c r="BG200" s="136">
        <f>IF(N200="zákl. prenesená",J200,0)</f>
        <v>0</v>
      </c>
      <c r="BH200" s="136">
        <f>IF(N200="zníž. prenesená",J200,0)</f>
        <v>0</v>
      </c>
      <c r="BI200" s="136">
        <f>IF(N200="nulová",J200,0)</f>
        <v>0</v>
      </c>
      <c r="BJ200" s="80" t="s">
        <v>88</v>
      </c>
      <c r="BK200" s="136">
        <f>ROUND(I200*H200,2)</f>
        <v>0</v>
      </c>
      <c r="BL200" s="80" t="s">
        <v>210</v>
      </c>
      <c r="BM200" s="135" t="s">
        <v>270</v>
      </c>
    </row>
    <row r="201" spans="1:65" s="40" customFormat="1">
      <c r="B201" s="137"/>
      <c r="C201" s="197"/>
      <c r="D201" s="198" t="s">
        <v>212</v>
      </c>
      <c r="E201" s="199" t="s">
        <v>1</v>
      </c>
      <c r="F201" s="200" t="s">
        <v>131</v>
      </c>
      <c r="G201" s="197"/>
      <c r="H201" s="201">
        <v>60.14</v>
      </c>
      <c r="J201" s="197"/>
      <c r="L201" s="137"/>
      <c r="M201" s="139"/>
      <c r="N201" s="140"/>
      <c r="O201" s="140"/>
      <c r="P201" s="140"/>
      <c r="Q201" s="140"/>
      <c r="R201" s="140"/>
      <c r="S201" s="140"/>
      <c r="T201" s="141"/>
      <c r="AT201" s="138" t="s">
        <v>212</v>
      </c>
      <c r="AU201" s="138" t="s">
        <v>88</v>
      </c>
      <c r="AV201" s="40" t="s">
        <v>88</v>
      </c>
      <c r="AW201" s="40" t="s">
        <v>31</v>
      </c>
      <c r="AX201" s="40" t="s">
        <v>75</v>
      </c>
      <c r="AY201" s="138" t="s">
        <v>203</v>
      </c>
    </row>
    <row r="202" spans="1:65" s="43" customFormat="1">
      <c r="B202" s="152"/>
      <c r="C202" s="209"/>
      <c r="D202" s="198" t="s">
        <v>212</v>
      </c>
      <c r="E202" s="210" t="s">
        <v>1</v>
      </c>
      <c r="F202" s="211" t="s">
        <v>231</v>
      </c>
      <c r="G202" s="209"/>
      <c r="H202" s="212">
        <v>60.14</v>
      </c>
      <c r="J202" s="209"/>
      <c r="L202" s="152"/>
      <c r="M202" s="154"/>
      <c r="N202" s="155"/>
      <c r="O202" s="155"/>
      <c r="P202" s="155"/>
      <c r="Q202" s="155"/>
      <c r="R202" s="155"/>
      <c r="S202" s="155"/>
      <c r="T202" s="156"/>
      <c r="AT202" s="153" t="s">
        <v>212</v>
      </c>
      <c r="AU202" s="153" t="s">
        <v>88</v>
      </c>
      <c r="AV202" s="43" t="s">
        <v>204</v>
      </c>
      <c r="AW202" s="43" t="s">
        <v>31</v>
      </c>
      <c r="AX202" s="43" t="s">
        <v>75</v>
      </c>
      <c r="AY202" s="153" t="s">
        <v>203</v>
      </c>
    </row>
    <row r="203" spans="1:65" s="40" customFormat="1">
      <c r="B203" s="137"/>
      <c r="C203" s="197"/>
      <c r="D203" s="198" t="s">
        <v>212</v>
      </c>
      <c r="E203" s="199" t="s">
        <v>1</v>
      </c>
      <c r="F203" s="200" t="s">
        <v>143</v>
      </c>
      <c r="G203" s="197"/>
      <c r="H203" s="201">
        <v>143.25</v>
      </c>
      <c r="J203" s="197"/>
      <c r="L203" s="137"/>
      <c r="M203" s="139"/>
      <c r="N203" s="140"/>
      <c r="O203" s="140"/>
      <c r="P203" s="140"/>
      <c r="Q203" s="140"/>
      <c r="R203" s="140"/>
      <c r="S203" s="140"/>
      <c r="T203" s="141"/>
      <c r="AT203" s="138" t="s">
        <v>212</v>
      </c>
      <c r="AU203" s="138" t="s">
        <v>88</v>
      </c>
      <c r="AV203" s="40" t="s">
        <v>88</v>
      </c>
      <c r="AW203" s="40" t="s">
        <v>31</v>
      </c>
      <c r="AX203" s="40" t="s">
        <v>75</v>
      </c>
      <c r="AY203" s="138" t="s">
        <v>203</v>
      </c>
    </row>
    <row r="204" spans="1:65" s="43" customFormat="1">
      <c r="B204" s="152"/>
      <c r="C204" s="209"/>
      <c r="D204" s="198" t="s">
        <v>212</v>
      </c>
      <c r="E204" s="210" t="s">
        <v>1</v>
      </c>
      <c r="F204" s="211" t="s">
        <v>231</v>
      </c>
      <c r="G204" s="209"/>
      <c r="H204" s="212">
        <v>143.25</v>
      </c>
      <c r="J204" s="209"/>
      <c r="L204" s="152"/>
      <c r="M204" s="154"/>
      <c r="N204" s="155"/>
      <c r="O204" s="155"/>
      <c r="P204" s="155"/>
      <c r="Q204" s="155"/>
      <c r="R204" s="155"/>
      <c r="S204" s="155"/>
      <c r="T204" s="156"/>
      <c r="AT204" s="153" t="s">
        <v>212</v>
      </c>
      <c r="AU204" s="153" t="s">
        <v>88</v>
      </c>
      <c r="AV204" s="43" t="s">
        <v>204</v>
      </c>
      <c r="AW204" s="43" t="s">
        <v>31</v>
      </c>
      <c r="AX204" s="43" t="s">
        <v>75</v>
      </c>
      <c r="AY204" s="153" t="s">
        <v>203</v>
      </c>
    </row>
    <row r="205" spans="1:65" s="41" customFormat="1">
      <c r="B205" s="142"/>
      <c r="C205" s="202"/>
      <c r="D205" s="198" t="s">
        <v>212</v>
      </c>
      <c r="E205" s="203" t="s">
        <v>1</v>
      </c>
      <c r="F205" s="204" t="s">
        <v>239</v>
      </c>
      <c r="G205" s="202"/>
      <c r="H205" s="205">
        <v>203.39</v>
      </c>
      <c r="J205" s="202"/>
      <c r="L205" s="142"/>
      <c r="M205" s="144"/>
      <c r="N205" s="145"/>
      <c r="O205" s="145"/>
      <c r="P205" s="145"/>
      <c r="Q205" s="145"/>
      <c r="R205" s="145"/>
      <c r="S205" s="145"/>
      <c r="T205" s="146"/>
      <c r="AT205" s="143" t="s">
        <v>212</v>
      </c>
      <c r="AU205" s="143" t="s">
        <v>88</v>
      </c>
      <c r="AV205" s="41" t="s">
        <v>210</v>
      </c>
      <c r="AW205" s="41" t="s">
        <v>31</v>
      </c>
      <c r="AX205" s="41" t="s">
        <v>82</v>
      </c>
      <c r="AY205" s="143" t="s">
        <v>203</v>
      </c>
    </row>
    <row r="206" spans="1:65" s="87" customFormat="1" ht="16.5" customHeight="1">
      <c r="A206" s="19"/>
      <c r="B206" s="36"/>
      <c r="C206" s="192" t="s">
        <v>271</v>
      </c>
      <c r="D206" s="192" t="s">
        <v>206</v>
      </c>
      <c r="E206" s="193" t="s">
        <v>272</v>
      </c>
      <c r="F206" s="194" t="s">
        <v>273</v>
      </c>
      <c r="G206" s="195" t="s">
        <v>116</v>
      </c>
      <c r="H206" s="196">
        <v>203.39</v>
      </c>
      <c r="I206" s="37"/>
      <c r="J206" s="227">
        <f>ROUND(I206*H206,2)</f>
        <v>0</v>
      </c>
      <c r="K206" s="38"/>
      <c r="L206" s="36"/>
      <c r="M206" s="39" t="s">
        <v>1</v>
      </c>
      <c r="N206" s="131" t="s">
        <v>41</v>
      </c>
      <c r="O206" s="132"/>
      <c r="P206" s="133">
        <f>O206*H206</f>
        <v>0</v>
      </c>
      <c r="Q206" s="133">
        <v>0</v>
      </c>
      <c r="R206" s="133">
        <f>Q206*H206</f>
        <v>0</v>
      </c>
      <c r="S206" s="133">
        <v>0</v>
      </c>
      <c r="T206" s="134">
        <f>S206*H206</f>
        <v>0</v>
      </c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R206" s="135" t="s">
        <v>210</v>
      </c>
      <c r="AT206" s="135" t="s">
        <v>206</v>
      </c>
      <c r="AU206" s="135" t="s">
        <v>88</v>
      </c>
      <c r="AY206" s="80" t="s">
        <v>203</v>
      </c>
      <c r="BE206" s="136">
        <f>IF(N206="základná",J206,0)</f>
        <v>0</v>
      </c>
      <c r="BF206" s="136">
        <f>IF(N206="znížená",J206,0)</f>
        <v>0</v>
      </c>
      <c r="BG206" s="136">
        <f>IF(N206="zákl. prenesená",J206,0)</f>
        <v>0</v>
      </c>
      <c r="BH206" s="136">
        <f>IF(N206="zníž. prenesená",J206,0)</f>
        <v>0</v>
      </c>
      <c r="BI206" s="136">
        <f>IF(N206="nulová",J206,0)</f>
        <v>0</v>
      </c>
      <c r="BJ206" s="80" t="s">
        <v>88</v>
      </c>
      <c r="BK206" s="136">
        <f>ROUND(I206*H206,2)</f>
        <v>0</v>
      </c>
      <c r="BL206" s="80" t="s">
        <v>210</v>
      </c>
      <c r="BM206" s="135" t="s">
        <v>274</v>
      </c>
    </row>
    <row r="207" spans="1:65" s="40" customFormat="1">
      <c r="B207" s="137"/>
      <c r="C207" s="197"/>
      <c r="D207" s="198" t="s">
        <v>212</v>
      </c>
      <c r="E207" s="199" t="s">
        <v>1</v>
      </c>
      <c r="F207" s="200" t="s">
        <v>131</v>
      </c>
      <c r="G207" s="197"/>
      <c r="H207" s="201">
        <v>60.14</v>
      </c>
      <c r="J207" s="197"/>
      <c r="L207" s="137"/>
      <c r="M207" s="139"/>
      <c r="N207" s="140"/>
      <c r="O207" s="140"/>
      <c r="P207" s="140"/>
      <c r="Q207" s="140"/>
      <c r="R207" s="140"/>
      <c r="S207" s="140"/>
      <c r="T207" s="141"/>
      <c r="AT207" s="138" t="s">
        <v>212</v>
      </c>
      <c r="AU207" s="138" t="s">
        <v>88</v>
      </c>
      <c r="AV207" s="40" t="s">
        <v>88</v>
      </c>
      <c r="AW207" s="40" t="s">
        <v>31</v>
      </c>
      <c r="AX207" s="40" t="s">
        <v>75</v>
      </c>
      <c r="AY207" s="138" t="s">
        <v>203</v>
      </c>
    </row>
    <row r="208" spans="1:65" s="40" customFormat="1">
      <c r="B208" s="137"/>
      <c r="C208" s="197"/>
      <c r="D208" s="198" t="s">
        <v>212</v>
      </c>
      <c r="E208" s="199" t="s">
        <v>1</v>
      </c>
      <c r="F208" s="200" t="s">
        <v>143</v>
      </c>
      <c r="G208" s="197"/>
      <c r="H208" s="201">
        <v>143.25</v>
      </c>
      <c r="J208" s="197"/>
      <c r="L208" s="137"/>
      <c r="M208" s="139"/>
      <c r="N208" s="140"/>
      <c r="O208" s="140"/>
      <c r="P208" s="140"/>
      <c r="Q208" s="140"/>
      <c r="R208" s="140"/>
      <c r="S208" s="140"/>
      <c r="T208" s="141"/>
      <c r="AT208" s="138" t="s">
        <v>212</v>
      </c>
      <c r="AU208" s="138" t="s">
        <v>88</v>
      </c>
      <c r="AV208" s="40" t="s">
        <v>88</v>
      </c>
      <c r="AW208" s="40" t="s">
        <v>31</v>
      </c>
      <c r="AX208" s="40" t="s">
        <v>75</v>
      </c>
      <c r="AY208" s="138" t="s">
        <v>203</v>
      </c>
    </row>
    <row r="209" spans="1:65" s="41" customFormat="1">
      <c r="B209" s="142"/>
      <c r="C209" s="202"/>
      <c r="D209" s="198" t="s">
        <v>212</v>
      </c>
      <c r="E209" s="203" t="s">
        <v>1</v>
      </c>
      <c r="F209" s="204" t="s">
        <v>239</v>
      </c>
      <c r="G209" s="202"/>
      <c r="H209" s="205">
        <v>203.39</v>
      </c>
      <c r="J209" s="202"/>
      <c r="L209" s="142"/>
      <c r="M209" s="144"/>
      <c r="N209" s="145"/>
      <c r="O209" s="145"/>
      <c r="P209" s="145"/>
      <c r="Q209" s="145"/>
      <c r="R209" s="145"/>
      <c r="S209" s="145"/>
      <c r="T209" s="146"/>
      <c r="AT209" s="143" t="s">
        <v>212</v>
      </c>
      <c r="AU209" s="143" t="s">
        <v>88</v>
      </c>
      <c r="AV209" s="41" t="s">
        <v>210</v>
      </c>
      <c r="AW209" s="41" t="s">
        <v>31</v>
      </c>
      <c r="AX209" s="41" t="s">
        <v>82</v>
      </c>
      <c r="AY209" s="143" t="s">
        <v>203</v>
      </c>
    </row>
    <row r="210" spans="1:65" s="87" customFormat="1" ht="16.5" customHeight="1">
      <c r="A210" s="19"/>
      <c r="B210" s="36"/>
      <c r="C210" s="192" t="s">
        <v>244</v>
      </c>
      <c r="D210" s="192" t="s">
        <v>206</v>
      </c>
      <c r="E210" s="193" t="s">
        <v>275</v>
      </c>
      <c r="F210" s="194" t="s">
        <v>276</v>
      </c>
      <c r="G210" s="195" t="s">
        <v>116</v>
      </c>
      <c r="H210" s="196">
        <v>93.59</v>
      </c>
      <c r="I210" s="37"/>
      <c r="J210" s="227">
        <f>ROUND(I210*H210,2)</f>
        <v>0</v>
      </c>
      <c r="K210" s="38"/>
      <c r="L210" s="36"/>
      <c r="M210" s="39" t="s">
        <v>1</v>
      </c>
      <c r="N210" s="131" t="s">
        <v>41</v>
      </c>
      <c r="O210" s="132"/>
      <c r="P210" s="133">
        <f>O210*H210</f>
        <v>0</v>
      </c>
      <c r="Q210" s="133">
        <v>1.004E-2</v>
      </c>
      <c r="R210" s="133">
        <f>Q210*H210</f>
        <v>0.93964360000000002</v>
      </c>
      <c r="S210" s="133">
        <v>0</v>
      </c>
      <c r="T210" s="134">
        <f>S210*H210</f>
        <v>0</v>
      </c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R210" s="135" t="s">
        <v>210</v>
      </c>
      <c r="AT210" s="135" t="s">
        <v>206</v>
      </c>
      <c r="AU210" s="135" t="s">
        <v>88</v>
      </c>
      <c r="AY210" s="80" t="s">
        <v>203</v>
      </c>
      <c r="BE210" s="136">
        <f>IF(N210="základná",J210,0)</f>
        <v>0</v>
      </c>
      <c r="BF210" s="136">
        <f>IF(N210="znížená",J210,0)</f>
        <v>0</v>
      </c>
      <c r="BG210" s="136">
        <f>IF(N210="zákl. prenesená",J210,0)</f>
        <v>0</v>
      </c>
      <c r="BH210" s="136">
        <f>IF(N210="zníž. prenesená",J210,0)</f>
        <v>0</v>
      </c>
      <c r="BI210" s="136">
        <f>IF(N210="nulová",J210,0)</f>
        <v>0</v>
      </c>
      <c r="BJ210" s="80" t="s">
        <v>88</v>
      </c>
      <c r="BK210" s="136">
        <f>ROUND(I210*H210,2)</f>
        <v>0</v>
      </c>
      <c r="BL210" s="80" t="s">
        <v>210</v>
      </c>
      <c r="BM210" s="135" t="s">
        <v>277</v>
      </c>
    </row>
    <row r="211" spans="1:65" s="42" customFormat="1">
      <c r="B211" s="147"/>
      <c r="C211" s="206"/>
      <c r="D211" s="198" t="s">
        <v>212</v>
      </c>
      <c r="E211" s="207" t="s">
        <v>1</v>
      </c>
      <c r="F211" s="208" t="s">
        <v>278</v>
      </c>
      <c r="G211" s="206"/>
      <c r="H211" s="207" t="s">
        <v>1</v>
      </c>
      <c r="J211" s="206"/>
      <c r="L211" s="147"/>
      <c r="M211" s="149"/>
      <c r="N211" s="150"/>
      <c r="O211" s="150"/>
      <c r="P211" s="150"/>
      <c r="Q211" s="150"/>
      <c r="R211" s="150"/>
      <c r="S211" s="150"/>
      <c r="T211" s="151"/>
      <c r="AT211" s="148" t="s">
        <v>212</v>
      </c>
      <c r="AU211" s="148" t="s">
        <v>88</v>
      </c>
      <c r="AV211" s="42" t="s">
        <v>82</v>
      </c>
      <c r="AW211" s="42" t="s">
        <v>31</v>
      </c>
      <c r="AX211" s="42" t="s">
        <v>75</v>
      </c>
      <c r="AY211" s="148" t="s">
        <v>203</v>
      </c>
    </row>
    <row r="212" spans="1:65" s="40" customFormat="1">
      <c r="B212" s="137"/>
      <c r="C212" s="197"/>
      <c r="D212" s="198" t="s">
        <v>212</v>
      </c>
      <c r="E212" s="199" t="s">
        <v>1</v>
      </c>
      <c r="F212" s="200" t="s">
        <v>279</v>
      </c>
      <c r="G212" s="197"/>
      <c r="H212" s="201">
        <v>93.59</v>
      </c>
      <c r="J212" s="197"/>
      <c r="L212" s="137"/>
      <c r="M212" s="139"/>
      <c r="N212" s="140"/>
      <c r="O212" s="140"/>
      <c r="P212" s="140"/>
      <c r="Q212" s="140"/>
      <c r="R212" s="140"/>
      <c r="S212" s="140"/>
      <c r="T212" s="141"/>
      <c r="AT212" s="138" t="s">
        <v>212</v>
      </c>
      <c r="AU212" s="138" t="s">
        <v>88</v>
      </c>
      <c r="AV212" s="40" t="s">
        <v>88</v>
      </c>
      <c r="AW212" s="40" t="s">
        <v>31</v>
      </c>
      <c r="AX212" s="40" t="s">
        <v>75</v>
      </c>
      <c r="AY212" s="138" t="s">
        <v>203</v>
      </c>
    </row>
    <row r="213" spans="1:65" s="41" customFormat="1">
      <c r="B213" s="142"/>
      <c r="C213" s="202"/>
      <c r="D213" s="198" t="s">
        <v>212</v>
      </c>
      <c r="E213" s="203" t="s">
        <v>1</v>
      </c>
      <c r="F213" s="204" t="s">
        <v>266</v>
      </c>
      <c r="G213" s="202"/>
      <c r="H213" s="205">
        <v>93.59</v>
      </c>
      <c r="J213" s="202"/>
      <c r="L213" s="142"/>
      <c r="M213" s="144"/>
      <c r="N213" s="145"/>
      <c r="O213" s="145"/>
      <c r="P213" s="145"/>
      <c r="Q213" s="145"/>
      <c r="R213" s="145"/>
      <c r="S213" s="145"/>
      <c r="T213" s="146"/>
      <c r="AT213" s="143" t="s">
        <v>212</v>
      </c>
      <c r="AU213" s="143" t="s">
        <v>88</v>
      </c>
      <c r="AV213" s="41" t="s">
        <v>210</v>
      </c>
      <c r="AW213" s="41" t="s">
        <v>31</v>
      </c>
      <c r="AX213" s="41" t="s">
        <v>82</v>
      </c>
      <c r="AY213" s="143" t="s">
        <v>203</v>
      </c>
    </row>
    <row r="214" spans="1:65" s="87" customFormat="1" ht="16.5" customHeight="1">
      <c r="A214" s="19"/>
      <c r="B214" s="36"/>
      <c r="C214" s="192" t="s">
        <v>280</v>
      </c>
      <c r="D214" s="192" t="s">
        <v>206</v>
      </c>
      <c r="E214" s="193" t="s">
        <v>281</v>
      </c>
      <c r="F214" s="194" t="s">
        <v>282</v>
      </c>
      <c r="G214" s="195" t="s">
        <v>116</v>
      </c>
      <c r="H214" s="196">
        <v>30</v>
      </c>
      <c r="I214" s="37"/>
      <c r="J214" s="227">
        <f>ROUND(I214*H214,2)</f>
        <v>0</v>
      </c>
      <c r="K214" s="38"/>
      <c r="L214" s="36"/>
      <c r="M214" s="39" t="s">
        <v>1</v>
      </c>
      <c r="N214" s="131" t="s">
        <v>41</v>
      </c>
      <c r="O214" s="132"/>
      <c r="P214" s="133">
        <f>O214*H214</f>
        <v>0</v>
      </c>
      <c r="Q214" s="133">
        <v>2.0000000000000001E-4</v>
      </c>
      <c r="R214" s="133">
        <f>Q214*H214</f>
        <v>6.0000000000000001E-3</v>
      </c>
      <c r="S214" s="133">
        <v>0</v>
      </c>
      <c r="T214" s="134">
        <f>S214*H214</f>
        <v>0</v>
      </c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R214" s="135" t="s">
        <v>210</v>
      </c>
      <c r="AT214" s="135" t="s">
        <v>206</v>
      </c>
      <c r="AU214" s="135" t="s">
        <v>88</v>
      </c>
      <c r="AY214" s="80" t="s">
        <v>203</v>
      </c>
      <c r="BE214" s="136">
        <f>IF(N214="základná",J214,0)</f>
        <v>0</v>
      </c>
      <c r="BF214" s="136">
        <f>IF(N214="znížená",J214,0)</f>
        <v>0</v>
      </c>
      <c r="BG214" s="136">
        <f>IF(N214="zákl. prenesená",J214,0)</f>
        <v>0</v>
      </c>
      <c r="BH214" s="136">
        <f>IF(N214="zníž. prenesená",J214,0)</f>
        <v>0</v>
      </c>
      <c r="BI214" s="136">
        <f>IF(N214="nulová",J214,0)</f>
        <v>0</v>
      </c>
      <c r="BJ214" s="80" t="s">
        <v>88</v>
      </c>
      <c r="BK214" s="136">
        <f>ROUND(I214*H214,2)</f>
        <v>0</v>
      </c>
      <c r="BL214" s="80" t="s">
        <v>210</v>
      </c>
      <c r="BM214" s="135" t="s">
        <v>283</v>
      </c>
    </row>
    <row r="215" spans="1:65" s="40" customFormat="1">
      <c r="B215" s="137"/>
      <c r="C215" s="197"/>
      <c r="D215" s="198" t="s">
        <v>212</v>
      </c>
      <c r="E215" s="199" t="s">
        <v>1</v>
      </c>
      <c r="F215" s="200" t="s">
        <v>128</v>
      </c>
      <c r="G215" s="197"/>
      <c r="H215" s="201">
        <v>30</v>
      </c>
      <c r="J215" s="197"/>
      <c r="L215" s="137"/>
      <c r="M215" s="139"/>
      <c r="N215" s="140"/>
      <c r="O215" s="140"/>
      <c r="P215" s="140"/>
      <c r="Q215" s="140"/>
      <c r="R215" s="140"/>
      <c r="S215" s="140"/>
      <c r="T215" s="141"/>
      <c r="AT215" s="138" t="s">
        <v>212</v>
      </c>
      <c r="AU215" s="138" t="s">
        <v>88</v>
      </c>
      <c r="AV215" s="40" t="s">
        <v>88</v>
      </c>
      <c r="AW215" s="40" t="s">
        <v>31</v>
      </c>
      <c r="AX215" s="40" t="s">
        <v>75</v>
      </c>
      <c r="AY215" s="138" t="s">
        <v>203</v>
      </c>
    </row>
    <row r="216" spans="1:65" s="41" customFormat="1">
      <c r="B216" s="142"/>
      <c r="C216" s="202"/>
      <c r="D216" s="198" t="s">
        <v>212</v>
      </c>
      <c r="E216" s="203" t="s">
        <v>1</v>
      </c>
      <c r="F216" s="204" t="s">
        <v>239</v>
      </c>
      <c r="G216" s="202"/>
      <c r="H216" s="205">
        <v>30</v>
      </c>
      <c r="J216" s="202"/>
      <c r="L216" s="142"/>
      <c r="M216" s="144"/>
      <c r="N216" s="145"/>
      <c r="O216" s="145"/>
      <c r="P216" s="145"/>
      <c r="Q216" s="145"/>
      <c r="R216" s="145"/>
      <c r="S216" s="145"/>
      <c r="T216" s="146"/>
      <c r="AT216" s="143" t="s">
        <v>212</v>
      </c>
      <c r="AU216" s="143" t="s">
        <v>88</v>
      </c>
      <c r="AV216" s="41" t="s">
        <v>210</v>
      </c>
      <c r="AW216" s="41" t="s">
        <v>31</v>
      </c>
      <c r="AX216" s="41" t="s">
        <v>82</v>
      </c>
      <c r="AY216" s="143" t="s">
        <v>203</v>
      </c>
    </row>
    <row r="217" spans="1:65" s="87" customFormat="1" ht="16.5" customHeight="1">
      <c r="A217" s="19"/>
      <c r="B217" s="36"/>
      <c r="C217" s="192" t="s">
        <v>284</v>
      </c>
      <c r="D217" s="192" t="s">
        <v>206</v>
      </c>
      <c r="E217" s="193" t="s">
        <v>285</v>
      </c>
      <c r="F217" s="194" t="s">
        <v>286</v>
      </c>
      <c r="G217" s="195" t="s">
        <v>116</v>
      </c>
      <c r="H217" s="196">
        <v>30</v>
      </c>
      <c r="I217" s="37"/>
      <c r="J217" s="227">
        <f>ROUND(I217*H217,2)</f>
        <v>0</v>
      </c>
      <c r="K217" s="38"/>
      <c r="L217" s="36"/>
      <c r="M217" s="39" t="s">
        <v>1</v>
      </c>
      <c r="N217" s="131" t="s">
        <v>41</v>
      </c>
      <c r="O217" s="132"/>
      <c r="P217" s="133">
        <f>O217*H217</f>
        <v>0</v>
      </c>
      <c r="Q217" s="133">
        <v>4.9300000000000004E-3</v>
      </c>
      <c r="R217" s="133">
        <f>Q217*H217</f>
        <v>0.1479</v>
      </c>
      <c r="S217" s="133">
        <v>0</v>
      </c>
      <c r="T217" s="134">
        <f>S217*H217</f>
        <v>0</v>
      </c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R217" s="135" t="s">
        <v>210</v>
      </c>
      <c r="AT217" s="135" t="s">
        <v>206</v>
      </c>
      <c r="AU217" s="135" t="s">
        <v>88</v>
      </c>
      <c r="AY217" s="80" t="s">
        <v>203</v>
      </c>
      <c r="BE217" s="136">
        <f>IF(N217="základná",J217,0)</f>
        <v>0</v>
      </c>
      <c r="BF217" s="136">
        <f>IF(N217="znížená",J217,0)</f>
        <v>0</v>
      </c>
      <c r="BG217" s="136">
        <f>IF(N217="zákl. prenesená",J217,0)</f>
        <v>0</v>
      </c>
      <c r="BH217" s="136">
        <f>IF(N217="zníž. prenesená",J217,0)</f>
        <v>0</v>
      </c>
      <c r="BI217" s="136">
        <f>IF(N217="nulová",J217,0)</f>
        <v>0</v>
      </c>
      <c r="BJ217" s="80" t="s">
        <v>88</v>
      </c>
      <c r="BK217" s="136">
        <f>ROUND(I217*H217,2)</f>
        <v>0</v>
      </c>
      <c r="BL217" s="80" t="s">
        <v>210</v>
      </c>
      <c r="BM217" s="135" t="s">
        <v>287</v>
      </c>
    </row>
    <row r="218" spans="1:65" s="40" customFormat="1">
      <c r="B218" s="137"/>
      <c r="C218" s="197"/>
      <c r="D218" s="198" t="s">
        <v>212</v>
      </c>
      <c r="E218" s="199" t="s">
        <v>1</v>
      </c>
      <c r="F218" s="200" t="s">
        <v>128</v>
      </c>
      <c r="G218" s="197"/>
      <c r="H218" s="201">
        <v>30</v>
      </c>
      <c r="J218" s="197"/>
      <c r="L218" s="137"/>
      <c r="M218" s="139"/>
      <c r="N218" s="140"/>
      <c r="O218" s="140"/>
      <c r="P218" s="140"/>
      <c r="Q218" s="140"/>
      <c r="R218" s="140"/>
      <c r="S218" s="140"/>
      <c r="T218" s="141"/>
      <c r="AT218" s="138" t="s">
        <v>212</v>
      </c>
      <c r="AU218" s="138" t="s">
        <v>88</v>
      </c>
      <c r="AV218" s="40" t="s">
        <v>88</v>
      </c>
      <c r="AW218" s="40" t="s">
        <v>31</v>
      </c>
      <c r="AX218" s="40" t="s">
        <v>75</v>
      </c>
      <c r="AY218" s="138" t="s">
        <v>203</v>
      </c>
    </row>
    <row r="219" spans="1:65" s="41" customFormat="1">
      <c r="B219" s="142"/>
      <c r="C219" s="202"/>
      <c r="D219" s="198" t="s">
        <v>212</v>
      </c>
      <c r="E219" s="203" t="s">
        <v>1</v>
      </c>
      <c r="F219" s="204" t="s">
        <v>239</v>
      </c>
      <c r="G219" s="202"/>
      <c r="H219" s="205">
        <v>30</v>
      </c>
      <c r="J219" s="202"/>
      <c r="L219" s="142"/>
      <c r="M219" s="144"/>
      <c r="N219" s="145"/>
      <c r="O219" s="145"/>
      <c r="P219" s="145"/>
      <c r="Q219" s="145"/>
      <c r="R219" s="145"/>
      <c r="S219" s="145"/>
      <c r="T219" s="146"/>
      <c r="AT219" s="143" t="s">
        <v>212</v>
      </c>
      <c r="AU219" s="143" t="s">
        <v>88</v>
      </c>
      <c r="AV219" s="41" t="s">
        <v>210</v>
      </c>
      <c r="AW219" s="41" t="s">
        <v>31</v>
      </c>
      <c r="AX219" s="41" t="s">
        <v>82</v>
      </c>
      <c r="AY219" s="143" t="s">
        <v>203</v>
      </c>
    </row>
    <row r="220" spans="1:65" s="87" customFormat="1" ht="16.5" customHeight="1">
      <c r="A220" s="19"/>
      <c r="B220" s="36"/>
      <c r="C220" s="192" t="s">
        <v>288</v>
      </c>
      <c r="D220" s="192" t="s">
        <v>206</v>
      </c>
      <c r="E220" s="193" t="s">
        <v>289</v>
      </c>
      <c r="F220" s="194" t="s">
        <v>290</v>
      </c>
      <c r="G220" s="195" t="s">
        <v>116</v>
      </c>
      <c r="H220" s="196">
        <v>30</v>
      </c>
      <c r="I220" s="37"/>
      <c r="J220" s="227">
        <f>ROUND(I220*H220,2)</f>
        <v>0</v>
      </c>
      <c r="K220" s="38"/>
      <c r="L220" s="36"/>
      <c r="M220" s="39" t="s">
        <v>1</v>
      </c>
      <c r="N220" s="131" t="s">
        <v>41</v>
      </c>
      <c r="O220" s="132"/>
      <c r="P220" s="133">
        <f>O220*H220</f>
        <v>0</v>
      </c>
      <c r="Q220" s="133">
        <v>4.15E-3</v>
      </c>
      <c r="R220" s="133">
        <f>Q220*H220</f>
        <v>0.1245</v>
      </c>
      <c r="S220" s="133">
        <v>0</v>
      </c>
      <c r="T220" s="134">
        <f>S220*H220</f>
        <v>0</v>
      </c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R220" s="135" t="s">
        <v>210</v>
      </c>
      <c r="AT220" s="135" t="s">
        <v>206</v>
      </c>
      <c r="AU220" s="135" t="s">
        <v>88</v>
      </c>
      <c r="AY220" s="80" t="s">
        <v>203</v>
      </c>
      <c r="BE220" s="136">
        <f>IF(N220="základná",J220,0)</f>
        <v>0</v>
      </c>
      <c r="BF220" s="136">
        <f>IF(N220="znížená",J220,0)</f>
        <v>0</v>
      </c>
      <c r="BG220" s="136">
        <f>IF(N220="zákl. prenesená",J220,0)</f>
        <v>0</v>
      </c>
      <c r="BH220" s="136">
        <f>IF(N220="zníž. prenesená",J220,0)</f>
        <v>0</v>
      </c>
      <c r="BI220" s="136">
        <f>IF(N220="nulová",J220,0)</f>
        <v>0</v>
      </c>
      <c r="BJ220" s="80" t="s">
        <v>88</v>
      </c>
      <c r="BK220" s="136">
        <f>ROUND(I220*H220,2)</f>
        <v>0</v>
      </c>
      <c r="BL220" s="80" t="s">
        <v>210</v>
      </c>
      <c r="BM220" s="135" t="s">
        <v>291</v>
      </c>
    </row>
    <row r="221" spans="1:65" s="40" customFormat="1">
      <c r="B221" s="137"/>
      <c r="C221" s="197"/>
      <c r="D221" s="198" t="s">
        <v>212</v>
      </c>
      <c r="E221" s="199" t="s">
        <v>1</v>
      </c>
      <c r="F221" s="200" t="s">
        <v>292</v>
      </c>
      <c r="G221" s="197"/>
      <c r="H221" s="201">
        <v>5.12</v>
      </c>
      <c r="J221" s="197"/>
      <c r="L221" s="137"/>
      <c r="M221" s="139"/>
      <c r="N221" s="140"/>
      <c r="O221" s="140"/>
      <c r="P221" s="140"/>
      <c r="Q221" s="140"/>
      <c r="R221" s="140"/>
      <c r="S221" s="140"/>
      <c r="T221" s="141"/>
      <c r="AT221" s="138" t="s">
        <v>212</v>
      </c>
      <c r="AU221" s="138" t="s">
        <v>88</v>
      </c>
      <c r="AV221" s="40" t="s">
        <v>88</v>
      </c>
      <c r="AW221" s="40" t="s">
        <v>31</v>
      </c>
      <c r="AX221" s="40" t="s">
        <v>75</v>
      </c>
      <c r="AY221" s="138" t="s">
        <v>203</v>
      </c>
    </row>
    <row r="222" spans="1:65" s="40" customFormat="1">
      <c r="B222" s="137"/>
      <c r="C222" s="197"/>
      <c r="D222" s="198" t="s">
        <v>212</v>
      </c>
      <c r="E222" s="199" t="s">
        <v>1</v>
      </c>
      <c r="F222" s="200" t="s">
        <v>293</v>
      </c>
      <c r="G222" s="197"/>
      <c r="H222" s="201">
        <v>7.5</v>
      </c>
      <c r="J222" s="197"/>
      <c r="L222" s="137"/>
      <c r="M222" s="139"/>
      <c r="N222" s="140"/>
      <c r="O222" s="140"/>
      <c r="P222" s="140"/>
      <c r="Q222" s="140"/>
      <c r="R222" s="140"/>
      <c r="S222" s="140"/>
      <c r="T222" s="141"/>
      <c r="AT222" s="138" t="s">
        <v>212</v>
      </c>
      <c r="AU222" s="138" t="s">
        <v>88</v>
      </c>
      <c r="AV222" s="40" t="s">
        <v>88</v>
      </c>
      <c r="AW222" s="40" t="s">
        <v>31</v>
      </c>
      <c r="AX222" s="40" t="s">
        <v>75</v>
      </c>
      <c r="AY222" s="138" t="s">
        <v>203</v>
      </c>
    </row>
    <row r="223" spans="1:65" s="40" customFormat="1">
      <c r="B223" s="137"/>
      <c r="C223" s="197"/>
      <c r="D223" s="198" t="s">
        <v>212</v>
      </c>
      <c r="E223" s="199" t="s">
        <v>1</v>
      </c>
      <c r="F223" s="200" t="s">
        <v>294</v>
      </c>
      <c r="G223" s="197"/>
      <c r="H223" s="201">
        <v>15.95</v>
      </c>
      <c r="J223" s="197"/>
      <c r="L223" s="137"/>
      <c r="M223" s="139"/>
      <c r="N223" s="140"/>
      <c r="O223" s="140"/>
      <c r="P223" s="140"/>
      <c r="Q223" s="140"/>
      <c r="R223" s="140"/>
      <c r="S223" s="140"/>
      <c r="T223" s="141"/>
      <c r="AT223" s="138" t="s">
        <v>212</v>
      </c>
      <c r="AU223" s="138" t="s">
        <v>88</v>
      </c>
      <c r="AV223" s="40" t="s">
        <v>88</v>
      </c>
      <c r="AW223" s="40" t="s">
        <v>31</v>
      </c>
      <c r="AX223" s="40" t="s">
        <v>75</v>
      </c>
      <c r="AY223" s="138" t="s">
        <v>203</v>
      </c>
    </row>
    <row r="224" spans="1:65" s="40" customFormat="1">
      <c r="B224" s="137"/>
      <c r="C224" s="197"/>
      <c r="D224" s="198" t="s">
        <v>212</v>
      </c>
      <c r="E224" s="199" t="s">
        <v>1</v>
      </c>
      <c r="F224" s="200" t="s">
        <v>295</v>
      </c>
      <c r="G224" s="197"/>
      <c r="H224" s="201">
        <v>1.43</v>
      </c>
      <c r="J224" s="197"/>
      <c r="L224" s="137"/>
      <c r="M224" s="139"/>
      <c r="N224" s="140"/>
      <c r="O224" s="140"/>
      <c r="P224" s="140"/>
      <c r="Q224" s="140"/>
      <c r="R224" s="140"/>
      <c r="S224" s="140"/>
      <c r="T224" s="141"/>
      <c r="AT224" s="138" t="s">
        <v>212</v>
      </c>
      <c r="AU224" s="138" t="s">
        <v>88</v>
      </c>
      <c r="AV224" s="40" t="s">
        <v>88</v>
      </c>
      <c r="AW224" s="40" t="s">
        <v>31</v>
      </c>
      <c r="AX224" s="40" t="s">
        <v>75</v>
      </c>
      <c r="AY224" s="138" t="s">
        <v>203</v>
      </c>
    </row>
    <row r="225" spans="1:65" s="41" customFormat="1">
      <c r="B225" s="142"/>
      <c r="C225" s="202"/>
      <c r="D225" s="198" t="s">
        <v>212</v>
      </c>
      <c r="E225" s="203" t="s">
        <v>1</v>
      </c>
      <c r="F225" s="204" t="s">
        <v>223</v>
      </c>
      <c r="G225" s="202"/>
      <c r="H225" s="205">
        <v>30</v>
      </c>
      <c r="J225" s="202"/>
      <c r="L225" s="142"/>
      <c r="M225" s="144"/>
      <c r="N225" s="145"/>
      <c r="O225" s="145"/>
      <c r="P225" s="145"/>
      <c r="Q225" s="145"/>
      <c r="R225" s="145"/>
      <c r="S225" s="145"/>
      <c r="T225" s="146"/>
      <c r="AT225" s="143" t="s">
        <v>212</v>
      </c>
      <c r="AU225" s="143" t="s">
        <v>88</v>
      </c>
      <c r="AV225" s="41" t="s">
        <v>210</v>
      </c>
      <c r="AW225" s="41" t="s">
        <v>31</v>
      </c>
      <c r="AX225" s="41" t="s">
        <v>82</v>
      </c>
      <c r="AY225" s="143" t="s">
        <v>203</v>
      </c>
    </row>
    <row r="226" spans="1:65" s="87" customFormat="1" ht="16.5" customHeight="1">
      <c r="A226" s="19"/>
      <c r="B226" s="36"/>
      <c r="C226" s="192" t="s">
        <v>296</v>
      </c>
      <c r="D226" s="192" t="s">
        <v>206</v>
      </c>
      <c r="E226" s="193" t="s">
        <v>297</v>
      </c>
      <c r="F226" s="194" t="s">
        <v>298</v>
      </c>
      <c r="G226" s="195" t="s">
        <v>116</v>
      </c>
      <c r="H226" s="196">
        <v>30</v>
      </c>
      <c r="I226" s="37"/>
      <c r="J226" s="227">
        <f>ROUND(I226*H226,2)</f>
        <v>0</v>
      </c>
      <c r="K226" s="38"/>
      <c r="L226" s="36"/>
      <c r="M226" s="39" t="s">
        <v>1</v>
      </c>
      <c r="N226" s="131" t="s">
        <v>41</v>
      </c>
      <c r="O226" s="132"/>
      <c r="P226" s="133">
        <f>O226*H226</f>
        <v>0</v>
      </c>
      <c r="Q226" s="133">
        <v>1.26E-2</v>
      </c>
      <c r="R226" s="133">
        <f>Q226*H226</f>
        <v>0.378</v>
      </c>
      <c r="S226" s="133">
        <v>0</v>
      </c>
      <c r="T226" s="134">
        <f>S226*H226</f>
        <v>0</v>
      </c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R226" s="135" t="s">
        <v>210</v>
      </c>
      <c r="AT226" s="135" t="s">
        <v>206</v>
      </c>
      <c r="AU226" s="135" t="s">
        <v>88</v>
      </c>
      <c r="AY226" s="80" t="s">
        <v>203</v>
      </c>
      <c r="BE226" s="136">
        <f>IF(N226="základná",J226,0)</f>
        <v>0</v>
      </c>
      <c r="BF226" s="136">
        <f>IF(N226="znížená",J226,0)</f>
        <v>0</v>
      </c>
      <c r="BG226" s="136">
        <f>IF(N226="zákl. prenesená",J226,0)</f>
        <v>0</v>
      </c>
      <c r="BH226" s="136">
        <f>IF(N226="zníž. prenesená",J226,0)</f>
        <v>0</v>
      </c>
      <c r="BI226" s="136">
        <f>IF(N226="nulová",J226,0)</f>
        <v>0</v>
      </c>
      <c r="BJ226" s="80" t="s">
        <v>88</v>
      </c>
      <c r="BK226" s="136">
        <f>ROUND(I226*H226,2)</f>
        <v>0</v>
      </c>
      <c r="BL226" s="80" t="s">
        <v>210</v>
      </c>
      <c r="BM226" s="135" t="s">
        <v>299</v>
      </c>
    </row>
    <row r="227" spans="1:65" s="40" customFormat="1">
      <c r="B227" s="137"/>
      <c r="C227" s="197"/>
      <c r="D227" s="198" t="s">
        <v>212</v>
      </c>
      <c r="E227" s="199" t="s">
        <v>1</v>
      </c>
      <c r="F227" s="200" t="s">
        <v>292</v>
      </c>
      <c r="G227" s="197"/>
      <c r="H227" s="201">
        <v>5.12</v>
      </c>
      <c r="J227" s="197"/>
      <c r="L227" s="137"/>
      <c r="M227" s="139"/>
      <c r="N227" s="140"/>
      <c r="O227" s="140"/>
      <c r="P227" s="140"/>
      <c r="Q227" s="140"/>
      <c r="R227" s="140"/>
      <c r="S227" s="140"/>
      <c r="T227" s="141"/>
      <c r="AT227" s="138" t="s">
        <v>212</v>
      </c>
      <c r="AU227" s="138" t="s">
        <v>88</v>
      </c>
      <c r="AV227" s="40" t="s">
        <v>88</v>
      </c>
      <c r="AW227" s="40" t="s">
        <v>31</v>
      </c>
      <c r="AX227" s="40" t="s">
        <v>75</v>
      </c>
      <c r="AY227" s="138" t="s">
        <v>203</v>
      </c>
    </row>
    <row r="228" spans="1:65" s="40" customFormat="1">
      <c r="B228" s="137"/>
      <c r="C228" s="197"/>
      <c r="D228" s="198" t="s">
        <v>212</v>
      </c>
      <c r="E228" s="199" t="s">
        <v>1</v>
      </c>
      <c r="F228" s="200" t="s">
        <v>293</v>
      </c>
      <c r="G228" s="197"/>
      <c r="H228" s="201">
        <v>7.5</v>
      </c>
      <c r="J228" s="197"/>
      <c r="L228" s="137"/>
      <c r="M228" s="139"/>
      <c r="N228" s="140"/>
      <c r="O228" s="140"/>
      <c r="P228" s="140"/>
      <c r="Q228" s="140"/>
      <c r="R228" s="140"/>
      <c r="S228" s="140"/>
      <c r="T228" s="141"/>
      <c r="AT228" s="138" t="s">
        <v>212</v>
      </c>
      <c r="AU228" s="138" t="s">
        <v>88</v>
      </c>
      <c r="AV228" s="40" t="s">
        <v>88</v>
      </c>
      <c r="AW228" s="40" t="s">
        <v>31</v>
      </c>
      <c r="AX228" s="40" t="s">
        <v>75</v>
      </c>
      <c r="AY228" s="138" t="s">
        <v>203</v>
      </c>
    </row>
    <row r="229" spans="1:65" s="40" customFormat="1">
      <c r="B229" s="137"/>
      <c r="C229" s="197"/>
      <c r="D229" s="198" t="s">
        <v>212</v>
      </c>
      <c r="E229" s="199" t="s">
        <v>1</v>
      </c>
      <c r="F229" s="200" t="s">
        <v>294</v>
      </c>
      <c r="G229" s="197"/>
      <c r="H229" s="201">
        <v>15.95</v>
      </c>
      <c r="J229" s="197"/>
      <c r="L229" s="137"/>
      <c r="M229" s="139"/>
      <c r="N229" s="140"/>
      <c r="O229" s="140"/>
      <c r="P229" s="140"/>
      <c r="Q229" s="140"/>
      <c r="R229" s="140"/>
      <c r="S229" s="140"/>
      <c r="T229" s="141"/>
      <c r="AT229" s="138" t="s">
        <v>212</v>
      </c>
      <c r="AU229" s="138" t="s">
        <v>88</v>
      </c>
      <c r="AV229" s="40" t="s">
        <v>88</v>
      </c>
      <c r="AW229" s="40" t="s">
        <v>31</v>
      </c>
      <c r="AX229" s="40" t="s">
        <v>75</v>
      </c>
      <c r="AY229" s="138" t="s">
        <v>203</v>
      </c>
    </row>
    <row r="230" spans="1:65" s="40" customFormat="1">
      <c r="B230" s="137"/>
      <c r="C230" s="197"/>
      <c r="D230" s="198" t="s">
        <v>212</v>
      </c>
      <c r="E230" s="199" t="s">
        <v>1</v>
      </c>
      <c r="F230" s="200" t="s">
        <v>295</v>
      </c>
      <c r="G230" s="197"/>
      <c r="H230" s="201">
        <v>1.43</v>
      </c>
      <c r="J230" s="197"/>
      <c r="L230" s="137"/>
      <c r="M230" s="139"/>
      <c r="N230" s="140"/>
      <c r="O230" s="140"/>
      <c r="P230" s="140"/>
      <c r="Q230" s="140"/>
      <c r="R230" s="140"/>
      <c r="S230" s="140"/>
      <c r="T230" s="141"/>
      <c r="AT230" s="138" t="s">
        <v>212</v>
      </c>
      <c r="AU230" s="138" t="s">
        <v>88</v>
      </c>
      <c r="AV230" s="40" t="s">
        <v>88</v>
      </c>
      <c r="AW230" s="40" t="s">
        <v>31</v>
      </c>
      <c r="AX230" s="40" t="s">
        <v>75</v>
      </c>
      <c r="AY230" s="138" t="s">
        <v>203</v>
      </c>
    </row>
    <row r="231" spans="1:65" s="41" customFormat="1">
      <c r="B231" s="142"/>
      <c r="C231" s="202"/>
      <c r="D231" s="198" t="s">
        <v>212</v>
      </c>
      <c r="E231" s="203" t="s">
        <v>128</v>
      </c>
      <c r="F231" s="204" t="s">
        <v>223</v>
      </c>
      <c r="G231" s="202"/>
      <c r="H231" s="205">
        <v>30</v>
      </c>
      <c r="J231" s="202"/>
      <c r="L231" s="142"/>
      <c r="M231" s="144"/>
      <c r="N231" s="145"/>
      <c r="O231" s="145"/>
      <c r="P231" s="145"/>
      <c r="Q231" s="145"/>
      <c r="R231" s="145"/>
      <c r="S231" s="145"/>
      <c r="T231" s="146"/>
      <c r="AT231" s="143" t="s">
        <v>212</v>
      </c>
      <c r="AU231" s="143" t="s">
        <v>88</v>
      </c>
      <c r="AV231" s="41" t="s">
        <v>210</v>
      </c>
      <c r="AW231" s="41" t="s">
        <v>31</v>
      </c>
      <c r="AX231" s="41" t="s">
        <v>82</v>
      </c>
      <c r="AY231" s="143" t="s">
        <v>203</v>
      </c>
    </row>
    <row r="232" spans="1:65" s="87" customFormat="1" ht="16.5" customHeight="1">
      <c r="A232" s="19"/>
      <c r="B232" s="36"/>
      <c r="C232" s="192" t="s">
        <v>300</v>
      </c>
      <c r="D232" s="192" t="s">
        <v>206</v>
      </c>
      <c r="E232" s="193" t="s">
        <v>301</v>
      </c>
      <c r="F232" s="194" t="s">
        <v>302</v>
      </c>
      <c r="G232" s="195" t="s">
        <v>116</v>
      </c>
      <c r="H232" s="196">
        <v>322.21199999999999</v>
      </c>
      <c r="I232" s="37"/>
      <c r="J232" s="227">
        <f>ROUND(I232*H232,2)</f>
        <v>0</v>
      </c>
      <c r="K232" s="38"/>
      <c r="L232" s="36"/>
      <c r="M232" s="39" t="s">
        <v>1</v>
      </c>
      <c r="N232" s="131" t="s">
        <v>41</v>
      </c>
      <c r="O232" s="132"/>
      <c r="P232" s="133">
        <f>O232*H232</f>
        <v>0</v>
      </c>
      <c r="Q232" s="133">
        <v>2.3000000000000001E-4</v>
      </c>
      <c r="R232" s="133">
        <f>Q232*H232</f>
        <v>7.4108759999999996E-2</v>
      </c>
      <c r="S232" s="133">
        <v>0</v>
      </c>
      <c r="T232" s="134">
        <f>S232*H232</f>
        <v>0</v>
      </c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R232" s="135" t="s">
        <v>210</v>
      </c>
      <c r="AT232" s="135" t="s">
        <v>206</v>
      </c>
      <c r="AU232" s="135" t="s">
        <v>88</v>
      </c>
      <c r="AY232" s="80" t="s">
        <v>203</v>
      </c>
      <c r="BE232" s="136">
        <f>IF(N232="základná",J232,0)</f>
        <v>0</v>
      </c>
      <c r="BF232" s="136">
        <f>IF(N232="znížená",J232,0)</f>
        <v>0</v>
      </c>
      <c r="BG232" s="136">
        <f>IF(N232="zákl. prenesená",J232,0)</f>
        <v>0</v>
      </c>
      <c r="BH232" s="136">
        <f>IF(N232="zníž. prenesená",J232,0)</f>
        <v>0</v>
      </c>
      <c r="BI232" s="136">
        <f>IF(N232="nulová",J232,0)</f>
        <v>0</v>
      </c>
      <c r="BJ232" s="80" t="s">
        <v>88</v>
      </c>
      <c r="BK232" s="136">
        <f>ROUND(I232*H232,2)</f>
        <v>0</v>
      </c>
      <c r="BL232" s="80" t="s">
        <v>210</v>
      </c>
      <c r="BM232" s="135" t="s">
        <v>303</v>
      </c>
    </row>
    <row r="233" spans="1:65" s="40" customFormat="1">
      <c r="B233" s="137"/>
      <c r="C233" s="197"/>
      <c r="D233" s="198" t="s">
        <v>212</v>
      </c>
      <c r="E233" s="199" t="s">
        <v>1</v>
      </c>
      <c r="F233" s="200" t="s">
        <v>114</v>
      </c>
      <c r="G233" s="197"/>
      <c r="H233" s="201">
        <v>211.96600000000001</v>
      </c>
      <c r="J233" s="197"/>
      <c r="L233" s="137"/>
      <c r="M233" s="139"/>
      <c r="N233" s="140"/>
      <c r="O233" s="140"/>
      <c r="P233" s="140"/>
      <c r="Q233" s="140"/>
      <c r="R233" s="140"/>
      <c r="S233" s="140"/>
      <c r="T233" s="141"/>
      <c r="AT233" s="138" t="s">
        <v>212</v>
      </c>
      <c r="AU233" s="138" t="s">
        <v>88</v>
      </c>
      <c r="AV233" s="40" t="s">
        <v>88</v>
      </c>
      <c r="AW233" s="40" t="s">
        <v>31</v>
      </c>
      <c r="AX233" s="40" t="s">
        <v>75</v>
      </c>
      <c r="AY233" s="138" t="s">
        <v>203</v>
      </c>
    </row>
    <row r="234" spans="1:65" s="43" customFormat="1">
      <c r="B234" s="152"/>
      <c r="C234" s="209"/>
      <c r="D234" s="198" t="s">
        <v>212</v>
      </c>
      <c r="E234" s="210" t="s">
        <v>1</v>
      </c>
      <c r="F234" s="211" t="s">
        <v>231</v>
      </c>
      <c r="G234" s="209"/>
      <c r="H234" s="212">
        <v>211.96600000000001</v>
      </c>
      <c r="J234" s="209"/>
      <c r="L234" s="152"/>
      <c r="M234" s="154"/>
      <c r="N234" s="155"/>
      <c r="O234" s="155"/>
      <c r="P234" s="155"/>
      <c r="Q234" s="155"/>
      <c r="R234" s="155"/>
      <c r="S234" s="155"/>
      <c r="T234" s="156"/>
      <c r="AT234" s="153" t="s">
        <v>212</v>
      </c>
      <c r="AU234" s="153" t="s">
        <v>88</v>
      </c>
      <c r="AV234" s="43" t="s">
        <v>204</v>
      </c>
      <c r="AW234" s="43" t="s">
        <v>31</v>
      </c>
      <c r="AX234" s="43" t="s">
        <v>75</v>
      </c>
      <c r="AY234" s="153" t="s">
        <v>203</v>
      </c>
    </row>
    <row r="235" spans="1:65" s="40" customFormat="1">
      <c r="B235" s="137"/>
      <c r="C235" s="197"/>
      <c r="D235" s="198" t="s">
        <v>212</v>
      </c>
      <c r="E235" s="199" t="s">
        <v>1</v>
      </c>
      <c r="F235" s="200" t="s">
        <v>122</v>
      </c>
      <c r="G235" s="197"/>
      <c r="H235" s="201">
        <v>90.695999999999998</v>
      </c>
      <c r="J235" s="197"/>
      <c r="L235" s="137"/>
      <c r="M235" s="139"/>
      <c r="N235" s="140"/>
      <c r="O235" s="140"/>
      <c r="P235" s="140"/>
      <c r="Q235" s="140"/>
      <c r="R235" s="140"/>
      <c r="S235" s="140"/>
      <c r="T235" s="141"/>
      <c r="AT235" s="138" t="s">
        <v>212</v>
      </c>
      <c r="AU235" s="138" t="s">
        <v>88</v>
      </c>
      <c r="AV235" s="40" t="s">
        <v>88</v>
      </c>
      <c r="AW235" s="40" t="s">
        <v>31</v>
      </c>
      <c r="AX235" s="40" t="s">
        <v>75</v>
      </c>
      <c r="AY235" s="138" t="s">
        <v>203</v>
      </c>
    </row>
    <row r="236" spans="1:65" s="40" customFormat="1">
      <c r="B236" s="137"/>
      <c r="C236" s="197"/>
      <c r="D236" s="198" t="s">
        <v>212</v>
      </c>
      <c r="E236" s="199" t="s">
        <v>1</v>
      </c>
      <c r="F236" s="200" t="s">
        <v>125</v>
      </c>
      <c r="G236" s="197"/>
      <c r="H236" s="201">
        <v>12.65</v>
      </c>
      <c r="J236" s="197"/>
      <c r="L236" s="137"/>
      <c r="M236" s="139"/>
      <c r="N236" s="140"/>
      <c r="O236" s="140"/>
      <c r="P236" s="140"/>
      <c r="Q236" s="140"/>
      <c r="R236" s="140"/>
      <c r="S236" s="140"/>
      <c r="T236" s="141"/>
      <c r="AT236" s="138" t="s">
        <v>212</v>
      </c>
      <c r="AU236" s="138" t="s">
        <v>88</v>
      </c>
      <c r="AV236" s="40" t="s">
        <v>88</v>
      </c>
      <c r="AW236" s="40" t="s">
        <v>31</v>
      </c>
      <c r="AX236" s="40" t="s">
        <v>75</v>
      </c>
      <c r="AY236" s="138" t="s">
        <v>203</v>
      </c>
    </row>
    <row r="237" spans="1:65" s="42" customFormat="1">
      <c r="B237" s="147"/>
      <c r="C237" s="206"/>
      <c r="D237" s="198" t="s">
        <v>212</v>
      </c>
      <c r="E237" s="207" t="s">
        <v>1</v>
      </c>
      <c r="F237" s="208" t="s">
        <v>304</v>
      </c>
      <c r="G237" s="206"/>
      <c r="H237" s="207" t="s">
        <v>1</v>
      </c>
      <c r="J237" s="206"/>
      <c r="L237" s="147"/>
      <c r="M237" s="149"/>
      <c r="N237" s="150"/>
      <c r="O237" s="150"/>
      <c r="P237" s="150"/>
      <c r="Q237" s="150"/>
      <c r="R237" s="150"/>
      <c r="S237" s="150"/>
      <c r="T237" s="151"/>
      <c r="AT237" s="148" t="s">
        <v>212</v>
      </c>
      <c r="AU237" s="148" t="s">
        <v>88</v>
      </c>
      <c r="AV237" s="42" t="s">
        <v>82</v>
      </c>
      <c r="AW237" s="42" t="s">
        <v>31</v>
      </c>
      <c r="AX237" s="42" t="s">
        <v>75</v>
      </c>
      <c r="AY237" s="148" t="s">
        <v>203</v>
      </c>
    </row>
    <row r="238" spans="1:65" s="40" customFormat="1">
      <c r="B238" s="137"/>
      <c r="C238" s="197"/>
      <c r="D238" s="198" t="s">
        <v>212</v>
      </c>
      <c r="E238" s="199" t="s">
        <v>1</v>
      </c>
      <c r="F238" s="200" t="s">
        <v>305</v>
      </c>
      <c r="G238" s="197"/>
      <c r="H238" s="201">
        <v>0</v>
      </c>
      <c r="J238" s="197"/>
      <c r="L238" s="137"/>
      <c r="M238" s="139"/>
      <c r="N238" s="140"/>
      <c r="O238" s="140"/>
      <c r="P238" s="140"/>
      <c r="Q238" s="140"/>
      <c r="R238" s="140"/>
      <c r="S238" s="140"/>
      <c r="T238" s="141"/>
      <c r="AT238" s="138" t="s">
        <v>212</v>
      </c>
      <c r="AU238" s="138" t="s">
        <v>88</v>
      </c>
      <c r="AV238" s="40" t="s">
        <v>88</v>
      </c>
      <c r="AW238" s="40" t="s">
        <v>31</v>
      </c>
      <c r="AX238" s="40" t="s">
        <v>75</v>
      </c>
      <c r="AY238" s="138" t="s">
        <v>203</v>
      </c>
    </row>
    <row r="239" spans="1:65" s="40" customFormat="1">
      <c r="B239" s="137"/>
      <c r="C239" s="197"/>
      <c r="D239" s="198" t="s">
        <v>212</v>
      </c>
      <c r="E239" s="199" t="s">
        <v>1</v>
      </c>
      <c r="F239" s="200" t="s">
        <v>306</v>
      </c>
      <c r="G239" s="197"/>
      <c r="H239" s="201">
        <v>6.9</v>
      </c>
      <c r="J239" s="197"/>
      <c r="L239" s="137"/>
      <c r="M239" s="139"/>
      <c r="N239" s="140"/>
      <c r="O239" s="140"/>
      <c r="P239" s="140"/>
      <c r="Q239" s="140"/>
      <c r="R239" s="140"/>
      <c r="S239" s="140"/>
      <c r="T239" s="141"/>
      <c r="AT239" s="138" t="s">
        <v>212</v>
      </c>
      <c r="AU239" s="138" t="s">
        <v>88</v>
      </c>
      <c r="AV239" s="40" t="s">
        <v>88</v>
      </c>
      <c r="AW239" s="40" t="s">
        <v>31</v>
      </c>
      <c r="AX239" s="40" t="s">
        <v>75</v>
      </c>
      <c r="AY239" s="138" t="s">
        <v>203</v>
      </c>
    </row>
    <row r="240" spans="1:65" s="43" customFormat="1">
      <c r="B240" s="152"/>
      <c r="C240" s="209"/>
      <c r="D240" s="198" t="s">
        <v>212</v>
      </c>
      <c r="E240" s="210" t="s">
        <v>1</v>
      </c>
      <c r="F240" s="211" t="s">
        <v>307</v>
      </c>
      <c r="G240" s="209"/>
      <c r="H240" s="212">
        <v>110.246</v>
      </c>
      <c r="J240" s="209"/>
      <c r="L240" s="152"/>
      <c r="M240" s="154"/>
      <c r="N240" s="155"/>
      <c r="O240" s="155"/>
      <c r="P240" s="155"/>
      <c r="Q240" s="155"/>
      <c r="R240" s="155"/>
      <c r="S240" s="155"/>
      <c r="T240" s="156"/>
      <c r="AT240" s="153" t="s">
        <v>212</v>
      </c>
      <c r="AU240" s="153" t="s">
        <v>88</v>
      </c>
      <c r="AV240" s="43" t="s">
        <v>204</v>
      </c>
      <c r="AW240" s="43" t="s">
        <v>31</v>
      </c>
      <c r="AX240" s="43" t="s">
        <v>75</v>
      </c>
      <c r="AY240" s="153" t="s">
        <v>203</v>
      </c>
    </row>
    <row r="241" spans="1:65" s="41" customFormat="1">
      <c r="B241" s="142"/>
      <c r="C241" s="202"/>
      <c r="D241" s="198" t="s">
        <v>212</v>
      </c>
      <c r="E241" s="203" t="s">
        <v>1</v>
      </c>
      <c r="F241" s="204" t="s">
        <v>239</v>
      </c>
      <c r="G241" s="202"/>
      <c r="H241" s="205">
        <v>322.21199999999999</v>
      </c>
      <c r="J241" s="202"/>
      <c r="L241" s="142"/>
      <c r="M241" s="144"/>
      <c r="N241" s="145"/>
      <c r="O241" s="145"/>
      <c r="P241" s="145"/>
      <c r="Q241" s="145"/>
      <c r="R241" s="145"/>
      <c r="S241" s="145"/>
      <c r="T241" s="146"/>
      <c r="AT241" s="143" t="s">
        <v>212</v>
      </c>
      <c r="AU241" s="143" t="s">
        <v>88</v>
      </c>
      <c r="AV241" s="41" t="s">
        <v>210</v>
      </c>
      <c r="AW241" s="41" t="s">
        <v>31</v>
      </c>
      <c r="AX241" s="41" t="s">
        <v>82</v>
      </c>
      <c r="AY241" s="143" t="s">
        <v>203</v>
      </c>
    </row>
    <row r="242" spans="1:65" s="87" customFormat="1" ht="16.5" customHeight="1">
      <c r="A242" s="19"/>
      <c r="B242" s="36"/>
      <c r="C242" s="192" t="s">
        <v>308</v>
      </c>
      <c r="D242" s="192" t="s">
        <v>206</v>
      </c>
      <c r="E242" s="193" t="s">
        <v>309</v>
      </c>
      <c r="F242" s="194" t="s">
        <v>310</v>
      </c>
      <c r="G242" s="195" t="s">
        <v>116</v>
      </c>
      <c r="H242" s="196">
        <v>211.96600000000001</v>
      </c>
      <c r="I242" s="37"/>
      <c r="J242" s="227">
        <f>ROUND(I242*H242,2)</f>
        <v>0</v>
      </c>
      <c r="K242" s="38"/>
      <c r="L242" s="36"/>
      <c r="M242" s="39" t="s">
        <v>1</v>
      </c>
      <c r="N242" s="131" t="s">
        <v>41</v>
      </c>
      <c r="O242" s="132"/>
      <c r="P242" s="133">
        <f>O242*H242</f>
        <v>0</v>
      </c>
      <c r="Q242" s="133">
        <v>1.575E-2</v>
      </c>
      <c r="R242" s="133">
        <f>Q242*H242</f>
        <v>3.3384645000000002</v>
      </c>
      <c r="S242" s="133">
        <v>0</v>
      </c>
      <c r="T242" s="134">
        <f>S242*H242</f>
        <v>0</v>
      </c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R242" s="135" t="s">
        <v>210</v>
      </c>
      <c r="AT242" s="135" t="s">
        <v>206</v>
      </c>
      <c r="AU242" s="135" t="s">
        <v>88</v>
      </c>
      <c r="AY242" s="80" t="s">
        <v>203</v>
      </c>
      <c r="BE242" s="136">
        <f>IF(N242="základná",J242,0)</f>
        <v>0</v>
      </c>
      <c r="BF242" s="136">
        <f>IF(N242="znížená",J242,0)</f>
        <v>0</v>
      </c>
      <c r="BG242" s="136">
        <f>IF(N242="zákl. prenesená",J242,0)</f>
        <v>0</v>
      </c>
      <c r="BH242" s="136">
        <f>IF(N242="zníž. prenesená",J242,0)</f>
        <v>0</v>
      </c>
      <c r="BI242" s="136">
        <f>IF(N242="nulová",J242,0)</f>
        <v>0</v>
      </c>
      <c r="BJ242" s="80" t="s">
        <v>88</v>
      </c>
      <c r="BK242" s="136">
        <f>ROUND(I242*H242,2)</f>
        <v>0</v>
      </c>
      <c r="BL242" s="80" t="s">
        <v>210</v>
      </c>
      <c r="BM242" s="135" t="s">
        <v>311</v>
      </c>
    </row>
    <row r="243" spans="1:65" s="40" customFormat="1">
      <c r="B243" s="137"/>
      <c r="C243" s="197"/>
      <c r="D243" s="198" t="s">
        <v>212</v>
      </c>
      <c r="E243" s="199" t="s">
        <v>1</v>
      </c>
      <c r="F243" s="200" t="s">
        <v>114</v>
      </c>
      <c r="G243" s="197"/>
      <c r="H243" s="201">
        <v>211.96600000000001</v>
      </c>
      <c r="J243" s="197"/>
      <c r="L243" s="137"/>
      <c r="M243" s="139"/>
      <c r="N243" s="140"/>
      <c r="O243" s="140"/>
      <c r="P243" s="140"/>
      <c r="Q243" s="140"/>
      <c r="R243" s="140"/>
      <c r="S243" s="140"/>
      <c r="T243" s="141"/>
      <c r="AT243" s="138" t="s">
        <v>212</v>
      </c>
      <c r="AU243" s="138" t="s">
        <v>88</v>
      </c>
      <c r="AV243" s="40" t="s">
        <v>88</v>
      </c>
      <c r="AW243" s="40" t="s">
        <v>31</v>
      </c>
      <c r="AX243" s="40" t="s">
        <v>75</v>
      </c>
      <c r="AY243" s="138" t="s">
        <v>203</v>
      </c>
    </row>
    <row r="244" spans="1:65" s="41" customFormat="1">
      <c r="B244" s="142"/>
      <c r="C244" s="202"/>
      <c r="D244" s="198" t="s">
        <v>212</v>
      </c>
      <c r="E244" s="203" t="s">
        <v>1</v>
      </c>
      <c r="F244" s="204" t="s">
        <v>239</v>
      </c>
      <c r="G244" s="202"/>
      <c r="H244" s="205">
        <v>211.96600000000001</v>
      </c>
      <c r="J244" s="202"/>
      <c r="L244" s="142"/>
      <c r="M244" s="144"/>
      <c r="N244" s="145"/>
      <c r="O244" s="145"/>
      <c r="P244" s="145"/>
      <c r="Q244" s="145"/>
      <c r="R244" s="145"/>
      <c r="S244" s="145"/>
      <c r="T244" s="146"/>
      <c r="AT244" s="143" t="s">
        <v>212</v>
      </c>
      <c r="AU244" s="143" t="s">
        <v>88</v>
      </c>
      <c r="AV244" s="41" t="s">
        <v>210</v>
      </c>
      <c r="AW244" s="41" t="s">
        <v>31</v>
      </c>
      <c r="AX244" s="41" t="s">
        <v>82</v>
      </c>
      <c r="AY244" s="143" t="s">
        <v>203</v>
      </c>
    </row>
    <row r="245" spans="1:65" s="87" customFormat="1" ht="16.5" customHeight="1">
      <c r="A245" s="19"/>
      <c r="B245" s="36"/>
      <c r="C245" s="192" t="s">
        <v>312</v>
      </c>
      <c r="D245" s="192" t="s">
        <v>206</v>
      </c>
      <c r="E245" s="193" t="s">
        <v>313</v>
      </c>
      <c r="F245" s="194" t="s">
        <v>314</v>
      </c>
      <c r="G245" s="195" t="s">
        <v>116</v>
      </c>
      <c r="H245" s="196">
        <v>110.246</v>
      </c>
      <c r="I245" s="37"/>
      <c r="J245" s="227">
        <f>ROUND(I245*H245,2)</f>
        <v>0</v>
      </c>
      <c r="K245" s="38"/>
      <c r="L245" s="36"/>
      <c r="M245" s="39" t="s">
        <v>1</v>
      </c>
      <c r="N245" s="131" t="s">
        <v>41</v>
      </c>
      <c r="O245" s="132"/>
      <c r="P245" s="133">
        <f>O245*H245</f>
        <v>0</v>
      </c>
      <c r="Q245" s="133">
        <v>1.312E-2</v>
      </c>
      <c r="R245" s="133">
        <f>Q245*H245</f>
        <v>1.4464275199999999</v>
      </c>
      <c r="S245" s="133">
        <v>0</v>
      </c>
      <c r="T245" s="134">
        <f>S245*H245</f>
        <v>0</v>
      </c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R245" s="135" t="s">
        <v>210</v>
      </c>
      <c r="AT245" s="135" t="s">
        <v>206</v>
      </c>
      <c r="AU245" s="135" t="s">
        <v>88</v>
      </c>
      <c r="AY245" s="80" t="s">
        <v>203</v>
      </c>
      <c r="BE245" s="136">
        <f>IF(N245="základná",J245,0)</f>
        <v>0</v>
      </c>
      <c r="BF245" s="136">
        <f>IF(N245="znížená",J245,0)</f>
        <v>0</v>
      </c>
      <c r="BG245" s="136">
        <f>IF(N245="zákl. prenesená",J245,0)</f>
        <v>0</v>
      </c>
      <c r="BH245" s="136">
        <f>IF(N245="zníž. prenesená",J245,0)</f>
        <v>0</v>
      </c>
      <c r="BI245" s="136">
        <f>IF(N245="nulová",J245,0)</f>
        <v>0</v>
      </c>
      <c r="BJ245" s="80" t="s">
        <v>88</v>
      </c>
      <c r="BK245" s="136">
        <f>ROUND(I245*H245,2)</f>
        <v>0</v>
      </c>
      <c r="BL245" s="80" t="s">
        <v>210</v>
      </c>
      <c r="BM245" s="135" t="s">
        <v>315</v>
      </c>
    </row>
    <row r="246" spans="1:65" s="42" customFormat="1">
      <c r="B246" s="147"/>
      <c r="C246" s="206"/>
      <c r="D246" s="198" t="s">
        <v>212</v>
      </c>
      <c r="E246" s="207" t="s">
        <v>1</v>
      </c>
      <c r="F246" s="208" t="s">
        <v>304</v>
      </c>
      <c r="G246" s="206"/>
      <c r="H246" s="207" t="s">
        <v>1</v>
      </c>
      <c r="J246" s="206"/>
      <c r="L246" s="147"/>
      <c r="M246" s="149"/>
      <c r="N246" s="150"/>
      <c r="O246" s="150"/>
      <c r="P246" s="150"/>
      <c r="Q246" s="150"/>
      <c r="R246" s="150"/>
      <c r="S246" s="150"/>
      <c r="T246" s="151"/>
      <c r="AT246" s="148" t="s">
        <v>212</v>
      </c>
      <c r="AU246" s="148" t="s">
        <v>88</v>
      </c>
      <c r="AV246" s="42" t="s">
        <v>82</v>
      </c>
      <c r="AW246" s="42" t="s">
        <v>31</v>
      </c>
      <c r="AX246" s="42" t="s">
        <v>75</v>
      </c>
      <c r="AY246" s="148" t="s">
        <v>203</v>
      </c>
    </row>
    <row r="247" spans="1:65" s="40" customFormat="1">
      <c r="B247" s="137"/>
      <c r="C247" s="197"/>
      <c r="D247" s="198" t="s">
        <v>212</v>
      </c>
      <c r="E247" s="199" t="s">
        <v>1</v>
      </c>
      <c r="F247" s="200" t="s">
        <v>305</v>
      </c>
      <c r="G247" s="197"/>
      <c r="H247" s="201">
        <v>0</v>
      </c>
      <c r="J247" s="197"/>
      <c r="L247" s="137"/>
      <c r="M247" s="139"/>
      <c r="N247" s="140"/>
      <c r="O247" s="140"/>
      <c r="P247" s="140"/>
      <c r="Q247" s="140"/>
      <c r="R247" s="140"/>
      <c r="S247" s="140"/>
      <c r="T247" s="141"/>
      <c r="AT247" s="138" t="s">
        <v>212</v>
      </c>
      <c r="AU247" s="138" t="s">
        <v>88</v>
      </c>
      <c r="AV247" s="40" t="s">
        <v>88</v>
      </c>
      <c r="AW247" s="40" t="s">
        <v>31</v>
      </c>
      <c r="AX247" s="40" t="s">
        <v>75</v>
      </c>
      <c r="AY247" s="138" t="s">
        <v>203</v>
      </c>
    </row>
    <row r="248" spans="1:65" s="40" customFormat="1">
      <c r="B248" s="137"/>
      <c r="C248" s="197"/>
      <c r="D248" s="198" t="s">
        <v>212</v>
      </c>
      <c r="E248" s="199" t="s">
        <v>1</v>
      </c>
      <c r="F248" s="200" t="s">
        <v>306</v>
      </c>
      <c r="G248" s="197"/>
      <c r="H248" s="201">
        <v>6.9</v>
      </c>
      <c r="J248" s="197"/>
      <c r="L248" s="137"/>
      <c r="M248" s="139"/>
      <c r="N248" s="140"/>
      <c r="O248" s="140"/>
      <c r="P248" s="140"/>
      <c r="Q248" s="140"/>
      <c r="R248" s="140"/>
      <c r="S248" s="140"/>
      <c r="T248" s="141"/>
      <c r="AT248" s="138" t="s">
        <v>212</v>
      </c>
      <c r="AU248" s="138" t="s">
        <v>88</v>
      </c>
      <c r="AV248" s="40" t="s">
        <v>88</v>
      </c>
      <c r="AW248" s="40" t="s">
        <v>31</v>
      </c>
      <c r="AX248" s="40" t="s">
        <v>75</v>
      </c>
      <c r="AY248" s="138" t="s">
        <v>203</v>
      </c>
    </row>
    <row r="249" spans="1:65" s="43" customFormat="1">
      <c r="B249" s="152"/>
      <c r="C249" s="209"/>
      <c r="D249" s="198" t="s">
        <v>212</v>
      </c>
      <c r="E249" s="210" t="s">
        <v>1</v>
      </c>
      <c r="F249" s="211" t="s">
        <v>307</v>
      </c>
      <c r="G249" s="209"/>
      <c r="H249" s="212">
        <v>6.9</v>
      </c>
      <c r="J249" s="209"/>
      <c r="L249" s="152"/>
      <c r="M249" s="154"/>
      <c r="N249" s="155"/>
      <c r="O249" s="155"/>
      <c r="P249" s="155"/>
      <c r="Q249" s="155"/>
      <c r="R249" s="155"/>
      <c r="S249" s="155"/>
      <c r="T249" s="156"/>
      <c r="AT249" s="153" t="s">
        <v>212</v>
      </c>
      <c r="AU249" s="153" t="s">
        <v>88</v>
      </c>
      <c r="AV249" s="43" t="s">
        <v>204</v>
      </c>
      <c r="AW249" s="43" t="s">
        <v>31</v>
      </c>
      <c r="AX249" s="43" t="s">
        <v>75</v>
      </c>
      <c r="AY249" s="153" t="s">
        <v>203</v>
      </c>
    </row>
    <row r="250" spans="1:65" s="42" customFormat="1">
      <c r="B250" s="147"/>
      <c r="C250" s="206"/>
      <c r="D250" s="198" t="s">
        <v>212</v>
      </c>
      <c r="E250" s="207" t="s">
        <v>1</v>
      </c>
      <c r="F250" s="208" t="s">
        <v>316</v>
      </c>
      <c r="G250" s="206"/>
      <c r="H250" s="207" t="s">
        <v>1</v>
      </c>
      <c r="J250" s="206"/>
      <c r="L250" s="147"/>
      <c r="M250" s="149"/>
      <c r="N250" s="150"/>
      <c r="O250" s="150"/>
      <c r="P250" s="150"/>
      <c r="Q250" s="150"/>
      <c r="R250" s="150"/>
      <c r="S250" s="150"/>
      <c r="T250" s="151"/>
      <c r="AT250" s="148" t="s">
        <v>212</v>
      </c>
      <c r="AU250" s="148" t="s">
        <v>88</v>
      </c>
      <c r="AV250" s="42" t="s">
        <v>82</v>
      </c>
      <c r="AW250" s="42" t="s">
        <v>31</v>
      </c>
      <c r="AX250" s="42" t="s">
        <v>75</v>
      </c>
      <c r="AY250" s="148" t="s">
        <v>203</v>
      </c>
    </row>
    <row r="251" spans="1:65" s="40" customFormat="1">
      <c r="B251" s="137"/>
      <c r="C251" s="197"/>
      <c r="D251" s="198" t="s">
        <v>212</v>
      </c>
      <c r="E251" s="199" t="s">
        <v>1</v>
      </c>
      <c r="F251" s="200" t="s">
        <v>122</v>
      </c>
      <c r="G251" s="197"/>
      <c r="H251" s="201">
        <v>90.695999999999998</v>
      </c>
      <c r="J251" s="197"/>
      <c r="L251" s="137"/>
      <c r="M251" s="139"/>
      <c r="N251" s="140"/>
      <c r="O251" s="140"/>
      <c r="P251" s="140"/>
      <c r="Q251" s="140"/>
      <c r="R251" s="140"/>
      <c r="S251" s="140"/>
      <c r="T251" s="141"/>
      <c r="AT251" s="138" t="s">
        <v>212</v>
      </c>
      <c r="AU251" s="138" t="s">
        <v>88</v>
      </c>
      <c r="AV251" s="40" t="s">
        <v>88</v>
      </c>
      <c r="AW251" s="40" t="s">
        <v>31</v>
      </c>
      <c r="AX251" s="40" t="s">
        <v>75</v>
      </c>
      <c r="AY251" s="138" t="s">
        <v>203</v>
      </c>
    </row>
    <row r="252" spans="1:65" s="40" customFormat="1">
      <c r="B252" s="137"/>
      <c r="C252" s="197"/>
      <c r="D252" s="198" t="s">
        <v>212</v>
      </c>
      <c r="E252" s="199" t="s">
        <v>1</v>
      </c>
      <c r="F252" s="200" t="s">
        <v>125</v>
      </c>
      <c r="G252" s="197"/>
      <c r="H252" s="201">
        <v>12.65</v>
      </c>
      <c r="J252" s="197"/>
      <c r="L252" s="137"/>
      <c r="M252" s="139"/>
      <c r="N252" s="140"/>
      <c r="O252" s="140"/>
      <c r="P252" s="140"/>
      <c r="Q252" s="140"/>
      <c r="R252" s="140"/>
      <c r="S252" s="140"/>
      <c r="T252" s="141"/>
      <c r="AT252" s="138" t="s">
        <v>212</v>
      </c>
      <c r="AU252" s="138" t="s">
        <v>88</v>
      </c>
      <c r="AV252" s="40" t="s">
        <v>88</v>
      </c>
      <c r="AW252" s="40" t="s">
        <v>31</v>
      </c>
      <c r="AX252" s="40" t="s">
        <v>75</v>
      </c>
      <c r="AY252" s="138" t="s">
        <v>203</v>
      </c>
    </row>
    <row r="253" spans="1:65" s="43" customFormat="1">
      <c r="B253" s="152"/>
      <c r="C253" s="209"/>
      <c r="D253" s="198" t="s">
        <v>212</v>
      </c>
      <c r="E253" s="210" t="s">
        <v>1</v>
      </c>
      <c r="F253" s="211" t="s">
        <v>231</v>
      </c>
      <c r="G253" s="209"/>
      <c r="H253" s="212">
        <v>103.346</v>
      </c>
      <c r="J253" s="209"/>
      <c r="L253" s="152"/>
      <c r="M253" s="154"/>
      <c r="N253" s="155"/>
      <c r="O253" s="155"/>
      <c r="P253" s="155"/>
      <c r="Q253" s="155"/>
      <c r="R253" s="155"/>
      <c r="S253" s="155"/>
      <c r="T253" s="156"/>
      <c r="AT253" s="153" t="s">
        <v>212</v>
      </c>
      <c r="AU253" s="153" t="s">
        <v>88</v>
      </c>
      <c r="AV253" s="43" t="s">
        <v>204</v>
      </c>
      <c r="AW253" s="43" t="s">
        <v>31</v>
      </c>
      <c r="AX253" s="43" t="s">
        <v>75</v>
      </c>
      <c r="AY253" s="153" t="s">
        <v>203</v>
      </c>
    </row>
    <row r="254" spans="1:65" s="41" customFormat="1">
      <c r="B254" s="142"/>
      <c r="C254" s="202"/>
      <c r="D254" s="198" t="s">
        <v>212</v>
      </c>
      <c r="E254" s="203" t="s">
        <v>1</v>
      </c>
      <c r="F254" s="204" t="s">
        <v>239</v>
      </c>
      <c r="G254" s="202"/>
      <c r="H254" s="205">
        <v>110.246</v>
      </c>
      <c r="J254" s="202"/>
      <c r="L254" s="142"/>
      <c r="M254" s="144"/>
      <c r="N254" s="145"/>
      <c r="O254" s="145"/>
      <c r="P254" s="145"/>
      <c r="Q254" s="145"/>
      <c r="R254" s="145"/>
      <c r="S254" s="145"/>
      <c r="T254" s="146"/>
      <c r="AT254" s="143" t="s">
        <v>212</v>
      </c>
      <c r="AU254" s="143" t="s">
        <v>88</v>
      </c>
      <c r="AV254" s="41" t="s">
        <v>210</v>
      </c>
      <c r="AW254" s="41" t="s">
        <v>31</v>
      </c>
      <c r="AX254" s="41" t="s">
        <v>82</v>
      </c>
      <c r="AY254" s="143" t="s">
        <v>203</v>
      </c>
    </row>
    <row r="255" spans="1:65" s="87" customFormat="1" ht="16.5" customHeight="1">
      <c r="A255" s="19"/>
      <c r="B255" s="36"/>
      <c r="C255" s="192" t="s">
        <v>317</v>
      </c>
      <c r="D255" s="192" t="s">
        <v>206</v>
      </c>
      <c r="E255" s="193" t="s">
        <v>318</v>
      </c>
      <c r="F255" s="194" t="s">
        <v>319</v>
      </c>
      <c r="G255" s="195" t="s">
        <v>116</v>
      </c>
      <c r="H255" s="196">
        <v>25.695</v>
      </c>
      <c r="I255" s="37"/>
      <c r="J255" s="227">
        <f>ROUND(I255*H255,2)</f>
        <v>0</v>
      </c>
      <c r="K255" s="38"/>
      <c r="L255" s="36"/>
      <c r="M255" s="39" t="s">
        <v>1</v>
      </c>
      <c r="N255" s="131" t="s">
        <v>41</v>
      </c>
      <c r="O255" s="132"/>
      <c r="P255" s="133">
        <f>O255*H255</f>
        <v>0</v>
      </c>
      <c r="Q255" s="133">
        <v>5.2500000000000003E-3</v>
      </c>
      <c r="R255" s="133">
        <f>Q255*H255</f>
        <v>0.13489875000000001</v>
      </c>
      <c r="S255" s="133">
        <v>0</v>
      </c>
      <c r="T255" s="134">
        <f>S255*H255</f>
        <v>0</v>
      </c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R255" s="135" t="s">
        <v>210</v>
      </c>
      <c r="AT255" s="135" t="s">
        <v>206</v>
      </c>
      <c r="AU255" s="135" t="s">
        <v>88</v>
      </c>
      <c r="AY255" s="80" t="s">
        <v>203</v>
      </c>
      <c r="BE255" s="136">
        <f>IF(N255="základná",J255,0)</f>
        <v>0</v>
      </c>
      <c r="BF255" s="136">
        <f>IF(N255="znížená",J255,0)</f>
        <v>0</v>
      </c>
      <c r="BG255" s="136">
        <f>IF(N255="zákl. prenesená",J255,0)</f>
        <v>0</v>
      </c>
      <c r="BH255" s="136">
        <f>IF(N255="zníž. prenesená",J255,0)</f>
        <v>0</v>
      </c>
      <c r="BI255" s="136">
        <f>IF(N255="nulová",J255,0)</f>
        <v>0</v>
      </c>
      <c r="BJ255" s="80" t="s">
        <v>88</v>
      </c>
      <c r="BK255" s="136">
        <f>ROUND(I255*H255,2)</f>
        <v>0</v>
      </c>
      <c r="BL255" s="80" t="s">
        <v>210</v>
      </c>
      <c r="BM255" s="135" t="s">
        <v>320</v>
      </c>
    </row>
    <row r="256" spans="1:65" s="42" customFormat="1">
      <c r="B256" s="147"/>
      <c r="C256" s="206"/>
      <c r="D256" s="198" t="s">
        <v>212</v>
      </c>
      <c r="E256" s="207" t="s">
        <v>1</v>
      </c>
      <c r="F256" s="208" t="s">
        <v>321</v>
      </c>
      <c r="G256" s="206"/>
      <c r="H256" s="207" t="s">
        <v>1</v>
      </c>
      <c r="J256" s="206"/>
      <c r="L256" s="147"/>
      <c r="M256" s="149"/>
      <c r="N256" s="150"/>
      <c r="O256" s="150"/>
      <c r="P256" s="150"/>
      <c r="Q256" s="150"/>
      <c r="R256" s="150"/>
      <c r="S256" s="150"/>
      <c r="T256" s="151"/>
      <c r="AT256" s="148" t="s">
        <v>212</v>
      </c>
      <c r="AU256" s="148" t="s">
        <v>88</v>
      </c>
      <c r="AV256" s="42" t="s">
        <v>82</v>
      </c>
      <c r="AW256" s="42" t="s">
        <v>31</v>
      </c>
      <c r="AX256" s="42" t="s">
        <v>75</v>
      </c>
      <c r="AY256" s="148" t="s">
        <v>203</v>
      </c>
    </row>
    <row r="257" spans="1:65" s="40" customFormat="1">
      <c r="B257" s="137"/>
      <c r="C257" s="197"/>
      <c r="D257" s="198" t="s">
        <v>212</v>
      </c>
      <c r="E257" s="199" t="s">
        <v>1</v>
      </c>
      <c r="F257" s="200" t="s">
        <v>322</v>
      </c>
      <c r="G257" s="197"/>
      <c r="H257" s="201">
        <v>21.812000000000001</v>
      </c>
      <c r="J257" s="197"/>
      <c r="L257" s="137"/>
      <c r="M257" s="139"/>
      <c r="N257" s="140"/>
      <c r="O257" s="140"/>
      <c r="P257" s="140"/>
      <c r="Q257" s="140"/>
      <c r="R257" s="140"/>
      <c r="S257" s="140"/>
      <c r="T257" s="141"/>
      <c r="AT257" s="138" t="s">
        <v>212</v>
      </c>
      <c r="AU257" s="138" t="s">
        <v>88</v>
      </c>
      <c r="AV257" s="40" t="s">
        <v>88</v>
      </c>
      <c r="AW257" s="40" t="s">
        <v>31</v>
      </c>
      <c r="AX257" s="40" t="s">
        <v>75</v>
      </c>
      <c r="AY257" s="138" t="s">
        <v>203</v>
      </c>
    </row>
    <row r="258" spans="1:65" s="40" customFormat="1">
      <c r="B258" s="137"/>
      <c r="C258" s="197"/>
      <c r="D258" s="198" t="s">
        <v>212</v>
      </c>
      <c r="E258" s="199" t="s">
        <v>1</v>
      </c>
      <c r="F258" s="200" t="s">
        <v>323</v>
      </c>
      <c r="G258" s="197"/>
      <c r="H258" s="201">
        <v>1.875</v>
      </c>
      <c r="J258" s="197"/>
      <c r="L258" s="137"/>
      <c r="M258" s="139"/>
      <c r="N258" s="140"/>
      <c r="O258" s="140"/>
      <c r="P258" s="140"/>
      <c r="Q258" s="140"/>
      <c r="R258" s="140"/>
      <c r="S258" s="140"/>
      <c r="T258" s="141"/>
      <c r="AT258" s="138" t="s">
        <v>212</v>
      </c>
      <c r="AU258" s="138" t="s">
        <v>88</v>
      </c>
      <c r="AV258" s="40" t="s">
        <v>88</v>
      </c>
      <c r="AW258" s="40" t="s">
        <v>31</v>
      </c>
      <c r="AX258" s="40" t="s">
        <v>75</v>
      </c>
      <c r="AY258" s="138" t="s">
        <v>203</v>
      </c>
    </row>
    <row r="259" spans="1:65" s="40" customFormat="1">
      <c r="B259" s="137"/>
      <c r="C259" s="197"/>
      <c r="D259" s="198" t="s">
        <v>212</v>
      </c>
      <c r="E259" s="199" t="s">
        <v>1</v>
      </c>
      <c r="F259" s="200" t="s">
        <v>324</v>
      </c>
      <c r="G259" s="197"/>
      <c r="H259" s="201">
        <v>3.6880000000000002</v>
      </c>
      <c r="J259" s="197"/>
      <c r="L259" s="137"/>
      <c r="M259" s="139"/>
      <c r="N259" s="140"/>
      <c r="O259" s="140"/>
      <c r="P259" s="140"/>
      <c r="Q259" s="140"/>
      <c r="R259" s="140"/>
      <c r="S259" s="140"/>
      <c r="T259" s="141"/>
      <c r="AT259" s="138" t="s">
        <v>212</v>
      </c>
      <c r="AU259" s="138" t="s">
        <v>88</v>
      </c>
      <c r="AV259" s="40" t="s">
        <v>88</v>
      </c>
      <c r="AW259" s="40" t="s">
        <v>31</v>
      </c>
      <c r="AX259" s="40" t="s">
        <v>75</v>
      </c>
      <c r="AY259" s="138" t="s">
        <v>203</v>
      </c>
    </row>
    <row r="260" spans="1:65" s="40" customFormat="1">
      <c r="B260" s="137"/>
      <c r="C260" s="197"/>
      <c r="D260" s="198" t="s">
        <v>212</v>
      </c>
      <c r="E260" s="199" t="s">
        <v>1</v>
      </c>
      <c r="F260" s="200" t="s">
        <v>325</v>
      </c>
      <c r="G260" s="197"/>
      <c r="H260" s="201">
        <v>-1.68</v>
      </c>
      <c r="J260" s="197"/>
      <c r="L260" s="137"/>
      <c r="M260" s="139"/>
      <c r="N260" s="140"/>
      <c r="O260" s="140"/>
      <c r="P260" s="140"/>
      <c r="Q260" s="140"/>
      <c r="R260" s="140"/>
      <c r="S260" s="140"/>
      <c r="T260" s="141"/>
      <c r="AT260" s="138" t="s">
        <v>212</v>
      </c>
      <c r="AU260" s="138" t="s">
        <v>88</v>
      </c>
      <c r="AV260" s="40" t="s">
        <v>88</v>
      </c>
      <c r="AW260" s="40" t="s">
        <v>31</v>
      </c>
      <c r="AX260" s="40" t="s">
        <v>75</v>
      </c>
      <c r="AY260" s="138" t="s">
        <v>203</v>
      </c>
    </row>
    <row r="261" spans="1:65" s="43" customFormat="1">
      <c r="B261" s="152"/>
      <c r="C261" s="209"/>
      <c r="D261" s="198" t="s">
        <v>212</v>
      </c>
      <c r="E261" s="210" t="s">
        <v>1</v>
      </c>
      <c r="F261" s="211" t="s">
        <v>231</v>
      </c>
      <c r="G261" s="209"/>
      <c r="H261" s="212">
        <v>25.695</v>
      </c>
      <c r="J261" s="209"/>
      <c r="L261" s="152"/>
      <c r="M261" s="154"/>
      <c r="N261" s="155"/>
      <c r="O261" s="155"/>
      <c r="P261" s="155"/>
      <c r="Q261" s="155"/>
      <c r="R261" s="155"/>
      <c r="S261" s="155"/>
      <c r="T261" s="156"/>
      <c r="AT261" s="153" t="s">
        <v>212</v>
      </c>
      <c r="AU261" s="153" t="s">
        <v>88</v>
      </c>
      <c r="AV261" s="43" t="s">
        <v>204</v>
      </c>
      <c r="AW261" s="43" t="s">
        <v>31</v>
      </c>
      <c r="AX261" s="43" t="s">
        <v>75</v>
      </c>
      <c r="AY261" s="153" t="s">
        <v>203</v>
      </c>
    </row>
    <row r="262" spans="1:65" s="41" customFormat="1">
      <c r="B262" s="142"/>
      <c r="C262" s="202"/>
      <c r="D262" s="198" t="s">
        <v>212</v>
      </c>
      <c r="E262" s="203" t="s">
        <v>1</v>
      </c>
      <c r="F262" s="204" t="s">
        <v>239</v>
      </c>
      <c r="G262" s="202"/>
      <c r="H262" s="205">
        <v>25.695</v>
      </c>
      <c r="J262" s="202"/>
      <c r="L262" s="142"/>
      <c r="M262" s="144"/>
      <c r="N262" s="145"/>
      <c r="O262" s="145"/>
      <c r="P262" s="145"/>
      <c r="Q262" s="145"/>
      <c r="R262" s="145"/>
      <c r="S262" s="145"/>
      <c r="T262" s="146"/>
      <c r="AT262" s="143" t="s">
        <v>212</v>
      </c>
      <c r="AU262" s="143" t="s">
        <v>88</v>
      </c>
      <c r="AV262" s="41" t="s">
        <v>210</v>
      </c>
      <c r="AW262" s="41" t="s">
        <v>31</v>
      </c>
      <c r="AX262" s="41" t="s">
        <v>82</v>
      </c>
      <c r="AY262" s="143" t="s">
        <v>203</v>
      </c>
    </row>
    <row r="263" spans="1:65" s="87" customFormat="1" ht="16.5" customHeight="1">
      <c r="A263" s="19"/>
      <c r="B263" s="36"/>
      <c r="C263" s="192" t="s">
        <v>326</v>
      </c>
      <c r="D263" s="192" t="s">
        <v>206</v>
      </c>
      <c r="E263" s="193" t="s">
        <v>327</v>
      </c>
      <c r="F263" s="194" t="s">
        <v>328</v>
      </c>
      <c r="G263" s="195" t="s">
        <v>116</v>
      </c>
      <c r="H263" s="196">
        <v>25.695</v>
      </c>
      <c r="I263" s="37"/>
      <c r="J263" s="227">
        <f>ROUND(I263*H263,2)</f>
        <v>0</v>
      </c>
      <c r="K263" s="38"/>
      <c r="L263" s="36"/>
      <c r="M263" s="39" t="s">
        <v>1</v>
      </c>
      <c r="N263" s="131" t="s">
        <v>41</v>
      </c>
      <c r="O263" s="132"/>
      <c r="P263" s="133">
        <f>O263*H263</f>
        <v>0</v>
      </c>
      <c r="Q263" s="133">
        <v>1.102E-2</v>
      </c>
      <c r="R263" s="133">
        <f>Q263*H263</f>
        <v>0.28315889999999999</v>
      </c>
      <c r="S263" s="133">
        <v>0</v>
      </c>
      <c r="T263" s="134">
        <f>S263*H263</f>
        <v>0</v>
      </c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R263" s="135" t="s">
        <v>210</v>
      </c>
      <c r="AT263" s="135" t="s">
        <v>206</v>
      </c>
      <c r="AU263" s="135" t="s">
        <v>88</v>
      </c>
      <c r="AY263" s="80" t="s">
        <v>203</v>
      </c>
      <c r="BE263" s="136">
        <f>IF(N263="základná",J263,0)</f>
        <v>0</v>
      </c>
      <c r="BF263" s="136">
        <f>IF(N263="znížená",J263,0)</f>
        <v>0</v>
      </c>
      <c r="BG263" s="136">
        <f>IF(N263="zákl. prenesená",J263,0)</f>
        <v>0</v>
      </c>
      <c r="BH263" s="136">
        <f>IF(N263="zníž. prenesená",J263,0)</f>
        <v>0</v>
      </c>
      <c r="BI263" s="136">
        <f>IF(N263="nulová",J263,0)</f>
        <v>0</v>
      </c>
      <c r="BJ263" s="80" t="s">
        <v>88</v>
      </c>
      <c r="BK263" s="136">
        <f>ROUND(I263*H263,2)</f>
        <v>0</v>
      </c>
      <c r="BL263" s="80" t="s">
        <v>210</v>
      </c>
      <c r="BM263" s="135" t="s">
        <v>329</v>
      </c>
    </row>
    <row r="264" spans="1:65" s="42" customFormat="1">
      <c r="B264" s="147"/>
      <c r="C264" s="206"/>
      <c r="D264" s="198" t="s">
        <v>212</v>
      </c>
      <c r="E264" s="207" t="s">
        <v>1</v>
      </c>
      <c r="F264" s="208" t="s">
        <v>321</v>
      </c>
      <c r="G264" s="206"/>
      <c r="H264" s="207" t="s">
        <v>1</v>
      </c>
      <c r="J264" s="206"/>
      <c r="L264" s="147"/>
      <c r="M264" s="149"/>
      <c r="N264" s="150"/>
      <c r="O264" s="150"/>
      <c r="P264" s="150"/>
      <c r="Q264" s="150"/>
      <c r="R264" s="150"/>
      <c r="S264" s="150"/>
      <c r="T264" s="151"/>
      <c r="AT264" s="148" t="s">
        <v>212</v>
      </c>
      <c r="AU264" s="148" t="s">
        <v>88</v>
      </c>
      <c r="AV264" s="42" t="s">
        <v>82</v>
      </c>
      <c r="AW264" s="42" t="s">
        <v>31</v>
      </c>
      <c r="AX264" s="42" t="s">
        <v>75</v>
      </c>
      <c r="AY264" s="148" t="s">
        <v>203</v>
      </c>
    </row>
    <row r="265" spans="1:65" s="40" customFormat="1">
      <c r="B265" s="137"/>
      <c r="C265" s="197"/>
      <c r="D265" s="198" t="s">
        <v>212</v>
      </c>
      <c r="E265" s="199" t="s">
        <v>1</v>
      </c>
      <c r="F265" s="200" t="s">
        <v>322</v>
      </c>
      <c r="G265" s="197"/>
      <c r="H265" s="201">
        <v>21.812000000000001</v>
      </c>
      <c r="J265" s="197"/>
      <c r="L265" s="137"/>
      <c r="M265" s="139"/>
      <c r="N265" s="140"/>
      <c r="O265" s="140"/>
      <c r="P265" s="140"/>
      <c r="Q265" s="140"/>
      <c r="R265" s="140"/>
      <c r="S265" s="140"/>
      <c r="T265" s="141"/>
      <c r="AT265" s="138" t="s">
        <v>212</v>
      </c>
      <c r="AU265" s="138" t="s">
        <v>88</v>
      </c>
      <c r="AV265" s="40" t="s">
        <v>88</v>
      </c>
      <c r="AW265" s="40" t="s">
        <v>31</v>
      </c>
      <c r="AX265" s="40" t="s">
        <v>75</v>
      </c>
      <c r="AY265" s="138" t="s">
        <v>203</v>
      </c>
    </row>
    <row r="266" spans="1:65" s="40" customFormat="1">
      <c r="B266" s="137"/>
      <c r="C266" s="197"/>
      <c r="D266" s="198" t="s">
        <v>212</v>
      </c>
      <c r="E266" s="199" t="s">
        <v>1</v>
      </c>
      <c r="F266" s="200" t="s">
        <v>323</v>
      </c>
      <c r="G266" s="197"/>
      <c r="H266" s="201">
        <v>1.875</v>
      </c>
      <c r="J266" s="197"/>
      <c r="L266" s="137"/>
      <c r="M266" s="139"/>
      <c r="N266" s="140"/>
      <c r="O266" s="140"/>
      <c r="P266" s="140"/>
      <c r="Q266" s="140"/>
      <c r="R266" s="140"/>
      <c r="S266" s="140"/>
      <c r="T266" s="141"/>
      <c r="AT266" s="138" t="s">
        <v>212</v>
      </c>
      <c r="AU266" s="138" t="s">
        <v>88</v>
      </c>
      <c r="AV266" s="40" t="s">
        <v>88</v>
      </c>
      <c r="AW266" s="40" t="s">
        <v>31</v>
      </c>
      <c r="AX266" s="40" t="s">
        <v>75</v>
      </c>
      <c r="AY266" s="138" t="s">
        <v>203</v>
      </c>
    </row>
    <row r="267" spans="1:65" s="40" customFormat="1">
      <c r="B267" s="137"/>
      <c r="C267" s="197"/>
      <c r="D267" s="198" t="s">
        <v>212</v>
      </c>
      <c r="E267" s="199" t="s">
        <v>1</v>
      </c>
      <c r="F267" s="200" t="s">
        <v>324</v>
      </c>
      <c r="G267" s="197"/>
      <c r="H267" s="201">
        <v>3.6880000000000002</v>
      </c>
      <c r="J267" s="197"/>
      <c r="L267" s="137"/>
      <c r="M267" s="139"/>
      <c r="N267" s="140"/>
      <c r="O267" s="140"/>
      <c r="P267" s="140"/>
      <c r="Q267" s="140"/>
      <c r="R267" s="140"/>
      <c r="S267" s="140"/>
      <c r="T267" s="141"/>
      <c r="AT267" s="138" t="s">
        <v>212</v>
      </c>
      <c r="AU267" s="138" t="s">
        <v>88</v>
      </c>
      <c r="AV267" s="40" t="s">
        <v>88</v>
      </c>
      <c r="AW267" s="40" t="s">
        <v>31</v>
      </c>
      <c r="AX267" s="40" t="s">
        <v>75</v>
      </c>
      <c r="AY267" s="138" t="s">
        <v>203</v>
      </c>
    </row>
    <row r="268" spans="1:65" s="40" customFormat="1">
      <c r="B268" s="137"/>
      <c r="C268" s="197"/>
      <c r="D268" s="198" t="s">
        <v>212</v>
      </c>
      <c r="E268" s="199" t="s">
        <v>1</v>
      </c>
      <c r="F268" s="200" t="s">
        <v>325</v>
      </c>
      <c r="G268" s="197"/>
      <c r="H268" s="201">
        <v>-1.68</v>
      </c>
      <c r="J268" s="197"/>
      <c r="L268" s="137"/>
      <c r="M268" s="139"/>
      <c r="N268" s="140"/>
      <c r="O268" s="140"/>
      <c r="P268" s="140"/>
      <c r="Q268" s="140"/>
      <c r="R268" s="140"/>
      <c r="S268" s="140"/>
      <c r="T268" s="141"/>
      <c r="AT268" s="138" t="s">
        <v>212</v>
      </c>
      <c r="AU268" s="138" t="s">
        <v>88</v>
      </c>
      <c r="AV268" s="40" t="s">
        <v>88</v>
      </c>
      <c r="AW268" s="40" t="s">
        <v>31</v>
      </c>
      <c r="AX268" s="40" t="s">
        <v>75</v>
      </c>
      <c r="AY268" s="138" t="s">
        <v>203</v>
      </c>
    </row>
    <row r="269" spans="1:65" s="43" customFormat="1">
      <c r="B269" s="152"/>
      <c r="C269" s="209"/>
      <c r="D269" s="198" t="s">
        <v>212</v>
      </c>
      <c r="E269" s="210" t="s">
        <v>1</v>
      </c>
      <c r="F269" s="211" t="s">
        <v>231</v>
      </c>
      <c r="G269" s="209"/>
      <c r="H269" s="212">
        <v>25.695</v>
      </c>
      <c r="J269" s="209"/>
      <c r="L269" s="152"/>
      <c r="M269" s="154"/>
      <c r="N269" s="155"/>
      <c r="O269" s="155"/>
      <c r="P269" s="155"/>
      <c r="Q269" s="155"/>
      <c r="R269" s="155"/>
      <c r="S269" s="155"/>
      <c r="T269" s="156"/>
      <c r="AT269" s="153" t="s">
        <v>212</v>
      </c>
      <c r="AU269" s="153" t="s">
        <v>88</v>
      </c>
      <c r="AV269" s="43" t="s">
        <v>204</v>
      </c>
      <c r="AW269" s="43" t="s">
        <v>31</v>
      </c>
      <c r="AX269" s="43" t="s">
        <v>75</v>
      </c>
      <c r="AY269" s="153" t="s">
        <v>203</v>
      </c>
    </row>
    <row r="270" spans="1:65" s="41" customFormat="1">
      <c r="B270" s="142"/>
      <c r="C270" s="202"/>
      <c r="D270" s="198" t="s">
        <v>212</v>
      </c>
      <c r="E270" s="203" t="s">
        <v>1</v>
      </c>
      <c r="F270" s="204" t="s">
        <v>330</v>
      </c>
      <c r="G270" s="202"/>
      <c r="H270" s="205">
        <v>25.695</v>
      </c>
      <c r="J270" s="202"/>
      <c r="L270" s="142"/>
      <c r="M270" s="144"/>
      <c r="N270" s="145"/>
      <c r="O270" s="145"/>
      <c r="P270" s="145"/>
      <c r="Q270" s="145"/>
      <c r="R270" s="145"/>
      <c r="S270" s="145"/>
      <c r="T270" s="146"/>
      <c r="AT270" s="143" t="s">
        <v>212</v>
      </c>
      <c r="AU270" s="143" t="s">
        <v>88</v>
      </c>
      <c r="AV270" s="41" t="s">
        <v>210</v>
      </c>
      <c r="AW270" s="41" t="s">
        <v>31</v>
      </c>
      <c r="AX270" s="41" t="s">
        <v>82</v>
      </c>
      <c r="AY270" s="143" t="s">
        <v>203</v>
      </c>
    </row>
    <row r="271" spans="1:65" s="87" customFormat="1" ht="21.75" customHeight="1">
      <c r="A271" s="19"/>
      <c r="B271" s="36"/>
      <c r="C271" s="192" t="s">
        <v>7</v>
      </c>
      <c r="D271" s="192" t="s">
        <v>206</v>
      </c>
      <c r="E271" s="193" t="s">
        <v>331</v>
      </c>
      <c r="F271" s="194" t="s">
        <v>332</v>
      </c>
      <c r="G271" s="195" t="s">
        <v>116</v>
      </c>
      <c r="H271" s="196">
        <v>244.47</v>
      </c>
      <c r="I271" s="37"/>
      <c r="J271" s="227">
        <f>ROUND(I271*H271,2)</f>
        <v>0</v>
      </c>
      <c r="K271" s="38"/>
      <c r="L271" s="36"/>
      <c r="M271" s="39" t="s">
        <v>1</v>
      </c>
      <c r="N271" s="131" t="s">
        <v>41</v>
      </c>
      <c r="O271" s="132"/>
      <c r="P271" s="133">
        <f>O271*H271</f>
        <v>0</v>
      </c>
      <c r="Q271" s="133">
        <v>1.098E-2</v>
      </c>
      <c r="R271" s="133">
        <f>Q271*H271</f>
        <v>2.6842806000000001</v>
      </c>
      <c r="S271" s="133">
        <v>0</v>
      </c>
      <c r="T271" s="134">
        <f>S271*H271</f>
        <v>0</v>
      </c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R271" s="135" t="s">
        <v>210</v>
      </c>
      <c r="AT271" s="135" t="s">
        <v>206</v>
      </c>
      <c r="AU271" s="135" t="s">
        <v>88</v>
      </c>
      <c r="AY271" s="80" t="s">
        <v>203</v>
      </c>
      <c r="BE271" s="136">
        <f>IF(N271="základná",J271,0)</f>
        <v>0</v>
      </c>
      <c r="BF271" s="136">
        <f>IF(N271="znížená",J271,0)</f>
        <v>0</v>
      </c>
      <c r="BG271" s="136">
        <f>IF(N271="zákl. prenesená",J271,0)</f>
        <v>0</v>
      </c>
      <c r="BH271" s="136">
        <f>IF(N271="zníž. prenesená",J271,0)</f>
        <v>0</v>
      </c>
      <c r="BI271" s="136">
        <f>IF(N271="nulová",J271,0)</f>
        <v>0</v>
      </c>
      <c r="BJ271" s="80" t="s">
        <v>88</v>
      </c>
      <c r="BK271" s="136">
        <f>ROUND(I271*H271,2)</f>
        <v>0</v>
      </c>
      <c r="BL271" s="80" t="s">
        <v>210</v>
      </c>
      <c r="BM271" s="135" t="s">
        <v>333</v>
      </c>
    </row>
    <row r="272" spans="1:65" s="42" customFormat="1">
      <c r="B272" s="147"/>
      <c r="C272" s="206"/>
      <c r="D272" s="198" t="s">
        <v>212</v>
      </c>
      <c r="E272" s="207" t="s">
        <v>1</v>
      </c>
      <c r="F272" s="208" t="s">
        <v>334</v>
      </c>
      <c r="G272" s="206"/>
      <c r="H272" s="207" t="s">
        <v>1</v>
      </c>
      <c r="J272" s="206"/>
      <c r="L272" s="147"/>
      <c r="M272" s="149"/>
      <c r="N272" s="150"/>
      <c r="O272" s="150"/>
      <c r="P272" s="150"/>
      <c r="Q272" s="150"/>
      <c r="R272" s="150"/>
      <c r="S272" s="150"/>
      <c r="T272" s="151"/>
      <c r="AT272" s="148" t="s">
        <v>212</v>
      </c>
      <c r="AU272" s="148" t="s">
        <v>88</v>
      </c>
      <c r="AV272" s="42" t="s">
        <v>82</v>
      </c>
      <c r="AW272" s="42" t="s">
        <v>31</v>
      </c>
      <c r="AX272" s="42" t="s">
        <v>75</v>
      </c>
      <c r="AY272" s="148" t="s">
        <v>203</v>
      </c>
    </row>
    <row r="273" spans="1:65" s="40" customFormat="1">
      <c r="B273" s="137"/>
      <c r="C273" s="197"/>
      <c r="D273" s="198" t="s">
        <v>212</v>
      </c>
      <c r="E273" s="199" t="s">
        <v>1</v>
      </c>
      <c r="F273" s="200" t="s">
        <v>335</v>
      </c>
      <c r="G273" s="197"/>
      <c r="H273" s="201">
        <v>172.74</v>
      </c>
      <c r="J273" s="197"/>
      <c r="L273" s="137"/>
      <c r="M273" s="139"/>
      <c r="N273" s="140"/>
      <c r="O273" s="140"/>
      <c r="P273" s="140"/>
      <c r="Q273" s="140"/>
      <c r="R273" s="140"/>
      <c r="S273" s="140"/>
      <c r="T273" s="141"/>
      <c r="AT273" s="138" t="s">
        <v>212</v>
      </c>
      <c r="AU273" s="138" t="s">
        <v>88</v>
      </c>
      <c r="AV273" s="40" t="s">
        <v>88</v>
      </c>
      <c r="AW273" s="40" t="s">
        <v>31</v>
      </c>
      <c r="AX273" s="40" t="s">
        <v>75</v>
      </c>
      <c r="AY273" s="138" t="s">
        <v>203</v>
      </c>
    </row>
    <row r="274" spans="1:65" s="40" customFormat="1">
      <c r="B274" s="137"/>
      <c r="C274" s="197"/>
      <c r="D274" s="198" t="s">
        <v>212</v>
      </c>
      <c r="E274" s="199" t="s">
        <v>1</v>
      </c>
      <c r="F274" s="200" t="s">
        <v>336</v>
      </c>
      <c r="G274" s="197"/>
      <c r="H274" s="201">
        <v>71.73</v>
      </c>
      <c r="J274" s="197"/>
      <c r="L274" s="137"/>
      <c r="M274" s="139"/>
      <c r="N274" s="140"/>
      <c r="O274" s="140"/>
      <c r="P274" s="140"/>
      <c r="Q274" s="140"/>
      <c r="R274" s="140"/>
      <c r="S274" s="140"/>
      <c r="T274" s="141"/>
      <c r="AT274" s="138" t="s">
        <v>212</v>
      </c>
      <c r="AU274" s="138" t="s">
        <v>88</v>
      </c>
      <c r="AV274" s="40" t="s">
        <v>88</v>
      </c>
      <c r="AW274" s="40" t="s">
        <v>31</v>
      </c>
      <c r="AX274" s="40" t="s">
        <v>75</v>
      </c>
      <c r="AY274" s="138" t="s">
        <v>203</v>
      </c>
    </row>
    <row r="275" spans="1:65" s="43" customFormat="1">
      <c r="B275" s="152"/>
      <c r="C275" s="209"/>
      <c r="D275" s="198" t="s">
        <v>212</v>
      </c>
      <c r="E275" s="210" t="s">
        <v>1</v>
      </c>
      <c r="F275" s="211" t="s">
        <v>337</v>
      </c>
      <c r="G275" s="209"/>
      <c r="H275" s="212">
        <v>244.47</v>
      </c>
      <c r="J275" s="209"/>
      <c r="L275" s="152"/>
      <c r="M275" s="154"/>
      <c r="N275" s="155"/>
      <c r="O275" s="155"/>
      <c r="P275" s="155"/>
      <c r="Q275" s="155"/>
      <c r="R275" s="155"/>
      <c r="S275" s="155"/>
      <c r="T275" s="156"/>
      <c r="AT275" s="153" t="s">
        <v>212</v>
      </c>
      <c r="AU275" s="153" t="s">
        <v>88</v>
      </c>
      <c r="AV275" s="43" t="s">
        <v>204</v>
      </c>
      <c r="AW275" s="43" t="s">
        <v>31</v>
      </c>
      <c r="AX275" s="43" t="s">
        <v>75</v>
      </c>
      <c r="AY275" s="153" t="s">
        <v>203</v>
      </c>
    </row>
    <row r="276" spans="1:65" s="41" customFormat="1">
      <c r="B276" s="142"/>
      <c r="C276" s="202"/>
      <c r="D276" s="198" t="s">
        <v>212</v>
      </c>
      <c r="E276" s="203" t="s">
        <v>1</v>
      </c>
      <c r="F276" s="204" t="s">
        <v>239</v>
      </c>
      <c r="G276" s="202"/>
      <c r="H276" s="205">
        <v>244.47</v>
      </c>
      <c r="J276" s="202"/>
      <c r="L276" s="142"/>
      <c r="M276" s="144"/>
      <c r="N276" s="145"/>
      <c r="O276" s="145"/>
      <c r="P276" s="145"/>
      <c r="Q276" s="145"/>
      <c r="R276" s="145"/>
      <c r="S276" s="145"/>
      <c r="T276" s="146"/>
      <c r="AT276" s="143" t="s">
        <v>212</v>
      </c>
      <c r="AU276" s="143" t="s">
        <v>88</v>
      </c>
      <c r="AV276" s="41" t="s">
        <v>210</v>
      </c>
      <c r="AW276" s="41" t="s">
        <v>31</v>
      </c>
      <c r="AX276" s="41" t="s">
        <v>82</v>
      </c>
      <c r="AY276" s="143" t="s">
        <v>203</v>
      </c>
    </row>
    <row r="277" spans="1:65" s="87" customFormat="1" ht="16.5" customHeight="1">
      <c r="A277" s="19"/>
      <c r="B277" s="36"/>
      <c r="C277" s="192" t="s">
        <v>338</v>
      </c>
      <c r="D277" s="192" t="s">
        <v>206</v>
      </c>
      <c r="E277" s="193" t="s">
        <v>339</v>
      </c>
      <c r="F277" s="194" t="s">
        <v>340</v>
      </c>
      <c r="G277" s="195" t="s">
        <v>116</v>
      </c>
      <c r="H277" s="196">
        <v>743.58199999999999</v>
      </c>
      <c r="I277" s="37"/>
      <c r="J277" s="227">
        <f>ROUND(I277*H277,2)</f>
        <v>0</v>
      </c>
      <c r="K277" s="38"/>
      <c r="L277" s="36"/>
      <c r="M277" s="39" t="s">
        <v>1</v>
      </c>
      <c r="N277" s="131" t="s">
        <v>41</v>
      </c>
      <c r="O277" s="132"/>
      <c r="P277" s="133">
        <f>O277*H277</f>
        <v>0</v>
      </c>
      <c r="Q277" s="133">
        <v>1.0059999999999999E-2</v>
      </c>
      <c r="R277" s="133">
        <f>Q277*H277</f>
        <v>7.4804349199999995</v>
      </c>
      <c r="S277" s="133">
        <v>0</v>
      </c>
      <c r="T277" s="134">
        <f>S277*H277</f>
        <v>0</v>
      </c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R277" s="135" t="s">
        <v>210</v>
      </c>
      <c r="AT277" s="135" t="s">
        <v>206</v>
      </c>
      <c r="AU277" s="135" t="s">
        <v>88</v>
      </c>
      <c r="AY277" s="80" t="s">
        <v>203</v>
      </c>
      <c r="BE277" s="136">
        <f>IF(N277="základná",J277,0)</f>
        <v>0</v>
      </c>
      <c r="BF277" s="136">
        <f>IF(N277="znížená",J277,0)</f>
        <v>0</v>
      </c>
      <c r="BG277" s="136">
        <f>IF(N277="zákl. prenesená",J277,0)</f>
        <v>0</v>
      </c>
      <c r="BH277" s="136">
        <f>IF(N277="zníž. prenesená",J277,0)</f>
        <v>0</v>
      </c>
      <c r="BI277" s="136">
        <f>IF(N277="nulová",J277,0)</f>
        <v>0</v>
      </c>
      <c r="BJ277" s="80" t="s">
        <v>88</v>
      </c>
      <c r="BK277" s="136">
        <f>ROUND(I277*H277,2)</f>
        <v>0</v>
      </c>
      <c r="BL277" s="80" t="s">
        <v>210</v>
      </c>
      <c r="BM277" s="135" t="s">
        <v>341</v>
      </c>
    </row>
    <row r="278" spans="1:65" s="42" customFormat="1">
      <c r="B278" s="147"/>
      <c r="C278" s="206"/>
      <c r="D278" s="198" t="s">
        <v>212</v>
      </c>
      <c r="E278" s="207" t="s">
        <v>1</v>
      </c>
      <c r="F278" s="208" t="s">
        <v>342</v>
      </c>
      <c r="G278" s="206"/>
      <c r="H278" s="207" t="s">
        <v>1</v>
      </c>
      <c r="J278" s="206"/>
      <c r="L278" s="147"/>
      <c r="M278" s="149"/>
      <c r="N278" s="150"/>
      <c r="O278" s="150"/>
      <c r="P278" s="150"/>
      <c r="Q278" s="150"/>
      <c r="R278" s="150"/>
      <c r="S278" s="150"/>
      <c r="T278" s="151"/>
      <c r="AT278" s="148" t="s">
        <v>212</v>
      </c>
      <c r="AU278" s="148" t="s">
        <v>88</v>
      </c>
      <c r="AV278" s="42" t="s">
        <v>82</v>
      </c>
      <c r="AW278" s="42" t="s">
        <v>31</v>
      </c>
      <c r="AX278" s="42" t="s">
        <v>75</v>
      </c>
      <c r="AY278" s="148" t="s">
        <v>203</v>
      </c>
    </row>
    <row r="279" spans="1:65" s="42" customFormat="1">
      <c r="B279" s="147"/>
      <c r="C279" s="206"/>
      <c r="D279" s="198" t="s">
        <v>212</v>
      </c>
      <c r="E279" s="207" t="s">
        <v>1</v>
      </c>
      <c r="F279" s="208" t="s">
        <v>343</v>
      </c>
      <c r="G279" s="206"/>
      <c r="H279" s="207" t="s">
        <v>1</v>
      </c>
      <c r="J279" s="206"/>
      <c r="L279" s="147"/>
      <c r="M279" s="149"/>
      <c r="N279" s="150"/>
      <c r="O279" s="150"/>
      <c r="P279" s="150"/>
      <c r="Q279" s="150"/>
      <c r="R279" s="150"/>
      <c r="S279" s="150"/>
      <c r="T279" s="151"/>
      <c r="AT279" s="148" t="s">
        <v>212</v>
      </c>
      <c r="AU279" s="148" t="s">
        <v>88</v>
      </c>
      <c r="AV279" s="42" t="s">
        <v>82</v>
      </c>
      <c r="AW279" s="42" t="s">
        <v>31</v>
      </c>
      <c r="AX279" s="42" t="s">
        <v>75</v>
      </c>
      <c r="AY279" s="148" t="s">
        <v>203</v>
      </c>
    </row>
    <row r="280" spans="1:65" s="40" customFormat="1">
      <c r="B280" s="137"/>
      <c r="C280" s="197"/>
      <c r="D280" s="198" t="s">
        <v>212</v>
      </c>
      <c r="E280" s="199" t="s">
        <v>1</v>
      </c>
      <c r="F280" s="200" t="s">
        <v>344</v>
      </c>
      <c r="G280" s="197"/>
      <c r="H280" s="201">
        <v>74.930000000000007</v>
      </c>
      <c r="J280" s="197"/>
      <c r="L280" s="137"/>
      <c r="M280" s="139"/>
      <c r="N280" s="140"/>
      <c r="O280" s="140"/>
      <c r="P280" s="140"/>
      <c r="Q280" s="140"/>
      <c r="R280" s="140"/>
      <c r="S280" s="140"/>
      <c r="T280" s="141"/>
      <c r="AT280" s="138" t="s">
        <v>212</v>
      </c>
      <c r="AU280" s="138" t="s">
        <v>88</v>
      </c>
      <c r="AV280" s="40" t="s">
        <v>88</v>
      </c>
      <c r="AW280" s="40" t="s">
        <v>31</v>
      </c>
      <c r="AX280" s="40" t="s">
        <v>75</v>
      </c>
      <c r="AY280" s="138" t="s">
        <v>203</v>
      </c>
    </row>
    <row r="281" spans="1:65" s="40" customFormat="1">
      <c r="B281" s="137"/>
      <c r="C281" s="197"/>
      <c r="D281" s="198" t="s">
        <v>212</v>
      </c>
      <c r="E281" s="199" t="s">
        <v>1</v>
      </c>
      <c r="F281" s="200" t="s">
        <v>345</v>
      </c>
      <c r="G281" s="197"/>
      <c r="H281" s="201">
        <v>39.825000000000003</v>
      </c>
      <c r="J281" s="197"/>
      <c r="L281" s="137"/>
      <c r="M281" s="139"/>
      <c r="N281" s="140"/>
      <c r="O281" s="140"/>
      <c r="P281" s="140"/>
      <c r="Q281" s="140"/>
      <c r="R281" s="140"/>
      <c r="S281" s="140"/>
      <c r="T281" s="141"/>
      <c r="AT281" s="138" t="s">
        <v>212</v>
      </c>
      <c r="AU281" s="138" t="s">
        <v>88</v>
      </c>
      <c r="AV281" s="40" t="s">
        <v>88</v>
      </c>
      <c r="AW281" s="40" t="s">
        <v>31</v>
      </c>
      <c r="AX281" s="40" t="s">
        <v>75</v>
      </c>
      <c r="AY281" s="138" t="s">
        <v>203</v>
      </c>
    </row>
    <row r="282" spans="1:65" s="40" customFormat="1">
      <c r="B282" s="137"/>
      <c r="C282" s="197"/>
      <c r="D282" s="198" t="s">
        <v>212</v>
      </c>
      <c r="E282" s="199" t="s">
        <v>1</v>
      </c>
      <c r="F282" s="200" t="s">
        <v>346</v>
      </c>
      <c r="G282" s="197"/>
      <c r="H282" s="201">
        <v>39.825000000000003</v>
      </c>
      <c r="J282" s="197"/>
      <c r="L282" s="137"/>
      <c r="M282" s="139"/>
      <c r="N282" s="140"/>
      <c r="O282" s="140"/>
      <c r="P282" s="140"/>
      <c r="Q282" s="140"/>
      <c r="R282" s="140"/>
      <c r="S282" s="140"/>
      <c r="T282" s="141"/>
      <c r="AT282" s="138" t="s">
        <v>212</v>
      </c>
      <c r="AU282" s="138" t="s">
        <v>88</v>
      </c>
      <c r="AV282" s="40" t="s">
        <v>88</v>
      </c>
      <c r="AW282" s="40" t="s">
        <v>31</v>
      </c>
      <c r="AX282" s="40" t="s">
        <v>75</v>
      </c>
      <c r="AY282" s="138" t="s">
        <v>203</v>
      </c>
    </row>
    <row r="283" spans="1:65" s="40" customFormat="1">
      <c r="B283" s="137"/>
      <c r="C283" s="197"/>
      <c r="D283" s="198" t="s">
        <v>212</v>
      </c>
      <c r="E283" s="199" t="s">
        <v>1</v>
      </c>
      <c r="F283" s="200" t="s">
        <v>347</v>
      </c>
      <c r="G283" s="197"/>
      <c r="H283" s="201">
        <v>35.4</v>
      </c>
      <c r="J283" s="197"/>
      <c r="L283" s="137"/>
      <c r="M283" s="139"/>
      <c r="N283" s="140"/>
      <c r="O283" s="140"/>
      <c r="P283" s="140"/>
      <c r="Q283" s="140"/>
      <c r="R283" s="140"/>
      <c r="S283" s="140"/>
      <c r="T283" s="141"/>
      <c r="AT283" s="138" t="s">
        <v>212</v>
      </c>
      <c r="AU283" s="138" t="s">
        <v>88</v>
      </c>
      <c r="AV283" s="40" t="s">
        <v>88</v>
      </c>
      <c r="AW283" s="40" t="s">
        <v>31</v>
      </c>
      <c r="AX283" s="40" t="s">
        <v>75</v>
      </c>
      <c r="AY283" s="138" t="s">
        <v>203</v>
      </c>
    </row>
    <row r="284" spans="1:65" s="40" customFormat="1">
      <c r="B284" s="137"/>
      <c r="C284" s="197"/>
      <c r="D284" s="198" t="s">
        <v>212</v>
      </c>
      <c r="E284" s="199" t="s">
        <v>1</v>
      </c>
      <c r="F284" s="200" t="s">
        <v>348</v>
      </c>
      <c r="G284" s="197"/>
      <c r="H284" s="201">
        <v>32.302999999999997</v>
      </c>
      <c r="J284" s="197"/>
      <c r="L284" s="137"/>
      <c r="M284" s="139"/>
      <c r="N284" s="140"/>
      <c r="O284" s="140"/>
      <c r="P284" s="140"/>
      <c r="Q284" s="140"/>
      <c r="R284" s="140"/>
      <c r="S284" s="140"/>
      <c r="T284" s="141"/>
      <c r="AT284" s="138" t="s">
        <v>212</v>
      </c>
      <c r="AU284" s="138" t="s">
        <v>88</v>
      </c>
      <c r="AV284" s="40" t="s">
        <v>88</v>
      </c>
      <c r="AW284" s="40" t="s">
        <v>31</v>
      </c>
      <c r="AX284" s="40" t="s">
        <v>75</v>
      </c>
      <c r="AY284" s="138" t="s">
        <v>203</v>
      </c>
    </row>
    <row r="285" spans="1:65" s="40" customFormat="1">
      <c r="B285" s="137"/>
      <c r="C285" s="197"/>
      <c r="D285" s="198" t="s">
        <v>212</v>
      </c>
      <c r="E285" s="199" t="s">
        <v>1</v>
      </c>
      <c r="F285" s="200" t="s">
        <v>349</v>
      </c>
      <c r="G285" s="197"/>
      <c r="H285" s="201">
        <v>88.378</v>
      </c>
      <c r="J285" s="197"/>
      <c r="L285" s="137"/>
      <c r="M285" s="139"/>
      <c r="N285" s="140"/>
      <c r="O285" s="140"/>
      <c r="P285" s="140"/>
      <c r="Q285" s="140"/>
      <c r="R285" s="140"/>
      <c r="S285" s="140"/>
      <c r="T285" s="141"/>
      <c r="AT285" s="138" t="s">
        <v>212</v>
      </c>
      <c r="AU285" s="138" t="s">
        <v>88</v>
      </c>
      <c r="AV285" s="40" t="s">
        <v>88</v>
      </c>
      <c r="AW285" s="40" t="s">
        <v>31</v>
      </c>
      <c r="AX285" s="40" t="s">
        <v>75</v>
      </c>
      <c r="AY285" s="138" t="s">
        <v>203</v>
      </c>
    </row>
    <row r="286" spans="1:65" s="40" customFormat="1">
      <c r="B286" s="137"/>
      <c r="C286" s="197"/>
      <c r="D286" s="198" t="s">
        <v>212</v>
      </c>
      <c r="E286" s="199" t="s">
        <v>1</v>
      </c>
      <c r="F286" s="200" t="s">
        <v>350</v>
      </c>
      <c r="G286" s="197"/>
      <c r="H286" s="201">
        <v>28.855</v>
      </c>
      <c r="J286" s="197"/>
      <c r="L286" s="137"/>
      <c r="M286" s="139"/>
      <c r="N286" s="140"/>
      <c r="O286" s="140"/>
      <c r="P286" s="140"/>
      <c r="Q286" s="140"/>
      <c r="R286" s="140"/>
      <c r="S286" s="140"/>
      <c r="T286" s="141"/>
      <c r="AT286" s="138" t="s">
        <v>212</v>
      </c>
      <c r="AU286" s="138" t="s">
        <v>88</v>
      </c>
      <c r="AV286" s="40" t="s">
        <v>88</v>
      </c>
      <c r="AW286" s="40" t="s">
        <v>31</v>
      </c>
      <c r="AX286" s="40" t="s">
        <v>75</v>
      </c>
      <c r="AY286" s="138" t="s">
        <v>203</v>
      </c>
    </row>
    <row r="287" spans="1:65" s="40" customFormat="1">
      <c r="B287" s="137"/>
      <c r="C287" s="197"/>
      <c r="D287" s="198" t="s">
        <v>212</v>
      </c>
      <c r="E287" s="199" t="s">
        <v>1</v>
      </c>
      <c r="F287" s="200" t="s">
        <v>351</v>
      </c>
      <c r="G287" s="197"/>
      <c r="H287" s="201">
        <v>74.093000000000004</v>
      </c>
      <c r="J287" s="197"/>
      <c r="L287" s="137"/>
      <c r="M287" s="139"/>
      <c r="N287" s="140"/>
      <c r="O287" s="140"/>
      <c r="P287" s="140"/>
      <c r="Q287" s="140"/>
      <c r="R287" s="140"/>
      <c r="S287" s="140"/>
      <c r="T287" s="141"/>
      <c r="AT287" s="138" t="s">
        <v>212</v>
      </c>
      <c r="AU287" s="138" t="s">
        <v>88</v>
      </c>
      <c r="AV287" s="40" t="s">
        <v>88</v>
      </c>
      <c r="AW287" s="40" t="s">
        <v>31</v>
      </c>
      <c r="AX287" s="40" t="s">
        <v>75</v>
      </c>
      <c r="AY287" s="138" t="s">
        <v>203</v>
      </c>
    </row>
    <row r="288" spans="1:65" s="40" customFormat="1">
      <c r="B288" s="137"/>
      <c r="C288" s="197"/>
      <c r="D288" s="198" t="s">
        <v>212</v>
      </c>
      <c r="E288" s="199" t="s">
        <v>1</v>
      </c>
      <c r="F288" s="200" t="s">
        <v>352</v>
      </c>
      <c r="G288" s="197"/>
      <c r="H288" s="201">
        <v>29.725000000000001</v>
      </c>
      <c r="J288" s="197"/>
      <c r="L288" s="137"/>
      <c r="M288" s="139"/>
      <c r="N288" s="140"/>
      <c r="O288" s="140"/>
      <c r="P288" s="140"/>
      <c r="Q288" s="140"/>
      <c r="R288" s="140"/>
      <c r="S288" s="140"/>
      <c r="T288" s="141"/>
      <c r="AT288" s="138" t="s">
        <v>212</v>
      </c>
      <c r="AU288" s="138" t="s">
        <v>88</v>
      </c>
      <c r="AV288" s="40" t="s">
        <v>88</v>
      </c>
      <c r="AW288" s="40" t="s">
        <v>31</v>
      </c>
      <c r="AX288" s="40" t="s">
        <v>75</v>
      </c>
      <c r="AY288" s="138" t="s">
        <v>203</v>
      </c>
    </row>
    <row r="289" spans="1:65" s="40" customFormat="1">
      <c r="B289" s="137"/>
      <c r="C289" s="197"/>
      <c r="D289" s="198" t="s">
        <v>212</v>
      </c>
      <c r="E289" s="199" t="s">
        <v>1</v>
      </c>
      <c r="F289" s="200" t="s">
        <v>353</v>
      </c>
      <c r="G289" s="197"/>
      <c r="H289" s="201">
        <v>93.894999999999996</v>
      </c>
      <c r="J289" s="197"/>
      <c r="L289" s="137"/>
      <c r="M289" s="139"/>
      <c r="N289" s="140"/>
      <c r="O289" s="140"/>
      <c r="P289" s="140"/>
      <c r="Q289" s="140"/>
      <c r="R289" s="140"/>
      <c r="S289" s="140"/>
      <c r="T289" s="141"/>
      <c r="AT289" s="138" t="s">
        <v>212</v>
      </c>
      <c r="AU289" s="138" t="s">
        <v>88</v>
      </c>
      <c r="AV289" s="40" t="s">
        <v>88</v>
      </c>
      <c r="AW289" s="40" t="s">
        <v>31</v>
      </c>
      <c r="AX289" s="40" t="s">
        <v>75</v>
      </c>
      <c r="AY289" s="138" t="s">
        <v>203</v>
      </c>
    </row>
    <row r="290" spans="1:65" s="40" customFormat="1">
      <c r="B290" s="137"/>
      <c r="C290" s="197"/>
      <c r="D290" s="198" t="s">
        <v>212</v>
      </c>
      <c r="E290" s="199" t="s">
        <v>1</v>
      </c>
      <c r="F290" s="200" t="s">
        <v>354</v>
      </c>
      <c r="G290" s="197"/>
      <c r="H290" s="201">
        <v>79.06</v>
      </c>
      <c r="J290" s="197"/>
      <c r="L290" s="137"/>
      <c r="M290" s="139"/>
      <c r="N290" s="140"/>
      <c r="O290" s="140"/>
      <c r="P290" s="140"/>
      <c r="Q290" s="140"/>
      <c r="R290" s="140"/>
      <c r="S290" s="140"/>
      <c r="T290" s="141"/>
      <c r="AT290" s="138" t="s">
        <v>212</v>
      </c>
      <c r="AU290" s="138" t="s">
        <v>88</v>
      </c>
      <c r="AV290" s="40" t="s">
        <v>88</v>
      </c>
      <c r="AW290" s="40" t="s">
        <v>31</v>
      </c>
      <c r="AX290" s="40" t="s">
        <v>75</v>
      </c>
      <c r="AY290" s="138" t="s">
        <v>203</v>
      </c>
    </row>
    <row r="291" spans="1:65" s="40" customFormat="1">
      <c r="B291" s="137"/>
      <c r="C291" s="197"/>
      <c r="D291" s="198" t="s">
        <v>212</v>
      </c>
      <c r="E291" s="199" t="s">
        <v>1</v>
      </c>
      <c r="F291" s="200" t="s">
        <v>355</v>
      </c>
      <c r="G291" s="197"/>
      <c r="H291" s="201">
        <v>42.774999999999999</v>
      </c>
      <c r="J291" s="197"/>
      <c r="L291" s="137"/>
      <c r="M291" s="139"/>
      <c r="N291" s="140"/>
      <c r="O291" s="140"/>
      <c r="P291" s="140"/>
      <c r="Q291" s="140"/>
      <c r="R291" s="140"/>
      <c r="S291" s="140"/>
      <c r="T291" s="141"/>
      <c r="AT291" s="138" t="s">
        <v>212</v>
      </c>
      <c r="AU291" s="138" t="s">
        <v>88</v>
      </c>
      <c r="AV291" s="40" t="s">
        <v>88</v>
      </c>
      <c r="AW291" s="40" t="s">
        <v>31</v>
      </c>
      <c r="AX291" s="40" t="s">
        <v>75</v>
      </c>
      <c r="AY291" s="138" t="s">
        <v>203</v>
      </c>
    </row>
    <row r="292" spans="1:65" s="40" customFormat="1">
      <c r="B292" s="137"/>
      <c r="C292" s="197"/>
      <c r="D292" s="198" t="s">
        <v>212</v>
      </c>
      <c r="E292" s="199" t="s">
        <v>1</v>
      </c>
      <c r="F292" s="200" t="s">
        <v>356</v>
      </c>
      <c r="G292" s="197"/>
      <c r="H292" s="201">
        <v>42.774999999999999</v>
      </c>
      <c r="J292" s="197"/>
      <c r="L292" s="137"/>
      <c r="M292" s="139"/>
      <c r="N292" s="140"/>
      <c r="O292" s="140"/>
      <c r="P292" s="140"/>
      <c r="Q292" s="140"/>
      <c r="R292" s="140"/>
      <c r="S292" s="140"/>
      <c r="T292" s="141"/>
      <c r="AT292" s="138" t="s">
        <v>212</v>
      </c>
      <c r="AU292" s="138" t="s">
        <v>88</v>
      </c>
      <c r="AV292" s="40" t="s">
        <v>88</v>
      </c>
      <c r="AW292" s="40" t="s">
        <v>31</v>
      </c>
      <c r="AX292" s="40" t="s">
        <v>75</v>
      </c>
      <c r="AY292" s="138" t="s">
        <v>203</v>
      </c>
    </row>
    <row r="293" spans="1:65" s="40" customFormat="1">
      <c r="B293" s="137"/>
      <c r="C293" s="197"/>
      <c r="D293" s="198" t="s">
        <v>212</v>
      </c>
      <c r="E293" s="199" t="s">
        <v>1</v>
      </c>
      <c r="F293" s="200" t="s">
        <v>357</v>
      </c>
      <c r="G293" s="197"/>
      <c r="H293" s="201">
        <v>41.743000000000002</v>
      </c>
      <c r="J293" s="197"/>
      <c r="L293" s="137"/>
      <c r="M293" s="139"/>
      <c r="N293" s="140"/>
      <c r="O293" s="140"/>
      <c r="P293" s="140"/>
      <c r="Q293" s="140"/>
      <c r="R293" s="140"/>
      <c r="S293" s="140"/>
      <c r="T293" s="141"/>
      <c r="AT293" s="138" t="s">
        <v>212</v>
      </c>
      <c r="AU293" s="138" t="s">
        <v>88</v>
      </c>
      <c r="AV293" s="40" t="s">
        <v>88</v>
      </c>
      <c r="AW293" s="40" t="s">
        <v>31</v>
      </c>
      <c r="AX293" s="40" t="s">
        <v>75</v>
      </c>
      <c r="AY293" s="138" t="s">
        <v>203</v>
      </c>
    </row>
    <row r="294" spans="1:65" s="43" customFormat="1">
      <c r="B294" s="152"/>
      <c r="C294" s="209"/>
      <c r="D294" s="198" t="s">
        <v>212</v>
      </c>
      <c r="E294" s="210" t="s">
        <v>1</v>
      </c>
      <c r="F294" s="211" t="s">
        <v>358</v>
      </c>
      <c r="G294" s="209"/>
      <c r="H294" s="212">
        <v>743.58199999999999</v>
      </c>
      <c r="J294" s="209"/>
      <c r="L294" s="152"/>
      <c r="M294" s="154"/>
      <c r="N294" s="155"/>
      <c r="O294" s="155"/>
      <c r="P294" s="155"/>
      <c r="Q294" s="155"/>
      <c r="R294" s="155"/>
      <c r="S294" s="155"/>
      <c r="T294" s="156"/>
      <c r="AT294" s="153" t="s">
        <v>212</v>
      </c>
      <c r="AU294" s="153" t="s">
        <v>88</v>
      </c>
      <c r="AV294" s="43" t="s">
        <v>204</v>
      </c>
      <c r="AW294" s="43" t="s">
        <v>31</v>
      </c>
      <c r="AX294" s="43" t="s">
        <v>75</v>
      </c>
      <c r="AY294" s="153" t="s">
        <v>203</v>
      </c>
    </row>
    <row r="295" spans="1:65" s="41" customFormat="1">
      <c r="B295" s="142"/>
      <c r="C295" s="202"/>
      <c r="D295" s="198" t="s">
        <v>212</v>
      </c>
      <c r="E295" s="203" t="s">
        <v>1</v>
      </c>
      <c r="F295" s="204" t="s">
        <v>239</v>
      </c>
      <c r="G295" s="202"/>
      <c r="H295" s="205">
        <v>743.58199999999999</v>
      </c>
      <c r="J295" s="202"/>
      <c r="L295" s="142"/>
      <c r="M295" s="144"/>
      <c r="N295" s="145"/>
      <c r="O295" s="145"/>
      <c r="P295" s="145"/>
      <c r="Q295" s="145"/>
      <c r="R295" s="145"/>
      <c r="S295" s="145"/>
      <c r="T295" s="146"/>
      <c r="AT295" s="143" t="s">
        <v>212</v>
      </c>
      <c r="AU295" s="143" t="s">
        <v>88</v>
      </c>
      <c r="AV295" s="41" t="s">
        <v>210</v>
      </c>
      <c r="AW295" s="41" t="s">
        <v>31</v>
      </c>
      <c r="AX295" s="41" t="s">
        <v>82</v>
      </c>
      <c r="AY295" s="143" t="s">
        <v>203</v>
      </c>
    </row>
    <row r="296" spans="1:65" s="35" customFormat="1" ht="22.9" customHeight="1">
      <c r="B296" s="123"/>
      <c r="C296" s="188"/>
      <c r="D296" s="189" t="s">
        <v>74</v>
      </c>
      <c r="E296" s="191" t="s">
        <v>359</v>
      </c>
      <c r="F296" s="191" t="s">
        <v>360</v>
      </c>
      <c r="G296" s="188"/>
      <c r="H296" s="188"/>
      <c r="J296" s="226">
        <f>BK296</f>
        <v>0</v>
      </c>
      <c r="L296" s="123"/>
      <c r="M296" s="125"/>
      <c r="N296" s="126"/>
      <c r="O296" s="126"/>
      <c r="P296" s="127">
        <f>SUM(P297:P319)</f>
        <v>0</v>
      </c>
      <c r="Q296" s="126"/>
      <c r="R296" s="127">
        <f>SUM(R297:R319)</f>
        <v>0.49580000000000002</v>
      </c>
      <c r="S296" s="126"/>
      <c r="T296" s="128">
        <f>SUM(T297:T319)</f>
        <v>0</v>
      </c>
      <c r="AR296" s="124" t="s">
        <v>82</v>
      </c>
      <c r="AT296" s="129" t="s">
        <v>74</v>
      </c>
      <c r="AU296" s="129" t="s">
        <v>82</v>
      </c>
      <c r="AY296" s="124" t="s">
        <v>203</v>
      </c>
      <c r="BK296" s="130">
        <f>SUM(BK297:BK319)</f>
        <v>0</v>
      </c>
    </row>
    <row r="297" spans="1:65" s="87" customFormat="1" ht="16.5" customHeight="1">
      <c r="A297" s="19"/>
      <c r="B297" s="36"/>
      <c r="C297" s="192" t="s">
        <v>361</v>
      </c>
      <c r="D297" s="192" t="s">
        <v>206</v>
      </c>
      <c r="E297" s="193" t="s">
        <v>362</v>
      </c>
      <c r="F297" s="194" t="s">
        <v>363</v>
      </c>
      <c r="G297" s="195" t="s">
        <v>209</v>
      </c>
      <c r="H297" s="196">
        <v>8</v>
      </c>
      <c r="I297" s="37"/>
      <c r="J297" s="227">
        <f>ROUND(I297*H297,2)</f>
        <v>0</v>
      </c>
      <c r="K297" s="38"/>
      <c r="L297" s="36"/>
      <c r="M297" s="39" t="s">
        <v>1</v>
      </c>
      <c r="N297" s="131" t="s">
        <v>41</v>
      </c>
      <c r="O297" s="132"/>
      <c r="P297" s="133">
        <f>O297*H297</f>
        <v>0</v>
      </c>
      <c r="Q297" s="133">
        <v>3.9640000000000002E-2</v>
      </c>
      <c r="R297" s="133">
        <f>Q297*H297</f>
        <v>0.31712000000000001</v>
      </c>
      <c r="S297" s="133">
        <v>0</v>
      </c>
      <c r="T297" s="134">
        <f>S297*H297</f>
        <v>0</v>
      </c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R297" s="135" t="s">
        <v>210</v>
      </c>
      <c r="AT297" s="135" t="s">
        <v>206</v>
      </c>
      <c r="AU297" s="135" t="s">
        <v>88</v>
      </c>
      <c r="AY297" s="80" t="s">
        <v>203</v>
      </c>
      <c r="BE297" s="136">
        <f>IF(N297="základná",J297,0)</f>
        <v>0</v>
      </c>
      <c r="BF297" s="136">
        <f>IF(N297="znížená",J297,0)</f>
        <v>0</v>
      </c>
      <c r="BG297" s="136">
        <f>IF(N297="zákl. prenesená",J297,0)</f>
        <v>0</v>
      </c>
      <c r="BH297" s="136">
        <f>IF(N297="zníž. prenesená",J297,0)</f>
        <v>0</v>
      </c>
      <c r="BI297" s="136">
        <f>IF(N297="nulová",J297,0)</f>
        <v>0</v>
      </c>
      <c r="BJ297" s="80" t="s">
        <v>88</v>
      </c>
      <c r="BK297" s="136">
        <f>ROUND(I297*H297,2)</f>
        <v>0</v>
      </c>
      <c r="BL297" s="80" t="s">
        <v>210</v>
      </c>
      <c r="BM297" s="135" t="s">
        <v>364</v>
      </c>
    </row>
    <row r="298" spans="1:65" s="40" customFormat="1">
      <c r="B298" s="137"/>
      <c r="C298" s="197"/>
      <c r="D298" s="198" t="s">
        <v>212</v>
      </c>
      <c r="E298" s="199" t="s">
        <v>1</v>
      </c>
      <c r="F298" s="200" t="s">
        <v>365</v>
      </c>
      <c r="G298" s="197"/>
      <c r="H298" s="201">
        <v>2</v>
      </c>
      <c r="J298" s="197"/>
      <c r="L298" s="137"/>
      <c r="M298" s="139"/>
      <c r="N298" s="140"/>
      <c r="O298" s="140"/>
      <c r="P298" s="140"/>
      <c r="Q298" s="140"/>
      <c r="R298" s="140"/>
      <c r="S298" s="140"/>
      <c r="T298" s="141"/>
      <c r="AT298" s="138" t="s">
        <v>212</v>
      </c>
      <c r="AU298" s="138" t="s">
        <v>88</v>
      </c>
      <c r="AV298" s="40" t="s">
        <v>88</v>
      </c>
      <c r="AW298" s="40" t="s">
        <v>31</v>
      </c>
      <c r="AX298" s="40" t="s">
        <v>75</v>
      </c>
      <c r="AY298" s="138" t="s">
        <v>203</v>
      </c>
    </row>
    <row r="299" spans="1:65" s="40" customFormat="1">
      <c r="B299" s="137"/>
      <c r="C299" s="197"/>
      <c r="D299" s="198" t="s">
        <v>212</v>
      </c>
      <c r="E299" s="199" t="s">
        <v>1</v>
      </c>
      <c r="F299" s="200" t="s">
        <v>366</v>
      </c>
      <c r="G299" s="197"/>
      <c r="H299" s="201">
        <v>6</v>
      </c>
      <c r="J299" s="197"/>
      <c r="L299" s="137"/>
      <c r="M299" s="139"/>
      <c r="N299" s="140"/>
      <c r="O299" s="140"/>
      <c r="P299" s="140"/>
      <c r="Q299" s="140"/>
      <c r="R299" s="140"/>
      <c r="S299" s="140"/>
      <c r="T299" s="141"/>
      <c r="AT299" s="138" t="s">
        <v>212</v>
      </c>
      <c r="AU299" s="138" t="s">
        <v>88</v>
      </c>
      <c r="AV299" s="40" t="s">
        <v>88</v>
      </c>
      <c r="AW299" s="40" t="s">
        <v>31</v>
      </c>
      <c r="AX299" s="40" t="s">
        <v>75</v>
      </c>
      <c r="AY299" s="138" t="s">
        <v>203</v>
      </c>
    </row>
    <row r="300" spans="1:65" s="43" customFormat="1">
      <c r="B300" s="152"/>
      <c r="C300" s="209"/>
      <c r="D300" s="198" t="s">
        <v>212</v>
      </c>
      <c r="E300" s="210" t="s">
        <v>1</v>
      </c>
      <c r="F300" s="211" t="s">
        <v>231</v>
      </c>
      <c r="G300" s="209"/>
      <c r="H300" s="212">
        <v>8</v>
      </c>
      <c r="J300" s="209"/>
      <c r="L300" s="152"/>
      <c r="M300" s="154"/>
      <c r="N300" s="155"/>
      <c r="O300" s="155"/>
      <c r="P300" s="155"/>
      <c r="Q300" s="155"/>
      <c r="R300" s="155"/>
      <c r="S300" s="155"/>
      <c r="T300" s="156"/>
      <c r="AT300" s="153" t="s">
        <v>212</v>
      </c>
      <c r="AU300" s="153" t="s">
        <v>88</v>
      </c>
      <c r="AV300" s="43" t="s">
        <v>204</v>
      </c>
      <c r="AW300" s="43" t="s">
        <v>31</v>
      </c>
      <c r="AX300" s="43" t="s">
        <v>75</v>
      </c>
      <c r="AY300" s="153" t="s">
        <v>203</v>
      </c>
    </row>
    <row r="301" spans="1:65" s="41" customFormat="1">
      <c r="B301" s="142"/>
      <c r="C301" s="202"/>
      <c r="D301" s="198" t="s">
        <v>212</v>
      </c>
      <c r="E301" s="203" t="s">
        <v>1</v>
      </c>
      <c r="F301" s="204" t="s">
        <v>239</v>
      </c>
      <c r="G301" s="202"/>
      <c r="H301" s="205">
        <v>8</v>
      </c>
      <c r="J301" s="202"/>
      <c r="L301" s="142"/>
      <c r="M301" s="144"/>
      <c r="N301" s="145"/>
      <c r="O301" s="145"/>
      <c r="P301" s="145"/>
      <c r="Q301" s="145"/>
      <c r="R301" s="145"/>
      <c r="S301" s="145"/>
      <c r="T301" s="146"/>
      <c r="AT301" s="143" t="s">
        <v>212</v>
      </c>
      <c r="AU301" s="143" t="s">
        <v>88</v>
      </c>
      <c r="AV301" s="41" t="s">
        <v>210</v>
      </c>
      <c r="AW301" s="41" t="s">
        <v>31</v>
      </c>
      <c r="AX301" s="41" t="s">
        <v>82</v>
      </c>
      <c r="AY301" s="143" t="s">
        <v>203</v>
      </c>
    </row>
    <row r="302" spans="1:65" s="87" customFormat="1" ht="16.5" customHeight="1">
      <c r="A302" s="19"/>
      <c r="B302" s="36"/>
      <c r="C302" s="213" t="s">
        <v>367</v>
      </c>
      <c r="D302" s="213" t="s">
        <v>368</v>
      </c>
      <c r="E302" s="214" t="s">
        <v>369</v>
      </c>
      <c r="F302" s="215" t="s">
        <v>370</v>
      </c>
      <c r="G302" s="216" t="s">
        <v>209</v>
      </c>
      <c r="H302" s="217">
        <v>1</v>
      </c>
      <c r="I302" s="44"/>
      <c r="J302" s="228">
        <f>ROUND(I302*H302,2)</f>
        <v>0</v>
      </c>
      <c r="K302" s="45"/>
      <c r="L302" s="157"/>
      <c r="M302" s="46" t="s">
        <v>1</v>
      </c>
      <c r="N302" s="158" t="s">
        <v>41</v>
      </c>
      <c r="O302" s="132"/>
      <c r="P302" s="133">
        <f>O302*H302</f>
        <v>0</v>
      </c>
      <c r="Q302" s="133">
        <v>1.37E-2</v>
      </c>
      <c r="R302" s="133">
        <f>Q302*H302</f>
        <v>1.37E-2</v>
      </c>
      <c r="S302" s="133">
        <v>0</v>
      </c>
      <c r="T302" s="134">
        <f>S302*H302</f>
        <v>0</v>
      </c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R302" s="135" t="s">
        <v>267</v>
      </c>
      <c r="AT302" s="135" t="s">
        <v>368</v>
      </c>
      <c r="AU302" s="135" t="s">
        <v>88</v>
      </c>
      <c r="AY302" s="80" t="s">
        <v>203</v>
      </c>
      <c r="BE302" s="136">
        <f>IF(N302="základná",J302,0)</f>
        <v>0</v>
      </c>
      <c r="BF302" s="136">
        <f>IF(N302="znížená",J302,0)</f>
        <v>0</v>
      </c>
      <c r="BG302" s="136">
        <f>IF(N302="zákl. prenesená",J302,0)</f>
        <v>0</v>
      </c>
      <c r="BH302" s="136">
        <f>IF(N302="zníž. prenesená",J302,0)</f>
        <v>0</v>
      </c>
      <c r="BI302" s="136">
        <f>IF(N302="nulová",J302,0)</f>
        <v>0</v>
      </c>
      <c r="BJ302" s="80" t="s">
        <v>88</v>
      </c>
      <c r="BK302" s="136">
        <f>ROUND(I302*H302,2)</f>
        <v>0</v>
      </c>
      <c r="BL302" s="80" t="s">
        <v>210</v>
      </c>
      <c r="BM302" s="135" t="s">
        <v>371</v>
      </c>
    </row>
    <row r="303" spans="1:65" s="40" customFormat="1">
      <c r="B303" s="137"/>
      <c r="C303" s="197"/>
      <c r="D303" s="198" t="s">
        <v>212</v>
      </c>
      <c r="E303" s="199" t="s">
        <v>1</v>
      </c>
      <c r="F303" s="200" t="s">
        <v>372</v>
      </c>
      <c r="G303" s="197"/>
      <c r="H303" s="201">
        <v>1</v>
      </c>
      <c r="J303" s="197"/>
      <c r="L303" s="137"/>
      <c r="M303" s="139"/>
      <c r="N303" s="140"/>
      <c r="O303" s="140"/>
      <c r="P303" s="140"/>
      <c r="Q303" s="140"/>
      <c r="R303" s="140"/>
      <c r="S303" s="140"/>
      <c r="T303" s="141"/>
      <c r="AT303" s="138" t="s">
        <v>212</v>
      </c>
      <c r="AU303" s="138" t="s">
        <v>88</v>
      </c>
      <c r="AV303" s="40" t="s">
        <v>88</v>
      </c>
      <c r="AW303" s="40" t="s">
        <v>31</v>
      </c>
      <c r="AX303" s="40" t="s">
        <v>75</v>
      </c>
      <c r="AY303" s="138" t="s">
        <v>203</v>
      </c>
    </row>
    <row r="304" spans="1:65" s="41" customFormat="1">
      <c r="B304" s="142"/>
      <c r="C304" s="202"/>
      <c r="D304" s="198" t="s">
        <v>212</v>
      </c>
      <c r="E304" s="203" t="s">
        <v>1</v>
      </c>
      <c r="F304" s="204" t="s">
        <v>239</v>
      </c>
      <c r="G304" s="202"/>
      <c r="H304" s="205">
        <v>1</v>
      </c>
      <c r="J304" s="202"/>
      <c r="L304" s="142"/>
      <c r="M304" s="144"/>
      <c r="N304" s="145"/>
      <c r="O304" s="145"/>
      <c r="P304" s="145"/>
      <c r="Q304" s="145"/>
      <c r="R304" s="145"/>
      <c r="S304" s="145"/>
      <c r="T304" s="146"/>
      <c r="AT304" s="143" t="s">
        <v>212</v>
      </c>
      <c r="AU304" s="143" t="s">
        <v>88</v>
      </c>
      <c r="AV304" s="41" t="s">
        <v>210</v>
      </c>
      <c r="AW304" s="41" t="s">
        <v>31</v>
      </c>
      <c r="AX304" s="41" t="s">
        <v>82</v>
      </c>
      <c r="AY304" s="143" t="s">
        <v>203</v>
      </c>
    </row>
    <row r="305" spans="1:65" s="87" customFormat="1" ht="16.5" customHeight="1">
      <c r="A305" s="19"/>
      <c r="B305" s="36"/>
      <c r="C305" s="213" t="s">
        <v>373</v>
      </c>
      <c r="D305" s="213" t="s">
        <v>368</v>
      </c>
      <c r="E305" s="214" t="s">
        <v>374</v>
      </c>
      <c r="F305" s="215" t="s">
        <v>375</v>
      </c>
      <c r="G305" s="216" t="s">
        <v>209</v>
      </c>
      <c r="H305" s="217">
        <v>1</v>
      </c>
      <c r="I305" s="44"/>
      <c r="J305" s="228">
        <f>ROUND(I305*H305,2)</f>
        <v>0</v>
      </c>
      <c r="K305" s="45"/>
      <c r="L305" s="157"/>
      <c r="M305" s="46" t="s">
        <v>1</v>
      </c>
      <c r="N305" s="158" t="s">
        <v>41</v>
      </c>
      <c r="O305" s="132"/>
      <c r="P305" s="133">
        <f>O305*H305</f>
        <v>0</v>
      </c>
      <c r="Q305" s="133">
        <v>1.37E-2</v>
      </c>
      <c r="R305" s="133">
        <f>Q305*H305</f>
        <v>1.37E-2</v>
      </c>
      <c r="S305" s="133">
        <v>0</v>
      </c>
      <c r="T305" s="134">
        <f>S305*H305</f>
        <v>0</v>
      </c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R305" s="135" t="s">
        <v>267</v>
      </c>
      <c r="AT305" s="135" t="s">
        <v>368</v>
      </c>
      <c r="AU305" s="135" t="s">
        <v>88</v>
      </c>
      <c r="AY305" s="80" t="s">
        <v>203</v>
      </c>
      <c r="BE305" s="136">
        <f>IF(N305="základná",J305,0)</f>
        <v>0</v>
      </c>
      <c r="BF305" s="136">
        <f>IF(N305="znížená",J305,0)</f>
        <v>0</v>
      </c>
      <c r="BG305" s="136">
        <f>IF(N305="zákl. prenesená",J305,0)</f>
        <v>0</v>
      </c>
      <c r="BH305" s="136">
        <f>IF(N305="zníž. prenesená",J305,0)</f>
        <v>0</v>
      </c>
      <c r="BI305" s="136">
        <f>IF(N305="nulová",J305,0)</f>
        <v>0</v>
      </c>
      <c r="BJ305" s="80" t="s">
        <v>88</v>
      </c>
      <c r="BK305" s="136">
        <f>ROUND(I305*H305,2)</f>
        <v>0</v>
      </c>
      <c r="BL305" s="80" t="s">
        <v>210</v>
      </c>
      <c r="BM305" s="135" t="s">
        <v>376</v>
      </c>
    </row>
    <row r="306" spans="1:65" s="40" customFormat="1">
      <c r="B306" s="137"/>
      <c r="C306" s="197"/>
      <c r="D306" s="198" t="s">
        <v>212</v>
      </c>
      <c r="E306" s="199" t="s">
        <v>1</v>
      </c>
      <c r="F306" s="200" t="s">
        <v>377</v>
      </c>
      <c r="G306" s="197"/>
      <c r="H306" s="201">
        <v>1</v>
      </c>
      <c r="J306" s="197"/>
      <c r="L306" s="137"/>
      <c r="M306" s="139"/>
      <c r="N306" s="140"/>
      <c r="O306" s="140"/>
      <c r="P306" s="140"/>
      <c r="Q306" s="140"/>
      <c r="R306" s="140"/>
      <c r="S306" s="140"/>
      <c r="T306" s="141"/>
      <c r="AT306" s="138" t="s">
        <v>212</v>
      </c>
      <c r="AU306" s="138" t="s">
        <v>88</v>
      </c>
      <c r="AV306" s="40" t="s">
        <v>88</v>
      </c>
      <c r="AW306" s="40" t="s">
        <v>31</v>
      </c>
      <c r="AX306" s="40" t="s">
        <v>75</v>
      </c>
      <c r="AY306" s="138" t="s">
        <v>203</v>
      </c>
    </row>
    <row r="307" spans="1:65" s="41" customFormat="1">
      <c r="B307" s="142"/>
      <c r="C307" s="202"/>
      <c r="D307" s="198" t="s">
        <v>212</v>
      </c>
      <c r="E307" s="203" t="s">
        <v>1</v>
      </c>
      <c r="F307" s="204" t="s">
        <v>239</v>
      </c>
      <c r="G307" s="202"/>
      <c r="H307" s="205">
        <v>1</v>
      </c>
      <c r="J307" s="202"/>
      <c r="L307" s="142"/>
      <c r="M307" s="144"/>
      <c r="N307" s="145"/>
      <c r="O307" s="145"/>
      <c r="P307" s="145"/>
      <c r="Q307" s="145"/>
      <c r="R307" s="145"/>
      <c r="S307" s="145"/>
      <c r="T307" s="146"/>
      <c r="AT307" s="143" t="s">
        <v>212</v>
      </c>
      <c r="AU307" s="143" t="s">
        <v>88</v>
      </c>
      <c r="AV307" s="41" t="s">
        <v>210</v>
      </c>
      <c r="AW307" s="41" t="s">
        <v>31</v>
      </c>
      <c r="AX307" s="41" t="s">
        <v>82</v>
      </c>
      <c r="AY307" s="143" t="s">
        <v>203</v>
      </c>
    </row>
    <row r="308" spans="1:65" s="87" customFormat="1" ht="16.5" customHeight="1">
      <c r="A308" s="19"/>
      <c r="B308" s="36"/>
      <c r="C308" s="213" t="s">
        <v>378</v>
      </c>
      <c r="D308" s="213" t="s">
        <v>368</v>
      </c>
      <c r="E308" s="214" t="s">
        <v>379</v>
      </c>
      <c r="F308" s="215" t="s">
        <v>380</v>
      </c>
      <c r="G308" s="216" t="s">
        <v>209</v>
      </c>
      <c r="H308" s="217">
        <v>3</v>
      </c>
      <c r="I308" s="44"/>
      <c r="J308" s="228">
        <f>ROUND(I308*H308,2)</f>
        <v>0</v>
      </c>
      <c r="K308" s="45"/>
      <c r="L308" s="157"/>
      <c r="M308" s="46" t="s">
        <v>1</v>
      </c>
      <c r="N308" s="158" t="s">
        <v>41</v>
      </c>
      <c r="O308" s="132"/>
      <c r="P308" s="133">
        <f>O308*H308</f>
        <v>0</v>
      </c>
      <c r="Q308" s="133">
        <v>1.43E-2</v>
      </c>
      <c r="R308" s="133">
        <f>Q308*H308</f>
        <v>4.2900000000000001E-2</v>
      </c>
      <c r="S308" s="133">
        <v>0</v>
      </c>
      <c r="T308" s="134">
        <f>S308*H308</f>
        <v>0</v>
      </c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R308" s="135" t="s">
        <v>267</v>
      </c>
      <c r="AT308" s="135" t="s">
        <v>368</v>
      </c>
      <c r="AU308" s="135" t="s">
        <v>88</v>
      </c>
      <c r="AY308" s="80" t="s">
        <v>203</v>
      </c>
      <c r="BE308" s="136">
        <f>IF(N308="základná",J308,0)</f>
        <v>0</v>
      </c>
      <c r="BF308" s="136">
        <f>IF(N308="znížená",J308,0)</f>
        <v>0</v>
      </c>
      <c r="BG308" s="136">
        <f>IF(N308="zákl. prenesená",J308,0)</f>
        <v>0</v>
      </c>
      <c r="BH308" s="136">
        <f>IF(N308="zníž. prenesená",J308,0)</f>
        <v>0</v>
      </c>
      <c r="BI308" s="136">
        <f>IF(N308="nulová",J308,0)</f>
        <v>0</v>
      </c>
      <c r="BJ308" s="80" t="s">
        <v>88</v>
      </c>
      <c r="BK308" s="136">
        <f>ROUND(I308*H308,2)</f>
        <v>0</v>
      </c>
      <c r="BL308" s="80" t="s">
        <v>210</v>
      </c>
      <c r="BM308" s="135" t="s">
        <v>381</v>
      </c>
    </row>
    <row r="309" spans="1:65" s="40" customFormat="1">
      <c r="B309" s="137"/>
      <c r="C309" s="197"/>
      <c r="D309" s="198" t="s">
        <v>212</v>
      </c>
      <c r="E309" s="199" t="s">
        <v>1</v>
      </c>
      <c r="F309" s="200" t="s">
        <v>382</v>
      </c>
      <c r="G309" s="197"/>
      <c r="H309" s="201">
        <v>3</v>
      </c>
      <c r="J309" s="197"/>
      <c r="L309" s="137"/>
      <c r="M309" s="139"/>
      <c r="N309" s="140"/>
      <c r="O309" s="140"/>
      <c r="P309" s="140"/>
      <c r="Q309" s="140"/>
      <c r="R309" s="140"/>
      <c r="S309" s="140"/>
      <c r="T309" s="141"/>
      <c r="AT309" s="138" t="s">
        <v>212</v>
      </c>
      <c r="AU309" s="138" t="s">
        <v>88</v>
      </c>
      <c r="AV309" s="40" t="s">
        <v>88</v>
      </c>
      <c r="AW309" s="40" t="s">
        <v>31</v>
      </c>
      <c r="AX309" s="40" t="s">
        <v>75</v>
      </c>
      <c r="AY309" s="138" t="s">
        <v>203</v>
      </c>
    </row>
    <row r="310" spans="1:65" s="41" customFormat="1">
      <c r="B310" s="142"/>
      <c r="C310" s="202"/>
      <c r="D310" s="198" t="s">
        <v>212</v>
      </c>
      <c r="E310" s="203" t="s">
        <v>1</v>
      </c>
      <c r="F310" s="204" t="s">
        <v>239</v>
      </c>
      <c r="G310" s="202"/>
      <c r="H310" s="205">
        <v>3</v>
      </c>
      <c r="J310" s="202"/>
      <c r="L310" s="142"/>
      <c r="M310" s="144"/>
      <c r="N310" s="145"/>
      <c r="O310" s="145"/>
      <c r="P310" s="145"/>
      <c r="Q310" s="145"/>
      <c r="R310" s="145"/>
      <c r="S310" s="145"/>
      <c r="T310" s="146"/>
      <c r="AT310" s="143" t="s">
        <v>212</v>
      </c>
      <c r="AU310" s="143" t="s">
        <v>88</v>
      </c>
      <c r="AV310" s="41" t="s">
        <v>210</v>
      </c>
      <c r="AW310" s="41" t="s">
        <v>31</v>
      </c>
      <c r="AX310" s="41" t="s">
        <v>82</v>
      </c>
      <c r="AY310" s="143" t="s">
        <v>203</v>
      </c>
    </row>
    <row r="311" spans="1:65" s="87" customFormat="1" ht="16.5" customHeight="1">
      <c r="A311" s="19"/>
      <c r="B311" s="36"/>
      <c r="C311" s="213" t="s">
        <v>383</v>
      </c>
      <c r="D311" s="213" t="s">
        <v>368</v>
      </c>
      <c r="E311" s="214" t="s">
        <v>384</v>
      </c>
      <c r="F311" s="215" t="s">
        <v>385</v>
      </c>
      <c r="G311" s="216" t="s">
        <v>209</v>
      </c>
      <c r="H311" s="217">
        <v>3</v>
      </c>
      <c r="I311" s="44"/>
      <c r="J311" s="228">
        <f>ROUND(I311*H311,2)</f>
        <v>0</v>
      </c>
      <c r="K311" s="45"/>
      <c r="L311" s="157"/>
      <c r="M311" s="46" t="s">
        <v>1</v>
      </c>
      <c r="N311" s="158" t="s">
        <v>41</v>
      </c>
      <c r="O311" s="132"/>
      <c r="P311" s="133">
        <f>O311*H311</f>
        <v>0</v>
      </c>
      <c r="Q311" s="133">
        <v>1.43E-2</v>
      </c>
      <c r="R311" s="133">
        <f>Q311*H311</f>
        <v>4.2900000000000001E-2</v>
      </c>
      <c r="S311" s="133">
        <v>0</v>
      </c>
      <c r="T311" s="134">
        <f>S311*H311</f>
        <v>0</v>
      </c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R311" s="135" t="s">
        <v>267</v>
      </c>
      <c r="AT311" s="135" t="s">
        <v>368</v>
      </c>
      <c r="AU311" s="135" t="s">
        <v>88</v>
      </c>
      <c r="AY311" s="80" t="s">
        <v>203</v>
      </c>
      <c r="BE311" s="136">
        <f>IF(N311="základná",J311,0)</f>
        <v>0</v>
      </c>
      <c r="BF311" s="136">
        <f>IF(N311="znížená",J311,0)</f>
        <v>0</v>
      </c>
      <c r="BG311" s="136">
        <f>IF(N311="zákl. prenesená",J311,0)</f>
        <v>0</v>
      </c>
      <c r="BH311" s="136">
        <f>IF(N311="zníž. prenesená",J311,0)</f>
        <v>0</v>
      </c>
      <c r="BI311" s="136">
        <f>IF(N311="nulová",J311,0)</f>
        <v>0</v>
      </c>
      <c r="BJ311" s="80" t="s">
        <v>88</v>
      </c>
      <c r="BK311" s="136">
        <f>ROUND(I311*H311,2)</f>
        <v>0</v>
      </c>
      <c r="BL311" s="80" t="s">
        <v>210</v>
      </c>
      <c r="BM311" s="135" t="s">
        <v>386</v>
      </c>
    </row>
    <row r="312" spans="1:65" s="40" customFormat="1">
      <c r="B312" s="137"/>
      <c r="C312" s="197"/>
      <c r="D312" s="198" t="s">
        <v>212</v>
      </c>
      <c r="E312" s="199" t="s">
        <v>1</v>
      </c>
      <c r="F312" s="200" t="s">
        <v>387</v>
      </c>
      <c r="G312" s="197"/>
      <c r="H312" s="201">
        <v>3</v>
      </c>
      <c r="J312" s="197"/>
      <c r="L312" s="137"/>
      <c r="M312" s="139"/>
      <c r="N312" s="140"/>
      <c r="O312" s="140"/>
      <c r="P312" s="140"/>
      <c r="Q312" s="140"/>
      <c r="R312" s="140"/>
      <c r="S312" s="140"/>
      <c r="T312" s="141"/>
      <c r="AT312" s="138" t="s">
        <v>212</v>
      </c>
      <c r="AU312" s="138" t="s">
        <v>88</v>
      </c>
      <c r="AV312" s="40" t="s">
        <v>88</v>
      </c>
      <c r="AW312" s="40" t="s">
        <v>31</v>
      </c>
      <c r="AX312" s="40" t="s">
        <v>75</v>
      </c>
      <c r="AY312" s="138" t="s">
        <v>203</v>
      </c>
    </row>
    <row r="313" spans="1:65" s="41" customFormat="1">
      <c r="B313" s="142"/>
      <c r="C313" s="202"/>
      <c r="D313" s="198" t="s">
        <v>212</v>
      </c>
      <c r="E313" s="203" t="s">
        <v>1</v>
      </c>
      <c r="F313" s="204" t="s">
        <v>239</v>
      </c>
      <c r="G313" s="202"/>
      <c r="H313" s="205">
        <v>3</v>
      </c>
      <c r="J313" s="202"/>
      <c r="L313" s="142"/>
      <c r="M313" s="144"/>
      <c r="N313" s="145"/>
      <c r="O313" s="145"/>
      <c r="P313" s="145"/>
      <c r="Q313" s="145"/>
      <c r="R313" s="145"/>
      <c r="S313" s="145"/>
      <c r="T313" s="146"/>
      <c r="AT313" s="143" t="s">
        <v>212</v>
      </c>
      <c r="AU313" s="143" t="s">
        <v>88</v>
      </c>
      <c r="AV313" s="41" t="s">
        <v>210</v>
      </c>
      <c r="AW313" s="41" t="s">
        <v>31</v>
      </c>
      <c r="AX313" s="41" t="s">
        <v>82</v>
      </c>
      <c r="AY313" s="143" t="s">
        <v>203</v>
      </c>
    </row>
    <row r="314" spans="1:65" s="87" customFormat="1" ht="16.5" customHeight="1">
      <c r="A314" s="19"/>
      <c r="B314" s="36"/>
      <c r="C314" s="192" t="s">
        <v>388</v>
      </c>
      <c r="D314" s="192" t="s">
        <v>206</v>
      </c>
      <c r="E314" s="193" t="s">
        <v>389</v>
      </c>
      <c r="F314" s="194" t="s">
        <v>390</v>
      </c>
      <c r="G314" s="195" t="s">
        <v>209</v>
      </c>
      <c r="H314" s="196">
        <v>1</v>
      </c>
      <c r="I314" s="37"/>
      <c r="J314" s="227">
        <f>ROUND(I314*H314,2)</f>
        <v>0</v>
      </c>
      <c r="K314" s="38"/>
      <c r="L314" s="36"/>
      <c r="M314" s="39" t="s">
        <v>1</v>
      </c>
      <c r="N314" s="131" t="s">
        <v>41</v>
      </c>
      <c r="O314" s="132"/>
      <c r="P314" s="133">
        <f>O314*H314</f>
        <v>0</v>
      </c>
      <c r="Q314" s="133">
        <v>4.548E-2</v>
      </c>
      <c r="R314" s="133">
        <f>Q314*H314</f>
        <v>4.548E-2</v>
      </c>
      <c r="S314" s="133">
        <v>0</v>
      </c>
      <c r="T314" s="134">
        <f>S314*H314</f>
        <v>0</v>
      </c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R314" s="135" t="s">
        <v>210</v>
      </c>
      <c r="AT314" s="135" t="s">
        <v>206</v>
      </c>
      <c r="AU314" s="135" t="s">
        <v>88</v>
      </c>
      <c r="AY314" s="80" t="s">
        <v>203</v>
      </c>
      <c r="BE314" s="136">
        <f>IF(N314="základná",J314,0)</f>
        <v>0</v>
      </c>
      <c r="BF314" s="136">
        <f>IF(N314="znížená",J314,0)</f>
        <v>0</v>
      </c>
      <c r="BG314" s="136">
        <f>IF(N314="zákl. prenesená",J314,0)</f>
        <v>0</v>
      </c>
      <c r="BH314" s="136">
        <f>IF(N314="zníž. prenesená",J314,0)</f>
        <v>0</v>
      </c>
      <c r="BI314" s="136">
        <f>IF(N314="nulová",J314,0)</f>
        <v>0</v>
      </c>
      <c r="BJ314" s="80" t="s">
        <v>88</v>
      </c>
      <c r="BK314" s="136">
        <f>ROUND(I314*H314,2)</f>
        <v>0</v>
      </c>
      <c r="BL314" s="80" t="s">
        <v>210</v>
      </c>
      <c r="BM314" s="135" t="s">
        <v>391</v>
      </c>
    </row>
    <row r="315" spans="1:65" s="40" customFormat="1">
      <c r="B315" s="137"/>
      <c r="C315" s="197"/>
      <c r="D315" s="198" t="s">
        <v>212</v>
      </c>
      <c r="E315" s="199" t="s">
        <v>1</v>
      </c>
      <c r="F315" s="200" t="s">
        <v>392</v>
      </c>
      <c r="G315" s="197"/>
      <c r="H315" s="201">
        <v>1</v>
      </c>
      <c r="J315" s="197"/>
      <c r="L315" s="137"/>
      <c r="M315" s="139"/>
      <c r="N315" s="140"/>
      <c r="O315" s="140"/>
      <c r="P315" s="140"/>
      <c r="Q315" s="140"/>
      <c r="R315" s="140"/>
      <c r="S315" s="140"/>
      <c r="T315" s="141"/>
      <c r="AT315" s="138" t="s">
        <v>212</v>
      </c>
      <c r="AU315" s="138" t="s">
        <v>88</v>
      </c>
      <c r="AV315" s="40" t="s">
        <v>88</v>
      </c>
      <c r="AW315" s="40" t="s">
        <v>31</v>
      </c>
      <c r="AX315" s="40" t="s">
        <v>75</v>
      </c>
      <c r="AY315" s="138" t="s">
        <v>203</v>
      </c>
    </row>
    <row r="316" spans="1:65" s="41" customFormat="1">
      <c r="B316" s="142"/>
      <c r="C316" s="202"/>
      <c r="D316" s="198" t="s">
        <v>212</v>
      </c>
      <c r="E316" s="203" t="s">
        <v>1</v>
      </c>
      <c r="F316" s="204" t="s">
        <v>239</v>
      </c>
      <c r="G316" s="202"/>
      <c r="H316" s="205">
        <v>1</v>
      </c>
      <c r="J316" s="202"/>
      <c r="L316" s="142"/>
      <c r="M316" s="144"/>
      <c r="N316" s="145"/>
      <c r="O316" s="145"/>
      <c r="P316" s="145"/>
      <c r="Q316" s="145"/>
      <c r="R316" s="145"/>
      <c r="S316" s="145"/>
      <c r="T316" s="146"/>
      <c r="AT316" s="143" t="s">
        <v>212</v>
      </c>
      <c r="AU316" s="143" t="s">
        <v>88</v>
      </c>
      <c r="AV316" s="41" t="s">
        <v>210</v>
      </c>
      <c r="AW316" s="41" t="s">
        <v>31</v>
      </c>
      <c r="AX316" s="41" t="s">
        <v>82</v>
      </c>
      <c r="AY316" s="143" t="s">
        <v>203</v>
      </c>
    </row>
    <row r="317" spans="1:65" s="87" customFormat="1" ht="16.5" customHeight="1">
      <c r="A317" s="19"/>
      <c r="B317" s="36"/>
      <c r="C317" s="213" t="s">
        <v>393</v>
      </c>
      <c r="D317" s="213" t="s">
        <v>368</v>
      </c>
      <c r="E317" s="214" t="s">
        <v>394</v>
      </c>
      <c r="F317" s="215" t="s">
        <v>395</v>
      </c>
      <c r="G317" s="216" t="s">
        <v>209</v>
      </c>
      <c r="H317" s="217">
        <v>1</v>
      </c>
      <c r="I317" s="44"/>
      <c r="J317" s="228">
        <f>ROUND(I317*H317,2)</f>
        <v>0</v>
      </c>
      <c r="K317" s="45"/>
      <c r="L317" s="157"/>
      <c r="M317" s="46" t="s">
        <v>1</v>
      </c>
      <c r="N317" s="158" t="s">
        <v>41</v>
      </c>
      <c r="O317" s="132"/>
      <c r="P317" s="133">
        <f>O317*H317</f>
        <v>0</v>
      </c>
      <c r="Q317" s="133">
        <v>0.02</v>
      </c>
      <c r="R317" s="133">
        <f>Q317*H317</f>
        <v>0.02</v>
      </c>
      <c r="S317" s="133">
        <v>0</v>
      </c>
      <c r="T317" s="134">
        <f>S317*H317</f>
        <v>0</v>
      </c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R317" s="135" t="s">
        <v>267</v>
      </c>
      <c r="AT317" s="135" t="s">
        <v>368</v>
      </c>
      <c r="AU317" s="135" t="s">
        <v>88</v>
      </c>
      <c r="AY317" s="80" t="s">
        <v>203</v>
      </c>
      <c r="BE317" s="136">
        <f>IF(N317="základná",J317,0)</f>
        <v>0</v>
      </c>
      <c r="BF317" s="136">
        <f>IF(N317="znížená",J317,0)</f>
        <v>0</v>
      </c>
      <c r="BG317" s="136">
        <f>IF(N317="zákl. prenesená",J317,0)</f>
        <v>0</v>
      </c>
      <c r="BH317" s="136">
        <f>IF(N317="zníž. prenesená",J317,0)</f>
        <v>0</v>
      </c>
      <c r="BI317" s="136">
        <f>IF(N317="nulová",J317,0)</f>
        <v>0</v>
      </c>
      <c r="BJ317" s="80" t="s">
        <v>88</v>
      </c>
      <c r="BK317" s="136">
        <f>ROUND(I317*H317,2)</f>
        <v>0</v>
      </c>
      <c r="BL317" s="80" t="s">
        <v>210</v>
      </c>
      <c r="BM317" s="135" t="s">
        <v>396</v>
      </c>
    </row>
    <row r="318" spans="1:65" s="40" customFormat="1">
      <c r="B318" s="137"/>
      <c r="C318" s="197"/>
      <c r="D318" s="198" t="s">
        <v>212</v>
      </c>
      <c r="E318" s="199" t="s">
        <v>1</v>
      </c>
      <c r="F318" s="200" t="s">
        <v>82</v>
      </c>
      <c r="G318" s="197"/>
      <c r="H318" s="201">
        <v>1</v>
      </c>
      <c r="J318" s="197"/>
      <c r="L318" s="137"/>
      <c r="M318" s="139"/>
      <c r="N318" s="140"/>
      <c r="O318" s="140"/>
      <c r="P318" s="140"/>
      <c r="Q318" s="140"/>
      <c r="R318" s="140"/>
      <c r="S318" s="140"/>
      <c r="T318" s="141"/>
      <c r="AT318" s="138" t="s">
        <v>212</v>
      </c>
      <c r="AU318" s="138" t="s">
        <v>88</v>
      </c>
      <c r="AV318" s="40" t="s">
        <v>88</v>
      </c>
      <c r="AW318" s="40" t="s">
        <v>31</v>
      </c>
      <c r="AX318" s="40" t="s">
        <v>75</v>
      </c>
      <c r="AY318" s="138" t="s">
        <v>203</v>
      </c>
    </row>
    <row r="319" spans="1:65" s="41" customFormat="1">
      <c r="B319" s="142"/>
      <c r="C319" s="202"/>
      <c r="D319" s="198" t="s">
        <v>212</v>
      </c>
      <c r="E319" s="203" t="s">
        <v>1</v>
      </c>
      <c r="F319" s="204" t="s">
        <v>239</v>
      </c>
      <c r="G319" s="202"/>
      <c r="H319" s="205">
        <v>1</v>
      </c>
      <c r="J319" s="202"/>
      <c r="L319" s="142"/>
      <c r="M319" s="144"/>
      <c r="N319" s="145"/>
      <c r="O319" s="145"/>
      <c r="P319" s="145"/>
      <c r="Q319" s="145"/>
      <c r="R319" s="145"/>
      <c r="S319" s="145"/>
      <c r="T319" s="146"/>
      <c r="AT319" s="143" t="s">
        <v>212</v>
      </c>
      <c r="AU319" s="143" t="s">
        <v>88</v>
      </c>
      <c r="AV319" s="41" t="s">
        <v>210</v>
      </c>
      <c r="AW319" s="41" t="s">
        <v>31</v>
      </c>
      <c r="AX319" s="41" t="s">
        <v>82</v>
      </c>
      <c r="AY319" s="143" t="s">
        <v>203</v>
      </c>
    </row>
    <row r="320" spans="1:65" s="35" customFormat="1" ht="22.9" customHeight="1">
      <c r="B320" s="123"/>
      <c r="C320" s="188"/>
      <c r="D320" s="189" t="s">
        <v>74</v>
      </c>
      <c r="E320" s="191" t="s">
        <v>271</v>
      </c>
      <c r="F320" s="191" t="s">
        <v>397</v>
      </c>
      <c r="G320" s="188"/>
      <c r="H320" s="188"/>
      <c r="J320" s="226">
        <f>BK320</f>
        <v>0</v>
      </c>
      <c r="L320" s="123"/>
      <c r="M320" s="125"/>
      <c r="N320" s="126"/>
      <c r="O320" s="126"/>
      <c r="P320" s="127">
        <f>SUM(P321:P329)</f>
        <v>0</v>
      </c>
      <c r="Q320" s="126"/>
      <c r="R320" s="127">
        <f>SUM(R321:R329)</f>
        <v>1.26745E-2</v>
      </c>
      <c r="S320" s="126"/>
      <c r="T320" s="128">
        <f>SUM(T321:T329)</f>
        <v>0</v>
      </c>
      <c r="AR320" s="124" t="s">
        <v>82</v>
      </c>
      <c r="AT320" s="129" t="s">
        <v>74</v>
      </c>
      <c r="AU320" s="129" t="s">
        <v>82</v>
      </c>
      <c r="AY320" s="124" t="s">
        <v>203</v>
      </c>
      <c r="BK320" s="130">
        <f>SUM(BK321:BK329)</f>
        <v>0</v>
      </c>
    </row>
    <row r="321" spans="1:65" s="87" customFormat="1" ht="16.5" customHeight="1">
      <c r="A321" s="19"/>
      <c r="B321" s="36"/>
      <c r="C321" s="192" t="s">
        <v>398</v>
      </c>
      <c r="D321" s="192" t="s">
        <v>206</v>
      </c>
      <c r="E321" s="193" t="s">
        <v>399</v>
      </c>
      <c r="F321" s="194" t="s">
        <v>400</v>
      </c>
      <c r="G321" s="195" t="s">
        <v>116</v>
      </c>
      <c r="H321" s="196">
        <v>245.49</v>
      </c>
      <c r="I321" s="37"/>
      <c r="J321" s="227">
        <f>ROUND(I321*H321,2)</f>
        <v>0</v>
      </c>
      <c r="K321" s="38"/>
      <c r="L321" s="36"/>
      <c r="M321" s="39" t="s">
        <v>1</v>
      </c>
      <c r="N321" s="131" t="s">
        <v>41</v>
      </c>
      <c r="O321" s="132"/>
      <c r="P321" s="133">
        <f>O321*H321</f>
        <v>0</v>
      </c>
      <c r="Q321" s="133">
        <v>5.0000000000000002E-5</v>
      </c>
      <c r="R321" s="133">
        <f>Q321*H321</f>
        <v>1.2274500000000001E-2</v>
      </c>
      <c r="S321" s="133">
        <v>0</v>
      </c>
      <c r="T321" s="134">
        <f>S321*H321</f>
        <v>0</v>
      </c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R321" s="135" t="s">
        <v>210</v>
      </c>
      <c r="AT321" s="135" t="s">
        <v>206</v>
      </c>
      <c r="AU321" s="135" t="s">
        <v>88</v>
      </c>
      <c r="AY321" s="80" t="s">
        <v>203</v>
      </c>
      <c r="BE321" s="136">
        <f>IF(N321="základná",J321,0)</f>
        <v>0</v>
      </c>
      <c r="BF321" s="136">
        <f>IF(N321="znížená",J321,0)</f>
        <v>0</v>
      </c>
      <c r="BG321" s="136">
        <f>IF(N321="zákl. prenesená",J321,0)</f>
        <v>0</v>
      </c>
      <c r="BH321" s="136">
        <f>IF(N321="zníž. prenesená",J321,0)</f>
        <v>0</v>
      </c>
      <c r="BI321" s="136">
        <f>IF(N321="nulová",J321,0)</f>
        <v>0</v>
      </c>
      <c r="BJ321" s="80" t="s">
        <v>88</v>
      </c>
      <c r="BK321" s="136">
        <f>ROUND(I321*H321,2)</f>
        <v>0</v>
      </c>
      <c r="BL321" s="80" t="s">
        <v>210</v>
      </c>
      <c r="BM321" s="135" t="s">
        <v>401</v>
      </c>
    </row>
    <row r="322" spans="1:65" s="40" customFormat="1">
      <c r="B322" s="137"/>
      <c r="C322" s="197"/>
      <c r="D322" s="198" t="s">
        <v>212</v>
      </c>
      <c r="E322" s="199" t="s">
        <v>1</v>
      </c>
      <c r="F322" s="200" t="s">
        <v>402</v>
      </c>
      <c r="G322" s="197"/>
      <c r="H322" s="201">
        <v>175.08</v>
      </c>
      <c r="J322" s="197"/>
      <c r="L322" s="137"/>
      <c r="M322" s="139"/>
      <c r="N322" s="140"/>
      <c r="O322" s="140"/>
      <c r="P322" s="140"/>
      <c r="Q322" s="140"/>
      <c r="R322" s="140"/>
      <c r="S322" s="140"/>
      <c r="T322" s="141"/>
      <c r="AT322" s="138" t="s">
        <v>212</v>
      </c>
      <c r="AU322" s="138" t="s">
        <v>88</v>
      </c>
      <c r="AV322" s="40" t="s">
        <v>88</v>
      </c>
      <c r="AW322" s="40" t="s">
        <v>31</v>
      </c>
      <c r="AX322" s="40" t="s">
        <v>75</v>
      </c>
      <c r="AY322" s="138" t="s">
        <v>203</v>
      </c>
    </row>
    <row r="323" spans="1:65" s="40" customFormat="1">
      <c r="B323" s="137"/>
      <c r="C323" s="197"/>
      <c r="D323" s="198" t="s">
        <v>212</v>
      </c>
      <c r="E323" s="199" t="s">
        <v>1</v>
      </c>
      <c r="F323" s="200" t="s">
        <v>403</v>
      </c>
      <c r="G323" s="197"/>
      <c r="H323" s="201">
        <v>1.93</v>
      </c>
      <c r="J323" s="197"/>
      <c r="L323" s="137"/>
      <c r="M323" s="139"/>
      <c r="N323" s="140"/>
      <c r="O323" s="140"/>
      <c r="P323" s="140"/>
      <c r="Q323" s="140"/>
      <c r="R323" s="140"/>
      <c r="S323" s="140"/>
      <c r="T323" s="141"/>
      <c r="AT323" s="138" t="s">
        <v>212</v>
      </c>
      <c r="AU323" s="138" t="s">
        <v>88</v>
      </c>
      <c r="AV323" s="40" t="s">
        <v>88</v>
      </c>
      <c r="AW323" s="40" t="s">
        <v>31</v>
      </c>
      <c r="AX323" s="40" t="s">
        <v>75</v>
      </c>
      <c r="AY323" s="138" t="s">
        <v>203</v>
      </c>
    </row>
    <row r="324" spans="1:65" s="40" customFormat="1">
      <c r="B324" s="137"/>
      <c r="C324" s="197"/>
      <c r="D324" s="198" t="s">
        <v>212</v>
      </c>
      <c r="E324" s="199" t="s">
        <v>1</v>
      </c>
      <c r="F324" s="200" t="s">
        <v>404</v>
      </c>
      <c r="G324" s="197"/>
      <c r="H324" s="201">
        <v>68.48</v>
      </c>
      <c r="J324" s="197"/>
      <c r="L324" s="137"/>
      <c r="M324" s="139"/>
      <c r="N324" s="140"/>
      <c r="O324" s="140"/>
      <c r="P324" s="140"/>
      <c r="Q324" s="140"/>
      <c r="R324" s="140"/>
      <c r="S324" s="140"/>
      <c r="T324" s="141"/>
      <c r="AT324" s="138" t="s">
        <v>212</v>
      </c>
      <c r="AU324" s="138" t="s">
        <v>88</v>
      </c>
      <c r="AV324" s="40" t="s">
        <v>88</v>
      </c>
      <c r="AW324" s="40" t="s">
        <v>31</v>
      </c>
      <c r="AX324" s="40" t="s">
        <v>75</v>
      </c>
      <c r="AY324" s="138" t="s">
        <v>203</v>
      </c>
    </row>
    <row r="325" spans="1:65" s="43" customFormat="1">
      <c r="B325" s="152"/>
      <c r="C325" s="209"/>
      <c r="D325" s="198" t="s">
        <v>212</v>
      </c>
      <c r="E325" s="210" t="s">
        <v>1</v>
      </c>
      <c r="F325" s="211" t="s">
        <v>231</v>
      </c>
      <c r="G325" s="209"/>
      <c r="H325" s="212">
        <v>245.49</v>
      </c>
      <c r="J325" s="209"/>
      <c r="L325" s="152"/>
      <c r="M325" s="154"/>
      <c r="N325" s="155"/>
      <c r="O325" s="155"/>
      <c r="P325" s="155"/>
      <c r="Q325" s="155"/>
      <c r="R325" s="155"/>
      <c r="S325" s="155"/>
      <c r="T325" s="156"/>
      <c r="AT325" s="153" t="s">
        <v>212</v>
      </c>
      <c r="AU325" s="153" t="s">
        <v>88</v>
      </c>
      <c r="AV325" s="43" t="s">
        <v>204</v>
      </c>
      <c r="AW325" s="43" t="s">
        <v>31</v>
      </c>
      <c r="AX325" s="43" t="s">
        <v>75</v>
      </c>
      <c r="AY325" s="153" t="s">
        <v>203</v>
      </c>
    </row>
    <row r="326" spans="1:65" s="41" customFormat="1">
      <c r="B326" s="142"/>
      <c r="C326" s="202"/>
      <c r="D326" s="198" t="s">
        <v>212</v>
      </c>
      <c r="E326" s="203" t="s">
        <v>1</v>
      </c>
      <c r="F326" s="204" t="s">
        <v>405</v>
      </c>
      <c r="G326" s="202"/>
      <c r="H326" s="205">
        <v>245.49</v>
      </c>
      <c r="J326" s="202"/>
      <c r="L326" s="142"/>
      <c r="M326" s="144"/>
      <c r="N326" s="145"/>
      <c r="O326" s="145"/>
      <c r="P326" s="145"/>
      <c r="Q326" s="145"/>
      <c r="R326" s="145"/>
      <c r="S326" s="145"/>
      <c r="T326" s="146"/>
      <c r="AT326" s="143" t="s">
        <v>212</v>
      </c>
      <c r="AU326" s="143" t="s">
        <v>88</v>
      </c>
      <c r="AV326" s="41" t="s">
        <v>210</v>
      </c>
      <c r="AW326" s="41" t="s">
        <v>31</v>
      </c>
      <c r="AX326" s="41" t="s">
        <v>82</v>
      </c>
      <c r="AY326" s="143" t="s">
        <v>203</v>
      </c>
    </row>
    <row r="327" spans="1:65" s="87" customFormat="1" ht="16.5" customHeight="1">
      <c r="A327" s="19"/>
      <c r="B327" s="36"/>
      <c r="C327" s="192" t="s">
        <v>130</v>
      </c>
      <c r="D327" s="192" t="s">
        <v>206</v>
      </c>
      <c r="E327" s="193" t="s">
        <v>406</v>
      </c>
      <c r="F327" s="194" t="s">
        <v>407</v>
      </c>
      <c r="G327" s="195" t="s">
        <v>408</v>
      </c>
      <c r="H327" s="196">
        <v>20</v>
      </c>
      <c r="I327" s="37"/>
      <c r="J327" s="227">
        <f>ROUND(I327*H327,2)</f>
        <v>0</v>
      </c>
      <c r="K327" s="38"/>
      <c r="L327" s="36"/>
      <c r="M327" s="39" t="s">
        <v>1</v>
      </c>
      <c r="N327" s="131" t="s">
        <v>41</v>
      </c>
      <c r="O327" s="132"/>
      <c r="P327" s="133">
        <f>O327*H327</f>
        <v>0</v>
      </c>
      <c r="Q327" s="133">
        <v>2.0000000000000002E-5</v>
      </c>
      <c r="R327" s="133">
        <f>Q327*H327</f>
        <v>4.0000000000000002E-4</v>
      </c>
      <c r="S327" s="133">
        <v>0</v>
      </c>
      <c r="T327" s="134">
        <f>S327*H327</f>
        <v>0</v>
      </c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R327" s="135" t="s">
        <v>210</v>
      </c>
      <c r="AT327" s="135" t="s">
        <v>206</v>
      </c>
      <c r="AU327" s="135" t="s">
        <v>88</v>
      </c>
      <c r="AY327" s="80" t="s">
        <v>203</v>
      </c>
      <c r="BE327" s="136">
        <f>IF(N327="základná",J327,0)</f>
        <v>0</v>
      </c>
      <c r="BF327" s="136">
        <f>IF(N327="znížená",J327,0)</f>
        <v>0</v>
      </c>
      <c r="BG327" s="136">
        <f>IF(N327="zákl. prenesená",J327,0)</f>
        <v>0</v>
      </c>
      <c r="BH327" s="136">
        <f>IF(N327="zníž. prenesená",J327,0)</f>
        <v>0</v>
      </c>
      <c r="BI327" s="136">
        <f>IF(N327="nulová",J327,0)</f>
        <v>0</v>
      </c>
      <c r="BJ327" s="80" t="s">
        <v>88</v>
      </c>
      <c r="BK327" s="136">
        <f>ROUND(I327*H327,2)</f>
        <v>0</v>
      </c>
      <c r="BL327" s="80" t="s">
        <v>210</v>
      </c>
      <c r="BM327" s="135" t="s">
        <v>409</v>
      </c>
    </row>
    <row r="328" spans="1:65" s="40" customFormat="1">
      <c r="B328" s="137"/>
      <c r="C328" s="197"/>
      <c r="D328" s="198" t="s">
        <v>212</v>
      </c>
      <c r="E328" s="199" t="s">
        <v>1</v>
      </c>
      <c r="F328" s="200" t="s">
        <v>7</v>
      </c>
      <c r="G328" s="197"/>
      <c r="H328" s="201">
        <v>20</v>
      </c>
      <c r="J328" s="197"/>
      <c r="L328" s="137"/>
      <c r="M328" s="139"/>
      <c r="N328" s="140"/>
      <c r="O328" s="140"/>
      <c r="P328" s="140"/>
      <c r="Q328" s="140"/>
      <c r="R328" s="140"/>
      <c r="S328" s="140"/>
      <c r="T328" s="141"/>
      <c r="AT328" s="138" t="s">
        <v>212</v>
      </c>
      <c r="AU328" s="138" t="s">
        <v>88</v>
      </c>
      <c r="AV328" s="40" t="s">
        <v>88</v>
      </c>
      <c r="AW328" s="40" t="s">
        <v>31</v>
      </c>
      <c r="AX328" s="40" t="s">
        <v>75</v>
      </c>
      <c r="AY328" s="138" t="s">
        <v>203</v>
      </c>
    </row>
    <row r="329" spans="1:65" s="41" customFormat="1">
      <c r="B329" s="142"/>
      <c r="C329" s="202"/>
      <c r="D329" s="198" t="s">
        <v>212</v>
      </c>
      <c r="E329" s="203" t="s">
        <v>1</v>
      </c>
      <c r="F329" s="204" t="s">
        <v>239</v>
      </c>
      <c r="G329" s="202"/>
      <c r="H329" s="205">
        <v>20</v>
      </c>
      <c r="J329" s="202"/>
      <c r="L329" s="142"/>
      <c r="M329" s="144"/>
      <c r="N329" s="145"/>
      <c r="O329" s="145"/>
      <c r="P329" s="145"/>
      <c r="Q329" s="145"/>
      <c r="R329" s="145"/>
      <c r="S329" s="145"/>
      <c r="T329" s="146"/>
      <c r="AT329" s="143" t="s">
        <v>212</v>
      </c>
      <c r="AU329" s="143" t="s">
        <v>88</v>
      </c>
      <c r="AV329" s="41" t="s">
        <v>210</v>
      </c>
      <c r="AW329" s="41" t="s">
        <v>31</v>
      </c>
      <c r="AX329" s="41" t="s">
        <v>82</v>
      </c>
      <c r="AY329" s="143" t="s">
        <v>203</v>
      </c>
    </row>
    <row r="330" spans="1:65" s="35" customFormat="1" ht="22.9" customHeight="1">
      <c r="B330" s="123"/>
      <c r="C330" s="188"/>
      <c r="D330" s="189" t="s">
        <v>74</v>
      </c>
      <c r="E330" s="191" t="s">
        <v>410</v>
      </c>
      <c r="F330" s="191" t="s">
        <v>411</v>
      </c>
      <c r="G330" s="188"/>
      <c r="H330" s="188"/>
      <c r="J330" s="226">
        <f>BK330</f>
        <v>0</v>
      </c>
      <c r="L330" s="123"/>
      <c r="M330" s="125"/>
      <c r="N330" s="126"/>
      <c r="O330" s="126"/>
      <c r="P330" s="127">
        <f>SUM(P331:P334)</f>
        <v>0</v>
      </c>
      <c r="Q330" s="126"/>
      <c r="R330" s="127">
        <f>SUM(R331:R334)</f>
        <v>0.309</v>
      </c>
      <c r="S330" s="126"/>
      <c r="T330" s="128">
        <f>SUM(T331:T334)</f>
        <v>0</v>
      </c>
      <c r="AR330" s="124" t="s">
        <v>82</v>
      </c>
      <c r="AT330" s="129" t="s">
        <v>74</v>
      </c>
      <c r="AU330" s="129" t="s">
        <v>82</v>
      </c>
      <c r="AY330" s="124" t="s">
        <v>203</v>
      </c>
      <c r="BK330" s="130">
        <f>SUM(BK331:BK334)</f>
        <v>0</v>
      </c>
    </row>
    <row r="331" spans="1:65" s="87" customFormat="1" ht="16.5" customHeight="1">
      <c r="A331" s="19"/>
      <c r="B331" s="36"/>
      <c r="C331" s="192" t="s">
        <v>412</v>
      </c>
      <c r="D331" s="192" t="s">
        <v>206</v>
      </c>
      <c r="E331" s="193" t="s">
        <v>413</v>
      </c>
      <c r="F331" s="194" t="s">
        <v>414</v>
      </c>
      <c r="G331" s="195" t="s">
        <v>116</v>
      </c>
      <c r="H331" s="196">
        <v>50</v>
      </c>
      <c r="I331" s="37"/>
      <c r="J331" s="227">
        <f>ROUND(I331*H331,2)</f>
        <v>0</v>
      </c>
      <c r="K331" s="38"/>
      <c r="L331" s="36"/>
      <c r="M331" s="39" t="s">
        <v>1</v>
      </c>
      <c r="N331" s="131" t="s">
        <v>41</v>
      </c>
      <c r="O331" s="132"/>
      <c r="P331" s="133">
        <f>O331*H331</f>
        <v>0</v>
      </c>
      <c r="Q331" s="133">
        <v>6.1799999999999997E-3</v>
      </c>
      <c r="R331" s="133">
        <f>Q331*H331</f>
        <v>0.309</v>
      </c>
      <c r="S331" s="133">
        <v>0</v>
      </c>
      <c r="T331" s="134">
        <f>S331*H331</f>
        <v>0</v>
      </c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R331" s="135" t="s">
        <v>210</v>
      </c>
      <c r="AT331" s="135" t="s">
        <v>206</v>
      </c>
      <c r="AU331" s="135" t="s">
        <v>88</v>
      </c>
      <c r="AY331" s="80" t="s">
        <v>203</v>
      </c>
      <c r="BE331" s="136">
        <f>IF(N331="základná",J331,0)</f>
        <v>0</v>
      </c>
      <c r="BF331" s="136">
        <f>IF(N331="znížená",J331,0)</f>
        <v>0</v>
      </c>
      <c r="BG331" s="136">
        <f>IF(N331="zákl. prenesená",J331,0)</f>
        <v>0</v>
      </c>
      <c r="BH331" s="136">
        <f>IF(N331="zníž. prenesená",J331,0)</f>
        <v>0</v>
      </c>
      <c r="BI331" s="136">
        <f>IF(N331="nulová",J331,0)</f>
        <v>0</v>
      </c>
      <c r="BJ331" s="80" t="s">
        <v>88</v>
      </c>
      <c r="BK331" s="136">
        <f>ROUND(I331*H331,2)</f>
        <v>0</v>
      </c>
      <c r="BL331" s="80" t="s">
        <v>210</v>
      </c>
      <c r="BM331" s="135" t="s">
        <v>415</v>
      </c>
    </row>
    <row r="332" spans="1:65" s="42" customFormat="1">
      <c r="B332" s="147"/>
      <c r="C332" s="206"/>
      <c r="D332" s="198" t="s">
        <v>212</v>
      </c>
      <c r="E332" s="207" t="s">
        <v>1</v>
      </c>
      <c r="F332" s="208" t="s">
        <v>416</v>
      </c>
      <c r="G332" s="206"/>
      <c r="H332" s="207" t="s">
        <v>1</v>
      </c>
      <c r="J332" s="206"/>
      <c r="L332" s="147"/>
      <c r="M332" s="149"/>
      <c r="N332" s="150"/>
      <c r="O332" s="150"/>
      <c r="P332" s="150"/>
      <c r="Q332" s="150"/>
      <c r="R332" s="150"/>
      <c r="S332" s="150"/>
      <c r="T332" s="151"/>
      <c r="AT332" s="148" t="s">
        <v>212</v>
      </c>
      <c r="AU332" s="148" t="s">
        <v>88</v>
      </c>
      <c r="AV332" s="42" t="s">
        <v>82</v>
      </c>
      <c r="AW332" s="42" t="s">
        <v>31</v>
      </c>
      <c r="AX332" s="42" t="s">
        <v>75</v>
      </c>
      <c r="AY332" s="148" t="s">
        <v>203</v>
      </c>
    </row>
    <row r="333" spans="1:65" s="40" customFormat="1">
      <c r="B333" s="137"/>
      <c r="C333" s="197"/>
      <c r="D333" s="198" t="s">
        <v>212</v>
      </c>
      <c r="E333" s="199" t="s">
        <v>1</v>
      </c>
      <c r="F333" s="200" t="s">
        <v>417</v>
      </c>
      <c r="G333" s="197"/>
      <c r="H333" s="201">
        <v>50</v>
      </c>
      <c r="J333" s="197"/>
      <c r="L333" s="137"/>
      <c r="M333" s="139"/>
      <c r="N333" s="140"/>
      <c r="O333" s="140"/>
      <c r="P333" s="140"/>
      <c r="Q333" s="140"/>
      <c r="R333" s="140"/>
      <c r="S333" s="140"/>
      <c r="T333" s="141"/>
      <c r="AT333" s="138" t="s">
        <v>212</v>
      </c>
      <c r="AU333" s="138" t="s">
        <v>88</v>
      </c>
      <c r="AV333" s="40" t="s">
        <v>88</v>
      </c>
      <c r="AW333" s="40" t="s">
        <v>31</v>
      </c>
      <c r="AX333" s="40" t="s">
        <v>75</v>
      </c>
      <c r="AY333" s="138" t="s">
        <v>203</v>
      </c>
    </row>
    <row r="334" spans="1:65" s="41" customFormat="1">
      <c r="B334" s="142"/>
      <c r="C334" s="202"/>
      <c r="D334" s="198" t="s">
        <v>212</v>
      </c>
      <c r="E334" s="203" t="s">
        <v>1</v>
      </c>
      <c r="F334" s="204" t="s">
        <v>239</v>
      </c>
      <c r="G334" s="202"/>
      <c r="H334" s="205">
        <v>50</v>
      </c>
      <c r="J334" s="202"/>
      <c r="L334" s="142"/>
      <c r="M334" s="144"/>
      <c r="N334" s="145"/>
      <c r="O334" s="145"/>
      <c r="P334" s="145"/>
      <c r="Q334" s="145"/>
      <c r="R334" s="145"/>
      <c r="S334" s="145"/>
      <c r="T334" s="146"/>
      <c r="AT334" s="143" t="s">
        <v>212</v>
      </c>
      <c r="AU334" s="143" t="s">
        <v>88</v>
      </c>
      <c r="AV334" s="41" t="s">
        <v>210</v>
      </c>
      <c r="AW334" s="41" t="s">
        <v>31</v>
      </c>
      <c r="AX334" s="41" t="s">
        <v>82</v>
      </c>
      <c r="AY334" s="143" t="s">
        <v>203</v>
      </c>
    </row>
    <row r="335" spans="1:65" s="35" customFormat="1" ht="22.9" customHeight="1">
      <c r="B335" s="123"/>
      <c r="C335" s="59"/>
      <c r="D335" s="60" t="s">
        <v>74</v>
      </c>
      <c r="E335" s="61" t="s">
        <v>418</v>
      </c>
      <c r="F335" s="61" t="s">
        <v>419</v>
      </c>
      <c r="G335" s="59"/>
      <c r="H335" s="59"/>
      <c r="I335" s="62"/>
      <c r="J335" s="63">
        <f>BK335</f>
        <v>0</v>
      </c>
      <c r="L335" s="123"/>
      <c r="M335" s="125"/>
      <c r="N335" s="126"/>
      <c r="O335" s="126"/>
      <c r="P335" s="127">
        <f>SUM(P336:P374)</f>
        <v>0</v>
      </c>
      <c r="Q335" s="126"/>
      <c r="R335" s="127">
        <f>SUM(R336:R374)</f>
        <v>2.0879999999999999E-2</v>
      </c>
      <c r="S335" s="126"/>
      <c r="T335" s="128">
        <f>SUM(T336:T374)</f>
        <v>11.426065000000001</v>
      </c>
      <c r="AR335" s="124" t="s">
        <v>82</v>
      </c>
      <c r="AT335" s="129" t="s">
        <v>74</v>
      </c>
      <c r="AU335" s="129" t="s">
        <v>82</v>
      </c>
      <c r="AY335" s="124" t="s">
        <v>203</v>
      </c>
      <c r="BK335" s="130">
        <f>SUM(BK336:BK374)</f>
        <v>0</v>
      </c>
    </row>
    <row r="336" spans="1:65" s="87" customFormat="1" ht="16.5" customHeight="1">
      <c r="A336" s="19"/>
      <c r="B336" s="36"/>
      <c r="C336" s="218" t="s">
        <v>420</v>
      </c>
      <c r="D336" s="218" t="s">
        <v>206</v>
      </c>
      <c r="E336" s="219" t="s">
        <v>421</v>
      </c>
      <c r="F336" s="220" t="s">
        <v>422</v>
      </c>
      <c r="G336" s="221" t="s">
        <v>209</v>
      </c>
      <c r="H336" s="222">
        <v>3</v>
      </c>
      <c r="I336" s="230"/>
      <c r="J336" s="229">
        <f>ROUND(I336*H336,2)</f>
        <v>0</v>
      </c>
      <c r="K336" s="38"/>
      <c r="L336" s="36"/>
      <c r="M336" s="39" t="s">
        <v>1</v>
      </c>
      <c r="N336" s="131" t="s">
        <v>41</v>
      </c>
      <c r="O336" s="132"/>
      <c r="P336" s="133">
        <f>O336*H336</f>
        <v>0</v>
      </c>
      <c r="Q336" s="133">
        <v>0</v>
      </c>
      <c r="R336" s="133">
        <f>Q336*H336</f>
        <v>0</v>
      </c>
      <c r="S336" s="133">
        <v>0.08</v>
      </c>
      <c r="T336" s="134">
        <f>S336*H336</f>
        <v>0.24</v>
      </c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R336" s="135" t="s">
        <v>210</v>
      </c>
      <c r="AT336" s="135" t="s">
        <v>206</v>
      </c>
      <c r="AU336" s="135" t="s">
        <v>88</v>
      </c>
      <c r="AY336" s="80" t="s">
        <v>203</v>
      </c>
      <c r="BE336" s="136">
        <f>IF(N336="základná",J336,0)</f>
        <v>0</v>
      </c>
      <c r="BF336" s="136">
        <f>IF(N336="znížená",J336,0)</f>
        <v>0</v>
      </c>
      <c r="BG336" s="136">
        <f>IF(N336="zákl. prenesená",J336,0)</f>
        <v>0</v>
      </c>
      <c r="BH336" s="136">
        <f>IF(N336="zníž. prenesená",J336,0)</f>
        <v>0</v>
      </c>
      <c r="BI336" s="136">
        <f>IF(N336="nulová",J336,0)</f>
        <v>0</v>
      </c>
      <c r="BJ336" s="80" t="s">
        <v>88</v>
      </c>
      <c r="BK336" s="136">
        <f>ROUND(I336*H336,2)</f>
        <v>0</v>
      </c>
      <c r="BL336" s="80" t="s">
        <v>210</v>
      </c>
      <c r="BM336" s="135" t="s">
        <v>423</v>
      </c>
    </row>
    <row r="337" spans="1:65" s="40" customFormat="1">
      <c r="B337" s="137"/>
      <c r="C337" s="64"/>
      <c r="D337" s="65" t="s">
        <v>212</v>
      </c>
      <c r="E337" s="66" t="s">
        <v>1</v>
      </c>
      <c r="F337" s="67" t="s">
        <v>424</v>
      </c>
      <c r="G337" s="64"/>
      <c r="H337" s="68">
        <v>2</v>
      </c>
      <c r="I337" s="64"/>
      <c r="J337" s="64"/>
      <c r="L337" s="137"/>
      <c r="M337" s="139"/>
      <c r="N337" s="140"/>
      <c r="O337" s="140"/>
      <c r="P337" s="140"/>
      <c r="Q337" s="140"/>
      <c r="R337" s="140"/>
      <c r="S337" s="140"/>
      <c r="T337" s="141"/>
      <c r="AT337" s="138" t="s">
        <v>212</v>
      </c>
      <c r="AU337" s="138" t="s">
        <v>88</v>
      </c>
      <c r="AV337" s="40" t="s">
        <v>88</v>
      </c>
      <c r="AW337" s="40" t="s">
        <v>31</v>
      </c>
      <c r="AX337" s="40" t="s">
        <v>75</v>
      </c>
      <c r="AY337" s="138" t="s">
        <v>203</v>
      </c>
    </row>
    <row r="338" spans="1:65" s="40" customFormat="1">
      <c r="B338" s="137"/>
      <c r="C338" s="64"/>
      <c r="D338" s="65" t="s">
        <v>212</v>
      </c>
      <c r="E338" s="66" t="s">
        <v>1</v>
      </c>
      <c r="F338" s="67" t="s">
        <v>425</v>
      </c>
      <c r="G338" s="64"/>
      <c r="H338" s="68">
        <v>1</v>
      </c>
      <c r="I338" s="64"/>
      <c r="J338" s="64"/>
      <c r="L338" s="137"/>
      <c r="M338" s="139"/>
      <c r="N338" s="140"/>
      <c r="O338" s="140"/>
      <c r="P338" s="140"/>
      <c r="Q338" s="140"/>
      <c r="R338" s="140"/>
      <c r="S338" s="140"/>
      <c r="T338" s="141"/>
      <c r="AT338" s="138" t="s">
        <v>212</v>
      </c>
      <c r="AU338" s="138" t="s">
        <v>88</v>
      </c>
      <c r="AV338" s="40" t="s">
        <v>88</v>
      </c>
      <c r="AW338" s="40" t="s">
        <v>31</v>
      </c>
      <c r="AX338" s="40" t="s">
        <v>75</v>
      </c>
      <c r="AY338" s="138" t="s">
        <v>203</v>
      </c>
    </row>
    <row r="339" spans="1:65" s="41" customFormat="1">
      <c r="B339" s="142"/>
      <c r="C339" s="69"/>
      <c r="D339" s="65" t="s">
        <v>212</v>
      </c>
      <c r="E339" s="70" t="s">
        <v>1</v>
      </c>
      <c r="F339" s="71" t="s">
        <v>426</v>
      </c>
      <c r="G339" s="69"/>
      <c r="H339" s="72">
        <v>3</v>
      </c>
      <c r="I339" s="69"/>
      <c r="J339" s="69"/>
      <c r="L339" s="142"/>
      <c r="M339" s="144"/>
      <c r="N339" s="145"/>
      <c r="O339" s="145"/>
      <c r="P339" s="145"/>
      <c r="Q339" s="145"/>
      <c r="R339" s="145"/>
      <c r="S339" s="145"/>
      <c r="T339" s="146"/>
      <c r="AT339" s="143" t="s">
        <v>212</v>
      </c>
      <c r="AU339" s="143" t="s">
        <v>88</v>
      </c>
      <c r="AV339" s="41" t="s">
        <v>210</v>
      </c>
      <c r="AW339" s="41" t="s">
        <v>31</v>
      </c>
      <c r="AX339" s="41" t="s">
        <v>82</v>
      </c>
      <c r="AY339" s="143" t="s">
        <v>203</v>
      </c>
    </row>
    <row r="340" spans="1:65" s="87" customFormat="1" ht="16.5" customHeight="1">
      <c r="A340" s="19"/>
      <c r="B340" s="36"/>
      <c r="C340" s="218" t="s">
        <v>427</v>
      </c>
      <c r="D340" s="218" t="s">
        <v>206</v>
      </c>
      <c r="E340" s="219" t="s">
        <v>428</v>
      </c>
      <c r="F340" s="220" t="s">
        <v>429</v>
      </c>
      <c r="G340" s="221" t="s">
        <v>262</v>
      </c>
      <c r="H340" s="222">
        <v>5.7869999999999999</v>
      </c>
      <c r="I340" s="230"/>
      <c r="J340" s="229">
        <f>ROUND(I340*H340,2)</f>
        <v>0</v>
      </c>
      <c r="K340" s="38"/>
      <c r="L340" s="36"/>
      <c r="M340" s="39" t="s">
        <v>1</v>
      </c>
      <c r="N340" s="131" t="s">
        <v>41</v>
      </c>
      <c r="O340" s="132"/>
      <c r="P340" s="133">
        <f>O340*H340</f>
        <v>0</v>
      </c>
      <c r="Q340" s="133">
        <v>0</v>
      </c>
      <c r="R340" s="133">
        <f>Q340*H340</f>
        <v>0</v>
      </c>
      <c r="S340" s="133">
        <v>1.875</v>
      </c>
      <c r="T340" s="134">
        <f>S340*H340</f>
        <v>10.850624999999999</v>
      </c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R340" s="135" t="s">
        <v>210</v>
      </c>
      <c r="AT340" s="135" t="s">
        <v>206</v>
      </c>
      <c r="AU340" s="135" t="s">
        <v>88</v>
      </c>
      <c r="AY340" s="80" t="s">
        <v>203</v>
      </c>
      <c r="BE340" s="136">
        <f>IF(N340="základná",J340,0)</f>
        <v>0</v>
      </c>
      <c r="BF340" s="136">
        <f>IF(N340="znížená",J340,0)</f>
        <v>0</v>
      </c>
      <c r="BG340" s="136">
        <f>IF(N340="zákl. prenesená",J340,0)</f>
        <v>0</v>
      </c>
      <c r="BH340" s="136">
        <f>IF(N340="zníž. prenesená",J340,0)</f>
        <v>0</v>
      </c>
      <c r="BI340" s="136">
        <f>IF(N340="nulová",J340,0)</f>
        <v>0</v>
      </c>
      <c r="BJ340" s="80" t="s">
        <v>88</v>
      </c>
      <c r="BK340" s="136">
        <f>ROUND(I340*H340,2)</f>
        <v>0</v>
      </c>
      <c r="BL340" s="80" t="s">
        <v>210</v>
      </c>
      <c r="BM340" s="135" t="s">
        <v>430</v>
      </c>
    </row>
    <row r="341" spans="1:65" s="40" customFormat="1">
      <c r="B341" s="137"/>
      <c r="C341" s="64"/>
      <c r="D341" s="65" t="s">
        <v>212</v>
      </c>
      <c r="E341" s="66" t="s">
        <v>1</v>
      </c>
      <c r="F341" s="67" t="s">
        <v>431</v>
      </c>
      <c r="G341" s="64"/>
      <c r="H341" s="68">
        <v>0.79700000000000004</v>
      </c>
      <c r="I341" s="64"/>
      <c r="J341" s="64"/>
      <c r="L341" s="137"/>
      <c r="M341" s="139"/>
      <c r="N341" s="140"/>
      <c r="O341" s="140"/>
      <c r="P341" s="140"/>
      <c r="Q341" s="140"/>
      <c r="R341" s="140"/>
      <c r="S341" s="140"/>
      <c r="T341" s="141"/>
      <c r="AT341" s="138" t="s">
        <v>212</v>
      </c>
      <c r="AU341" s="138" t="s">
        <v>88</v>
      </c>
      <c r="AV341" s="40" t="s">
        <v>88</v>
      </c>
      <c r="AW341" s="40" t="s">
        <v>31</v>
      </c>
      <c r="AX341" s="40" t="s">
        <v>75</v>
      </c>
      <c r="AY341" s="138" t="s">
        <v>203</v>
      </c>
    </row>
    <row r="342" spans="1:65" s="40" customFormat="1">
      <c r="B342" s="137"/>
      <c r="C342" s="64"/>
      <c r="D342" s="65" t="s">
        <v>212</v>
      </c>
      <c r="E342" s="66" t="s">
        <v>1</v>
      </c>
      <c r="F342" s="67" t="s">
        <v>432</v>
      </c>
      <c r="G342" s="64"/>
      <c r="H342" s="68">
        <v>0.79700000000000004</v>
      </c>
      <c r="I342" s="64"/>
      <c r="J342" s="64"/>
      <c r="L342" s="137"/>
      <c r="M342" s="139"/>
      <c r="N342" s="140"/>
      <c r="O342" s="140"/>
      <c r="P342" s="140"/>
      <c r="Q342" s="140"/>
      <c r="R342" s="140"/>
      <c r="S342" s="140"/>
      <c r="T342" s="141"/>
      <c r="AT342" s="138" t="s">
        <v>212</v>
      </c>
      <c r="AU342" s="138" t="s">
        <v>88</v>
      </c>
      <c r="AV342" s="40" t="s">
        <v>88</v>
      </c>
      <c r="AW342" s="40" t="s">
        <v>31</v>
      </c>
      <c r="AX342" s="40" t="s">
        <v>75</v>
      </c>
      <c r="AY342" s="138" t="s">
        <v>203</v>
      </c>
    </row>
    <row r="343" spans="1:65" s="40" customFormat="1">
      <c r="B343" s="137"/>
      <c r="C343" s="64"/>
      <c r="D343" s="65" t="s">
        <v>212</v>
      </c>
      <c r="E343" s="66" t="s">
        <v>1</v>
      </c>
      <c r="F343" s="67" t="s">
        <v>433</v>
      </c>
      <c r="G343" s="64"/>
      <c r="H343" s="68">
        <v>0.39800000000000002</v>
      </c>
      <c r="I343" s="64"/>
      <c r="J343" s="64"/>
      <c r="L343" s="137"/>
      <c r="M343" s="139"/>
      <c r="N343" s="140"/>
      <c r="O343" s="140"/>
      <c r="P343" s="140"/>
      <c r="Q343" s="140"/>
      <c r="R343" s="140"/>
      <c r="S343" s="140"/>
      <c r="T343" s="141"/>
      <c r="AT343" s="138" t="s">
        <v>212</v>
      </c>
      <c r="AU343" s="138" t="s">
        <v>88</v>
      </c>
      <c r="AV343" s="40" t="s">
        <v>88</v>
      </c>
      <c r="AW343" s="40" t="s">
        <v>31</v>
      </c>
      <c r="AX343" s="40" t="s">
        <v>75</v>
      </c>
      <c r="AY343" s="138" t="s">
        <v>203</v>
      </c>
    </row>
    <row r="344" spans="1:65" s="40" customFormat="1">
      <c r="B344" s="137"/>
      <c r="C344" s="64"/>
      <c r="D344" s="65" t="s">
        <v>212</v>
      </c>
      <c r="E344" s="66" t="s">
        <v>1</v>
      </c>
      <c r="F344" s="67" t="s">
        <v>434</v>
      </c>
      <c r="G344" s="64"/>
      <c r="H344" s="68">
        <v>0.432</v>
      </c>
      <c r="I344" s="64"/>
      <c r="J344" s="64"/>
      <c r="L344" s="137"/>
      <c r="M344" s="139"/>
      <c r="N344" s="140"/>
      <c r="O344" s="140"/>
      <c r="P344" s="140"/>
      <c r="Q344" s="140"/>
      <c r="R344" s="140"/>
      <c r="S344" s="140"/>
      <c r="T344" s="141"/>
      <c r="AT344" s="138" t="s">
        <v>212</v>
      </c>
      <c r="AU344" s="138" t="s">
        <v>88</v>
      </c>
      <c r="AV344" s="40" t="s">
        <v>88</v>
      </c>
      <c r="AW344" s="40" t="s">
        <v>31</v>
      </c>
      <c r="AX344" s="40" t="s">
        <v>75</v>
      </c>
      <c r="AY344" s="138" t="s">
        <v>203</v>
      </c>
    </row>
    <row r="345" spans="1:65" s="40" customFormat="1">
      <c r="B345" s="137"/>
      <c r="C345" s="64"/>
      <c r="D345" s="65" t="s">
        <v>212</v>
      </c>
      <c r="E345" s="66" t="s">
        <v>1</v>
      </c>
      <c r="F345" s="67" t="s">
        <v>435</v>
      </c>
      <c r="G345" s="64"/>
      <c r="H345" s="68">
        <v>1.7689999999999999</v>
      </c>
      <c r="I345" s="64"/>
      <c r="J345" s="64"/>
      <c r="L345" s="137"/>
      <c r="M345" s="139"/>
      <c r="N345" s="140"/>
      <c r="O345" s="140"/>
      <c r="P345" s="140"/>
      <c r="Q345" s="140"/>
      <c r="R345" s="140"/>
      <c r="S345" s="140"/>
      <c r="T345" s="141"/>
      <c r="AT345" s="138" t="s">
        <v>212</v>
      </c>
      <c r="AU345" s="138" t="s">
        <v>88</v>
      </c>
      <c r="AV345" s="40" t="s">
        <v>88</v>
      </c>
      <c r="AW345" s="40" t="s">
        <v>31</v>
      </c>
      <c r="AX345" s="40" t="s">
        <v>75</v>
      </c>
      <c r="AY345" s="138" t="s">
        <v>203</v>
      </c>
    </row>
    <row r="346" spans="1:65" s="43" customFormat="1">
      <c r="B346" s="152"/>
      <c r="C346" s="73"/>
      <c r="D346" s="65" t="s">
        <v>212</v>
      </c>
      <c r="E346" s="74" t="s">
        <v>1</v>
      </c>
      <c r="F346" s="75" t="s">
        <v>436</v>
      </c>
      <c r="G346" s="73"/>
      <c r="H346" s="76">
        <v>4.1929999999999996</v>
      </c>
      <c r="I346" s="73"/>
      <c r="J346" s="73"/>
      <c r="L346" s="152"/>
      <c r="M346" s="154"/>
      <c r="N346" s="155"/>
      <c r="O346" s="155"/>
      <c r="P346" s="155"/>
      <c r="Q346" s="155"/>
      <c r="R346" s="155"/>
      <c r="S346" s="155"/>
      <c r="T346" s="156"/>
      <c r="AT346" s="153" t="s">
        <v>212</v>
      </c>
      <c r="AU346" s="153" t="s">
        <v>88</v>
      </c>
      <c r="AV346" s="43" t="s">
        <v>204</v>
      </c>
      <c r="AW346" s="43" t="s">
        <v>31</v>
      </c>
      <c r="AX346" s="43" t="s">
        <v>75</v>
      </c>
      <c r="AY346" s="153" t="s">
        <v>203</v>
      </c>
    </row>
    <row r="347" spans="1:65" s="40" customFormat="1">
      <c r="B347" s="137"/>
      <c r="C347" s="64"/>
      <c r="D347" s="65" t="s">
        <v>212</v>
      </c>
      <c r="E347" s="66" t="s">
        <v>1</v>
      </c>
      <c r="F347" s="67" t="s">
        <v>437</v>
      </c>
      <c r="G347" s="64"/>
      <c r="H347" s="68">
        <v>1.5940000000000001</v>
      </c>
      <c r="I347" s="64"/>
      <c r="J347" s="64"/>
      <c r="L347" s="137"/>
      <c r="M347" s="139"/>
      <c r="N347" s="140"/>
      <c r="O347" s="140"/>
      <c r="P347" s="140"/>
      <c r="Q347" s="140"/>
      <c r="R347" s="140"/>
      <c r="S347" s="140"/>
      <c r="T347" s="141"/>
      <c r="AT347" s="138" t="s">
        <v>212</v>
      </c>
      <c r="AU347" s="138" t="s">
        <v>88</v>
      </c>
      <c r="AV347" s="40" t="s">
        <v>88</v>
      </c>
      <c r="AW347" s="40" t="s">
        <v>31</v>
      </c>
      <c r="AX347" s="40" t="s">
        <v>75</v>
      </c>
      <c r="AY347" s="138" t="s">
        <v>203</v>
      </c>
    </row>
    <row r="348" spans="1:65" s="43" customFormat="1">
      <c r="B348" s="152"/>
      <c r="C348" s="73"/>
      <c r="D348" s="65" t="s">
        <v>212</v>
      </c>
      <c r="E348" s="74" t="s">
        <v>1</v>
      </c>
      <c r="F348" s="75" t="s">
        <v>438</v>
      </c>
      <c r="G348" s="73"/>
      <c r="H348" s="76">
        <v>1.5940000000000001</v>
      </c>
      <c r="I348" s="73"/>
      <c r="J348" s="73"/>
      <c r="L348" s="152"/>
      <c r="M348" s="154"/>
      <c r="N348" s="155"/>
      <c r="O348" s="155"/>
      <c r="P348" s="155"/>
      <c r="Q348" s="155"/>
      <c r="R348" s="155"/>
      <c r="S348" s="155"/>
      <c r="T348" s="156"/>
      <c r="AT348" s="153" t="s">
        <v>212</v>
      </c>
      <c r="AU348" s="153" t="s">
        <v>88</v>
      </c>
      <c r="AV348" s="43" t="s">
        <v>204</v>
      </c>
      <c r="AW348" s="43" t="s">
        <v>31</v>
      </c>
      <c r="AX348" s="43" t="s">
        <v>75</v>
      </c>
      <c r="AY348" s="153" t="s">
        <v>203</v>
      </c>
    </row>
    <row r="349" spans="1:65" s="41" customFormat="1">
      <c r="B349" s="142"/>
      <c r="C349" s="69"/>
      <c r="D349" s="65" t="s">
        <v>212</v>
      </c>
      <c r="E349" s="70" t="s">
        <v>1</v>
      </c>
      <c r="F349" s="71" t="s">
        <v>439</v>
      </c>
      <c r="G349" s="69"/>
      <c r="H349" s="72">
        <v>5.7869999999999999</v>
      </c>
      <c r="I349" s="69"/>
      <c r="J349" s="69"/>
      <c r="L349" s="142"/>
      <c r="M349" s="144"/>
      <c r="N349" s="145"/>
      <c r="O349" s="145"/>
      <c r="P349" s="145"/>
      <c r="Q349" s="145"/>
      <c r="R349" s="145"/>
      <c r="S349" s="145"/>
      <c r="T349" s="146"/>
      <c r="AT349" s="143" t="s">
        <v>212</v>
      </c>
      <c r="AU349" s="143" t="s">
        <v>88</v>
      </c>
      <c r="AV349" s="41" t="s">
        <v>210</v>
      </c>
      <c r="AW349" s="41" t="s">
        <v>31</v>
      </c>
      <c r="AX349" s="41" t="s">
        <v>82</v>
      </c>
      <c r="AY349" s="143" t="s">
        <v>203</v>
      </c>
    </row>
    <row r="350" spans="1:65" s="87" customFormat="1" ht="16.5" customHeight="1">
      <c r="A350" s="19"/>
      <c r="B350" s="36"/>
      <c r="C350" s="218" t="s">
        <v>440</v>
      </c>
      <c r="D350" s="218" t="s">
        <v>206</v>
      </c>
      <c r="E350" s="219" t="s">
        <v>441</v>
      </c>
      <c r="F350" s="220" t="s">
        <v>442</v>
      </c>
      <c r="G350" s="221" t="s">
        <v>443</v>
      </c>
      <c r="H350" s="222">
        <v>554</v>
      </c>
      <c r="I350" s="230"/>
      <c r="J350" s="229">
        <f>ROUND(I350*H350,2)</f>
        <v>0</v>
      </c>
      <c r="K350" s="38"/>
      <c r="L350" s="36"/>
      <c r="M350" s="39" t="s">
        <v>1</v>
      </c>
      <c r="N350" s="131" t="s">
        <v>41</v>
      </c>
      <c r="O350" s="132"/>
      <c r="P350" s="133">
        <f>O350*H350</f>
        <v>0</v>
      </c>
      <c r="Q350" s="133">
        <v>3.0000000000000001E-5</v>
      </c>
      <c r="R350" s="133">
        <f>Q350*H350</f>
        <v>1.6619999999999999E-2</v>
      </c>
      <c r="S350" s="133">
        <v>4.2000000000000002E-4</v>
      </c>
      <c r="T350" s="134">
        <f>S350*H350</f>
        <v>0.23268</v>
      </c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R350" s="135" t="s">
        <v>210</v>
      </c>
      <c r="AT350" s="135" t="s">
        <v>206</v>
      </c>
      <c r="AU350" s="135" t="s">
        <v>88</v>
      </c>
      <c r="AY350" s="80" t="s">
        <v>203</v>
      </c>
      <c r="BE350" s="136">
        <f>IF(N350="základná",J350,0)</f>
        <v>0</v>
      </c>
      <c r="BF350" s="136">
        <f>IF(N350="znížená",J350,0)</f>
        <v>0</v>
      </c>
      <c r="BG350" s="136">
        <f>IF(N350="zákl. prenesená",J350,0)</f>
        <v>0</v>
      </c>
      <c r="BH350" s="136">
        <f>IF(N350="zníž. prenesená",J350,0)</f>
        <v>0</v>
      </c>
      <c r="BI350" s="136">
        <f>IF(N350="nulová",J350,0)</f>
        <v>0</v>
      </c>
      <c r="BJ350" s="80" t="s">
        <v>88</v>
      </c>
      <c r="BK350" s="136">
        <f>ROUND(I350*H350,2)</f>
        <v>0</v>
      </c>
      <c r="BL350" s="80" t="s">
        <v>210</v>
      </c>
      <c r="BM350" s="135" t="s">
        <v>444</v>
      </c>
    </row>
    <row r="351" spans="1:65" s="40" customFormat="1">
      <c r="B351" s="137"/>
      <c r="C351" s="64"/>
      <c r="D351" s="65" t="s">
        <v>212</v>
      </c>
      <c r="E351" s="66" t="s">
        <v>1</v>
      </c>
      <c r="F351" s="67" t="s">
        <v>445</v>
      </c>
      <c r="G351" s="64"/>
      <c r="H351" s="68">
        <v>285</v>
      </c>
      <c r="I351" s="64"/>
      <c r="J351" s="64"/>
      <c r="L351" s="137"/>
      <c r="M351" s="139"/>
      <c r="N351" s="140"/>
      <c r="O351" s="140"/>
      <c r="P351" s="140"/>
      <c r="Q351" s="140"/>
      <c r="R351" s="140"/>
      <c r="S351" s="140"/>
      <c r="T351" s="141"/>
      <c r="AT351" s="138" t="s">
        <v>212</v>
      </c>
      <c r="AU351" s="138" t="s">
        <v>88</v>
      </c>
      <c r="AV351" s="40" t="s">
        <v>88</v>
      </c>
      <c r="AW351" s="40" t="s">
        <v>31</v>
      </c>
      <c r="AX351" s="40" t="s">
        <v>75</v>
      </c>
      <c r="AY351" s="138" t="s">
        <v>203</v>
      </c>
    </row>
    <row r="352" spans="1:65" s="40" customFormat="1">
      <c r="B352" s="137"/>
      <c r="C352" s="64"/>
      <c r="D352" s="65" t="s">
        <v>212</v>
      </c>
      <c r="E352" s="66" t="s">
        <v>1</v>
      </c>
      <c r="F352" s="67" t="s">
        <v>446</v>
      </c>
      <c r="G352" s="64"/>
      <c r="H352" s="68">
        <v>208</v>
      </c>
      <c r="I352" s="64"/>
      <c r="J352" s="64"/>
      <c r="L352" s="137"/>
      <c r="M352" s="139"/>
      <c r="N352" s="140"/>
      <c r="O352" s="140"/>
      <c r="P352" s="140"/>
      <c r="Q352" s="140"/>
      <c r="R352" s="140"/>
      <c r="S352" s="140"/>
      <c r="T352" s="141"/>
      <c r="AT352" s="138" t="s">
        <v>212</v>
      </c>
      <c r="AU352" s="138" t="s">
        <v>88</v>
      </c>
      <c r="AV352" s="40" t="s">
        <v>88</v>
      </c>
      <c r="AW352" s="40" t="s">
        <v>31</v>
      </c>
      <c r="AX352" s="40" t="s">
        <v>75</v>
      </c>
      <c r="AY352" s="138" t="s">
        <v>203</v>
      </c>
    </row>
    <row r="353" spans="1:65" s="40" customFormat="1">
      <c r="B353" s="137"/>
      <c r="C353" s="64"/>
      <c r="D353" s="65" t="s">
        <v>212</v>
      </c>
      <c r="E353" s="66" t="s">
        <v>1</v>
      </c>
      <c r="F353" s="67" t="s">
        <v>447</v>
      </c>
      <c r="G353" s="64"/>
      <c r="H353" s="68">
        <v>15</v>
      </c>
      <c r="I353" s="64"/>
      <c r="J353" s="64"/>
      <c r="L353" s="137"/>
      <c r="M353" s="139"/>
      <c r="N353" s="140"/>
      <c r="O353" s="140"/>
      <c r="P353" s="140"/>
      <c r="Q353" s="140"/>
      <c r="R353" s="140"/>
      <c r="S353" s="140"/>
      <c r="T353" s="141"/>
      <c r="AT353" s="138" t="s">
        <v>212</v>
      </c>
      <c r="AU353" s="138" t="s">
        <v>88</v>
      </c>
      <c r="AV353" s="40" t="s">
        <v>88</v>
      </c>
      <c r="AW353" s="40" t="s">
        <v>31</v>
      </c>
      <c r="AX353" s="40" t="s">
        <v>75</v>
      </c>
      <c r="AY353" s="138" t="s">
        <v>203</v>
      </c>
    </row>
    <row r="354" spans="1:65" s="40" customFormat="1">
      <c r="B354" s="137"/>
      <c r="C354" s="64"/>
      <c r="D354" s="65" t="s">
        <v>212</v>
      </c>
      <c r="E354" s="66" t="s">
        <v>1</v>
      </c>
      <c r="F354" s="67" t="s">
        <v>448</v>
      </c>
      <c r="G354" s="64"/>
      <c r="H354" s="68">
        <v>16</v>
      </c>
      <c r="I354" s="64"/>
      <c r="J354" s="64"/>
      <c r="L354" s="137"/>
      <c r="M354" s="139"/>
      <c r="N354" s="140"/>
      <c r="O354" s="140"/>
      <c r="P354" s="140"/>
      <c r="Q354" s="140"/>
      <c r="R354" s="140"/>
      <c r="S354" s="140"/>
      <c r="T354" s="141"/>
      <c r="AT354" s="138" t="s">
        <v>212</v>
      </c>
      <c r="AU354" s="138" t="s">
        <v>88</v>
      </c>
      <c r="AV354" s="40" t="s">
        <v>88</v>
      </c>
      <c r="AW354" s="40" t="s">
        <v>31</v>
      </c>
      <c r="AX354" s="40" t="s">
        <v>75</v>
      </c>
      <c r="AY354" s="138" t="s">
        <v>203</v>
      </c>
    </row>
    <row r="355" spans="1:65" s="43" customFormat="1">
      <c r="B355" s="152"/>
      <c r="C355" s="73"/>
      <c r="D355" s="65" t="s">
        <v>212</v>
      </c>
      <c r="E355" s="74" t="s">
        <v>1</v>
      </c>
      <c r="F355" s="75" t="s">
        <v>449</v>
      </c>
      <c r="G355" s="73"/>
      <c r="H355" s="76">
        <v>524</v>
      </c>
      <c r="I355" s="73"/>
      <c r="J355" s="73"/>
      <c r="L355" s="152"/>
      <c r="M355" s="154"/>
      <c r="N355" s="155"/>
      <c r="O355" s="155"/>
      <c r="P355" s="155"/>
      <c r="Q355" s="155"/>
      <c r="R355" s="155"/>
      <c r="S355" s="155"/>
      <c r="T355" s="156"/>
      <c r="AT355" s="153" t="s">
        <v>212</v>
      </c>
      <c r="AU355" s="153" t="s">
        <v>88</v>
      </c>
      <c r="AV355" s="43" t="s">
        <v>204</v>
      </c>
      <c r="AW355" s="43" t="s">
        <v>31</v>
      </c>
      <c r="AX355" s="43" t="s">
        <v>75</v>
      </c>
      <c r="AY355" s="153" t="s">
        <v>203</v>
      </c>
    </row>
    <row r="356" spans="1:65" s="40" customFormat="1">
      <c r="B356" s="137"/>
      <c r="C356" s="64"/>
      <c r="D356" s="65" t="s">
        <v>212</v>
      </c>
      <c r="E356" s="66" t="s">
        <v>1</v>
      </c>
      <c r="F356" s="67" t="s">
        <v>450</v>
      </c>
      <c r="G356" s="64"/>
      <c r="H356" s="68">
        <v>30</v>
      </c>
      <c r="I356" s="64"/>
      <c r="J356" s="64"/>
      <c r="L356" s="137"/>
      <c r="M356" s="139"/>
      <c r="N356" s="140"/>
      <c r="O356" s="140"/>
      <c r="P356" s="140"/>
      <c r="Q356" s="140"/>
      <c r="R356" s="140"/>
      <c r="S356" s="140"/>
      <c r="T356" s="141"/>
      <c r="AT356" s="138" t="s">
        <v>212</v>
      </c>
      <c r="AU356" s="138" t="s">
        <v>88</v>
      </c>
      <c r="AV356" s="40" t="s">
        <v>88</v>
      </c>
      <c r="AW356" s="40" t="s">
        <v>31</v>
      </c>
      <c r="AX356" s="40" t="s">
        <v>75</v>
      </c>
      <c r="AY356" s="138" t="s">
        <v>203</v>
      </c>
    </row>
    <row r="357" spans="1:65" s="43" customFormat="1">
      <c r="B357" s="152"/>
      <c r="C357" s="73"/>
      <c r="D357" s="65" t="s">
        <v>212</v>
      </c>
      <c r="E357" s="74" t="s">
        <v>1</v>
      </c>
      <c r="F357" s="75" t="s">
        <v>451</v>
      </c>
      <c r="G357" s="73"/>
      <c r="H357" s="76">
        <v>30</v>
      </c>
      <c r="I357" s="73"/>
      <c r="J357" s="73"/>
      <c r="L357" s="152"/>
      <c r="M357" s="154"/>
      <c r="N357" s="155"/>
      <c r="O357" s="155"/>
      <c r="P357" s="155"/>
      <c r="Q357" s="155"/>
      <c r="R357" s="155"/>
      <c r="S357" s="155"/>
      <c r="T357" s="156"/>
      <c r="AT357" s="153" t="s">
        <v>212</v>
      </c>
      <c r="AU357" s="153" t="s">
        <v>88</v>
      </c>
      <c r="AV357" s="43" t="s">
        <v>204</v>
      </c>
      <c r="AW357" s="43" t="s">
        <v>31</v>
      </c>
      <c r="AX357" s="43" t="s">
        <v>75</v>
      </c>
      <c r="AY357" s="153" t="s">
        <v>203</v>
      </c>
    </row>
    <row r="358" spans="1:65" s="41" customFormat="1">
      <c r="B358" s="142"/>
      <c r="C358" s="69"/>
      <c r="D358" s="65" t="s">
        <v>212</v>
      </c>
      <c r="E358" s="70" t="s">
        <v>1</v>
      </c>
      <c r="F358" s="71" t="s">
        <v>439</v>
      </c>
      <c r="G358" s="69"/>
      <c r="H358" s="72">
        <v>554</v>
      </c>
      <c r="I358" s="69"/>
      <c r="J358" s="69"/>
      <c r="L358" s="142"/>
      <c r="M358" s="144"/>
      <c r="N358" s="145"/>
      <c r="O358" s="145"/>
      <c r="P358" s="145"/>
      <c r="Q358" s="145"/>
      <c r="R358" s="145"/>
      <c r="S358" s="145"/>
      <c r="T358" s="146"/>
      <c r="AT358" s="143" t="s">
        <v>212</v>
      </c>
      <c r="AU358" s="143" t="s">
        <v>88</v>
      </c>
      <c r="AV358" s="41" t="s">
        <v>210</v>
      </c>
      <c r="AW358" s="41" t="s">
        <v>31</v>
      </c>
      <c r="AX358" s="41" t="s">
        <v>82</v>
      </c>
      <c r="AY358" s="143" t="s">
        <v>203</v>
      </c>
    </row>
    <row r="359" spans="1:65" s="87" customFormat="1" ht="16.5" customHeight="1">
      <c r="A359" s="19"/>
      <c r="B359" s="36"/>
      <c r="C359" s="218" t="s">
        <v>452</v>
      </c>
      <c r="D359" s="218" t="s">
        <v>206</v>
      </c>
      <c r="E359" s="219" t="s">
        <v>453</v>
      </c>
      <c r="F359" s="220" t="s">
        <v>454</v>
      </c>
      <c r="G359" s="221" t="s">
        <v>443</v>
      </c>
      <c r="H359" s="222">
        <v>336</v>
      </c>
      <c r="I359" s="230"/>
      <c r="J359" s="229">
        <f>ROUND(I359*H359,2)</f>
        <v>0</v>
      </c>
      <c r="K359" s="38"/>
      <c r="L359" s="36"/>
      <c r="M359" s="39" t="s">
        <v>1</v>
      </c>
      <c r="N359" s="131" t="s">
        <v>41</v>
      </c>
      <c r="O359" s="132"/>
      <c r="P359" s="133">
        <f>O359*H359</f>
        <v>0</v>
      </c>
      <c r="Q359" s="133">
        <v>1.0000000000000001E-5</v>
      </c>
      <c r="R359" s="133">
        <f>Q359*H359</f>
        <v>3.3600000000000001E-3</v>
      </c>
      <c r="S359" s="133">
        <v>2.1000000000000001E-4</v>
      </c>
      <c r="T359" s="134">
        <f>S359*H359</f>
        <v>7.0559999999999998E-2</v>
      </c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R359" s="135" t="s">
        <v>210</v>
      </c>
      <c r="AT359" s="135" t="s">
        <v>206</v>
      </c>
      <c r="AU359" s="135" t="s">
        <v>88</v>
      </c>
      <c r="AY359" s="80" t="s">
        <v>203</v>
      </c>
      <c r="BE359" s="136">
        <f>IF(N359="základná",J359,0)</f>
        <v>0</v>
      </c>
      <c r="BF359" s="136">
        <f>IF(N359="znížená",J359,0)</f>
        <v>0</v>
      </c>
      <c r="BG359" s="136">
        <f>IF(N359="zákl. prenesená",J359,0)</f>
        <v>0</v>
      </c>
      <c r="BH359" s="136">
        <f>IF(N359="zníž. prenesená",J359,0)</f>
        <v>0</v>
      </c>
      <c r="BI359" s="136">
        <f>IF(N359="nulová",J359,0)</f>
        <v>0</v>
      </c>
      <c r="BJ359" s="80" t="s">
        <v>88</v>
      </c>
      <c r="BK359" s="136">
        <f>ROUND(I359*H359,2)</f>
        <v>0</v>
      </c>
      <c r="BL359" s="80" t="s">
        <v>210</v>
      </c>
      <c r="BM359" s="135" t="s">
        <v>455</v>
      </c>
    </row>
    <row r="360" spans="1:65" s="40" customFormat="1">
      <c r="B360" s="137"/>
      <c r="C360" s="64"/>
      <c r="D360" s="65" t="s">
        <v>212</v>
      </c>
      <c r="E360" s="66" t="s">
        <v>1</v>
      </c>
      <c r="F360" s="67" t="s">
        <v>456</v>
      </c>
      <c r="G360" s="64"/>
      <c r="H360" s="68">
        <v>120</v>
      </c>
      <c r="I360" s="64"/>
      <c r="J360" s="64"/>
      <c r="L360" s="137"/>
      <c r="M360" s="139"/>
      <c r="N360" s="140"/>
      <c r="O360" s="140"/>
      <c r="P360" s="140"/>
      <c r="Q360" s="140"/>
      <c r="R360" s="140"/>
      <c r="S360" s="140"/>
      <c r="T360" s="141"/>
      <c r="AT360" s="138" t="s">
        <v>212</v>
      </c>
      <c r="AU360" s="138" t="s">
        <v>88</v>
      </c>
      <c r="AV360" s="40" t="s">
        <v>88</v>
      </c>
      <c r="AW360" s="40" t="s">
        <v>31</v>
      </c>
      <c r="AX360" s="40" t="s">
        <v>75</v>
      </c>
      <c r="AY360" s="138" t="s">
        <v>203</v>
      </c>
    </row>
    <row r="361" spans="1:65" s="40" customFormat="1">
      <c r="B361" s="137"/>
      <c r="C361" s="64"/>
      <c r="D361" s="65" t="s">
        <v>212</v>
      </c>
      <c r="E361" s="66" t="s">
        <v>1</v>
      </c>
      <c r="F361" s="67" t="s">
        <v>457</v>
      </c>
      <c r="G361" s="64"/>
      <c r="H361" s="68">
        <v>216</v>
      </c>
      <c r="I361" s="64"/>
      <c r="J361" s="64"/>
      <c r="L361" s="137"/>
      <c r="M361" s="139"/>
      <c r="N361" s="140"/>
      <c r="O361" s="140"/>
      <c r="P361" s="140"/>
      <c r="Q361" s="140"/>
      <c r="R361" s="140"/>
      <c r="S361" s="140"/>
      <c r="T361" s="141"/>
      <c r="AT361" s="138" t="s">
        <v>212</v>
      </c>
      <c r="AU361" s="138" t="s">
        <v>88</v>
      </c>
      <c r="AV361" s="40" t="s">
        <v>88</v>
      </c>
      <c r="AW361" s="40" t="s">
        <v>31</v>
      </c>
      <c r="AX361" s="40" t="s">
        <v>75</v>
      </c>
      <c r="AY361" s="138" t="s">
        <v>203</v>
      </c>
    </row>
    <row r="362" spans="1:65" s="41" customFormat="1">
      <c r="B362" s="142"/>
      <c r="C362" s="69"/>
      <c r="D362" s="65" t="s">
        <v>212</v>
      </c>
      <c r="E362" s="70" t="s">
        <v>1</v>
      </c>
      <c r="F362" s="71" t="s">
        <v>458</v>
      </c>
      <c r="G362" s="69"/>
      <c r="H362" s="72">
        <v>336</v>
      </c>
      <c r="I362" s="69"/>
      <c r="J362" s="69"/>
      <c r="L362" s="142"/>
      <c r="M362" s="144"/>
      <c r="N362" s="145"/>
      <c r="O362" s="145"/>
      <c r="P362" s="145"/>
      <c r="Q362" s="145"/>
      <c r="R362" s="145"/>
      <c r="S362" s="145"/>
      <c r="T362" s="146"/>
      <c r="AT362" s="143" t="s">
        <v>212</v>
      </c>
      <c r="AU362" s="143" t="s">
        <v>88</v>
      </c>
      <c r="AV362" s="41" t="s">
        <v>210</v>
      </c>
      <c r="AW362" s="41" t="s">
        <v>31</v>
      </c>
      <c r="AX362" s="41" t="s">
        <v>82</v>
      </c>
      <c r="AY362" s="143" t="s">
        <v>203</v>
      </c>
    </row>
    <row r="363" spans="1:65" s="87" customFormat="1" ht="16.5" customHeight="1">
      <c r="A363" s="19"/>
      <c r="B363" s="36"/>
      <c r="C363" s="218" t="s">
        <v>459</v>
      </c>
      <c r="D363" s="218" t="s">
        <v>206</v>
      </c>
      <c r="E363" s="219" t="s">
        <v>460</v>
      </c>
      <c r="F363" s="220" t="s">
        <v>461</v>
      </c>
      <c r="G363" s="221" t="s">
        <v>443</v>
      </c>
      <c r="H363" s="222">
        <v>20</v>
      </c>
      <c r="I363" s="230"/>
      <c r="J363" s="229">
        <f>ROUND(I363*H363,2)</f>
        <v>0</v>
      </c>
      <c r="K363" s="38"/>
      <c r="L363" s="36"/>
      <c r="M363" s="39" t="s">
        <v>1</v>
      </c>
      <c r="N363" s="131" t="s">
        <v>41</v>
      </c>
      <c r="O363" s="132"/>
      <c r="P363" s="133">
        <f>O363*H363</f>
        <v>0</v>
      </c>
      <c r="Q363" s="133">
        <v>3.0000000000000001E-5</v>
      </c>
      <c r="R363" s="133">
        <f>Q363*H363</f>
        <v>6.0000000000000006E-4</v>
      </c>
      <c r="S363" s="133">
        <v>1.1299999999999999E-3</v>
      </c>
      <c r="T363" s="134">
        <f>S363*H363</f>
        <v>2.2599999999999999E-2</v>
      </c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R363" s="135" t="s">
        <v>210</v>
      </c>
      <c r="AT363" s="135" t="s">
        <v>206</v>
      </c>
      <c r="AU363" s="135" t="s">
        <v>88</v>
      </c>
      <c r="AY363" s="80" t="s">
        <v>203</v>
      </c>
      <c r="BE363" s="136">
        <f>IF(N363="základná",J363,0)</f>
        <v>0</v>
      </c>
      <c r="BF363" s="136">
        <f>IF(N363="znížená",J363,0)</f>
        <v>0</v>
      </c>
      <c r="BG363" s="136">
        <f>IF(N363="zákl. prenesená",J363,0)</f>
        <v>0</v>
      </c>
      <c r="BH363" s="136">
        <f>IF(N363="zníž. prenesená",J363,0)</f>
        <v>0</v>
      </c>
      <c r="BI363" s="136">
        <f>IF(N363="nulová",J363,0)</f>
        <v>0</v>
      </c>
      <c r="BJ363" s="80" t="s">
        <v>88</v>
      </c>
      <c r="BK363" s="136">
        <f>ROUND(I363*H363,2)</f>
        <v>0</v>
      </c>
      <c r="BL363" s="80" t="s">
        <v>210</v>
      </c>
      <c r="BM363" s="135" t="s">
        <v>462</v>
      </c>
    </row>
    <row r="364" spans="1:65" s="40" customFormat="1">
      <c r="B364" s="137"/>
      <c r="C364" s="64"/>
      <c r="D364" s="65" t="s">
        <v>212</v>
      </c>
      <c r="E364" s="66" t="s">
        <v>1</v>
      </c>
      <c r="F364" s="67" t="s">
        <v>463</v>
      </c>
      <c r="G364" s="64"/>
      <c r="H364" s="68">
        <v>20</v>
      </c>
      <c r="I364" s="64"/>
      <c r="J364" s="64"/>
      <c r="L364" s="137"/>
      <c r="M364" s="139"/>
      <c r="N364" s="140"/>
      <c r="O364" s="140"/>
      <c r="P364" s="140"/>
      <c r="Q364" s="140"/>
      <c r="R364" s="140"/>
      <c r="S364" s="140"/>
      <c r="T364" s="141"/>
      <c r="AT364" s="138" t="s">
        <v>212</v>
      </c>
      <c r="AU364" s="138" t="s">
        <v>88</v>
      </c>
      <c r="AV364" s="40" t="s">
        <v>88</v>
      </c>
      <c r="AW364" s="40" t="s">
        <v>31</v>
      </c>
      <c r="AX364" s="40" t="s">
        <v>75</v>
      </c>
      <c r="AY364" s="138" t="s">
        <v>203</v>
      </c>
    </row>
    <row r="365" spans="1:65" s="43" customFormat="1">
      <c r="B365" s="152"/>
      <c r="C365" s="73"/>
      <c r="D365" s="65" t="s">
        <v>212</v>
      </c>
      <c r="E365" s="74" t="s">
        <v>1</v>
      </c>
      <c r="F365" s="75" t="s">
        <v>231</v>
      </c>
      <c r="G365" s="73"/>
      <c r="H365" s="76">
        <v>20</v>
      </c>
      <c r="I365" s="73"/>
      <c r="J365" s="73"/>
      <c r="L365" s="152"/>
      <c r="M365" s="154"/>
      <c r="N365" s="155"/>
      <c r="O365" s="155"/>
      <c r="P365" s="155"/>
      <c r="Q365" s="155"/>
      <c r="R365" s="155"/>
      <c r="S365" s="155"/>
      <c r="T365" s="156"/>
      <c r="AT365" s="153" t="s">
        <v>212</v>
      </c>
      <c r="AU365" s="153" t="s">
        <v>88</v>
      </c>
      <c r="AV365" s="43" t="s">
        <v>204</v>
      </c>
      <c r="AW365" s="43" t="s">
        <v>31</v>
      </c>
      <c r="AX365" s="43" t="s">
        <v>75</v>
      </c>
      <c r="AY365" s="153" t="s">
        <v>203</v>
      </c>
    </row>
    <row r="366" spans="1:65" s="41" customFormat="1">
      <c r="B366" s="142"/>
      <c r="C366" s="69"/>
      <c r="D366" s="65" t="s">
        <v>212</v>
      </c>
      <c r="E366" s="70" t="s">
        <v>1</v>
      </c>
      <c r="F366" s="71" t="s">
        <v>239</v>
      </c>
      <c r="G366" s="69"/>
      <c r="H366" s="72">
        <v>20</v>
      </c>
      <c r="I366" s="69"/>
      <c r="J366" s="69"/>
      <c r="L366" s="142"/>
      <c r="M366" s="144"/>
      <c r="N366" s="145"/>
      <c r="O366" s="145"/>
      <c r="P366" s="145"/>
      <c r="Q366" s="145"/>
      <c r="R366" s="145"/>
      <c r="S366" s="145"/>
      <c r="T366" s="146"/>
      <c r="AT366" s="143" t="s">
        <v>212</v>
      </c>
      <c r="AU366" s="143" t="s">
        <v>88</v>
      </c>
      <c r="AV366" s="41" t="s">
        <v>210</v>
      </c>
      <c r="AW366" s="41" t="s">
        <v>31</v>
      </c>
      <c r="AX366" s="41" t="s">
        <v>82</v>
      </c>
      <c r="AY366" s="143" t="s">
        <v>203</v>
      </c>
    </row>
    <row r="367" spans="1:65" s="87" customFormat="1" ht="16.5" customHeight="1">
      <c r="A367" s="19"/>
      <c r="B367" s="36"/>
      <c r="C367" s="218" t="s">
        <v>464</v>
      </c>
      <c r="D367" s="218" t="s">
        <v>206</v>
      </c>
      <c r="E367" s="219" t="s">
        <v>465</v>
      </c>
      <c r="F367" s="220" t="s">
        <v>466</v>
      </c>
      <c r="G367" s="221" t="s">
        <v>408</v>
      </c>
      <c r="H367" s="222">
        <v>0</v>
      </c>
      <c r="I367" s="230"/>
      <c r="J367" s="229">
        <f>ROUND(I367*H367,2)</f>
        <v>0</v>
      </c>
      <c r="K367" s="38"/>
      <c r="L367" s="36"/>
      <c r="M367" s="39" t="s">
        <v>1</v>
      </c>
      <c r="N367" s="131" t="s">
        <v>41</v>
      </c>
      <c r="O367" s="132"/>
      <c r="P367" s="133">
        <f>O367*H367</f>
        <v>0</v>
      </c>
      <c r="Q367" s="133">
        <v>0</v>
      </c>
      <c r="R367" s="133">
        <f>Q367*H367</f>
        <v>0</v>
      </c>
      <c r="S367" s="133">
        <v>0</v>
      </c>
      <c r="T367" s="134">
        <f>S367*H367</f>
        <v>0</v>
      </c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R367" s="135" t="s">
        <v>210</v>
      </c>
      <c r="AT367" s="135" t="s">
        <v>206</v>
      </c>
      <c r="AU367" s="135" t="s">
        <v>88</v>
      </c>
      <c r="AY367" s="80" t="s">
        <v>203</v>
      </c>
      <c r="BE367" s="136">
        <f>IF(N367="základná",J367,0)</f>
        <v>0</v>
      </c>
      <c r="BF367" s="136">
        <f>IF(N367="znížená",J367,0)</f>
        <v>0</v>
      </c>
      <c r="BG367" s="136">
        <f>IF(N367="zákl. prenesená",J367,0)</f>
        <v>0</v>
      </c>
      <c r="BH367" s="136">
        <f>IF(N367="zníž. prenesená",J367,0)</f>
        <v>0</v>
      </c>
      <c r="BI367" s="136">
        <f>IF(N367="nulová",J367,0)</f>
        <v>0</v>
      </c>
      <c r="BJ367" s="80" t="s">
        <v>88</v>
      </c>
      <c r="BK367" s="136">
        <f>ROUND(I367*H367,2)</f>
        <v>0</v>
      </c>
      <c r="BL367" s="80" t="s">
        <v>210</v>
      </c>
      <c r="BM367" s="135" t="s">
        <v>467</v>
      </c>
    </row>
    <row r="368" spans="1:65" s="42" customFormat="1">
      <c r="B368" s="147"/>
      <c r="C368" s="77"/>
      <c r="D368" s="65" t="s">
        <v>212</v>
      </c>
      <c r="E368" s="78" t="s">
        <v>1</v>
      </c>
      <c r="F368" s="79" t="s">
        <v>468</v>
      </c>
      <c r="G368" s="77"/>
      <c r="H368" s="78" t="s">
        <v>1</v>
      </c>
      <c r="I368" s="77"/>
      <c r="J368" s="77"/>
      <c r="L368" s="147"/>
      <c r="M368" s="149"/>
      <c r="N368" s="150"/>
      <c r="O368" s="150"/>
      <c r="P368" s="150"/>
      <c r="Q368" s="150"/>
      <c r="R368" s="150"/>
      <c r="S368" s="150"/>
      <c r="T368" s="151"/>
      <c r="AT368" s="148" t="s">
        <v>212</v>
      </c>
      <c r="AU368" s="148" t="s">
        <v>88</v>
      </c>
      <c r="AV368" s="42" t="s">
        <v>82</v>
      </c>
      <c r="AW368" s="42" t="s">
        <v>31</v>
      </c>
      <c r="AX368" s="42" t="s">
        <v>75</v>
      </c>
      <c r="AY368" s="148" t="s">
        <v>203</v>
      </c>
    </row>
    <row r="369" spans="1:65" s="40" customFormat="1">
      <c r="B369" s="137"/>
      <c r="C369" s="64"/>
      <c r="D369" s="65" t="s">
        <v>212</v>
      </c>
      <c r="E369" s="66" t="s">
        <v>1</v>
      </c>
      <c r="F369" s="67" t="s">
        <v>469</v>
      </c>
      <c r="G369" s="64"/>
      <c r="H369" s="68">
        <v>0</v>
      </c>
      <c r="I369" s="64"/>
      <c r="J369" s="64"/>
      <c r="L369" s="137"/>
      <c r="M369" s="139"/>
      <c r="N369" s="140"/>
      <c r="O369" s="140"/>
      <c r="P369" s="140"/>
      <c r="Q369" s="140"/>
      <c r="R369" s="140"/>
      <c r="S369" s="140"/>
      <c r="T369" s="141"/>
      <c r="AT369" s="138" t="s">
        <v>212</v>
      </c>
      <c r="AU369" s="138" t="s">
        <v>88</v>
      </c>
      <c r="AV369" s="40" t="s">
        <v>88</v>
      </c>
      <c r="AW369" s="40" t="s">
        <v>31</v>
      </c>
      <c r="AX369" s="40" t="s">
        <v>75</v>
      </c>
      <c r="AY369" s="138" t="s">
        <v>203</v>
      </c>
    </row>
    <row r="370" spans="1:65" s="43" customFormat="1">
      <c r="B370" s="152"/>
      <c r="C370" s="73"/>
      <c r="D370" s="65" t="s">
        <v>212</v>
      </c>
      <c r="E370" s="74" t="s">
        <v>1</v>
      </c>
      <c r="F370" s="75" t="s">
        <v>231</v>
      </c>
      <c r="G370" s="73"/>
      <c r="H370" s="76">
        <v>0</v>
      </c>
      <c r="I370" s="73"/>
      <c r="J370" s="73"/>
      <c r="L370" s="152"/>
      <c r="M370" s="154"/>
      <c r="N370" s="155"/>
      <c r="O370" s="155"/>
      <c r="P370" s="155"/>
      <c r="Q370" s="155"/>
      <c r="R370" s="155"/>
      <c r="S370" s="155"/>
      <c r="T370" s="156"/>
      <c r="AT370" s="153" t="s">
        <v>212</v>
      </c>
      <c r="AU370" s="153" t="s">
        <v>88</v>
      </c>
      <c r="AV370" s="43" t="s">
        <v>204</v>
      </c>
      <c r="AW370" s="43" t="s">
        <v>31</v>
      </c>
      <c r="AX370" s="43" t="s">
        <v>75</v>
      </c>
      <c r="AY370" s="153" t="s">
        <v>203</v>
      </c>
    </row>
    <row r="371" spans="1:65" s="41" customFormat="1">
      <c r="B371" s="142"/>
      <c r="C371" s="69"/>
      <c r="D371" s="65" t="s">
        <v>212</v>
      </c>
      <c r="E371" s="70" t="s">
        <v>1</v>
      </c>
      <c r="F371" s="71" t="s">
        <v>239</v>
      </c>
      <c r="G371" s="69"/>
      <c r="H371" s="72">
        <v>0</v>
      </c>
      <c r="I371" s="69"/>
      <c r="J371" s="69"/>
      <c r="L371" s="142"/>
      <c r="M371" s="144"/>
      <c r="N371" s="145"/>
      <c r="O371" s="145"/>
      <c r="P371" s="145"/>
      <c r="Q371" s="145"/>
      <c r="R371" s="145"/>
      <c r="S371" s="145"/>
      <c r="T371" s="146"/>
      <c r="AT371" s="143" t="s">
        <v>212</v>
      </c>
      <c r="AU371" s="143" t="s">
        <v>88</v>
      </c>
      <c r="AV371" s="41" t="s">
        <v>210</v>
      </c>
      <c r="AW371" s="41" t="s">
        <v>31</v>
      </c>
      <c r="AX371" s="41" t="s">
        <v>82</v>
      </c>
      <c r="AY371" s="143" t="s">
        <v>203</v>
      </c>
    </row>
    <row r="372" spans="1:65" s="87" customFormat="1" ht="16.5" customHeight="1">
      <c r="A372" s="19"/>
      <c r="B372" s="36"/>
      <c r="C372" s="218" t="s">
        <v>470</v>
      </c>
      <c r="D372" s="218" t="s">
        <v>206</v>
      </c>
      <c r="E372" s="219" t="s">
        <v>471</v>
      </c>
      <c r="F372" s="220" t="s">
        <v>472</v>
      </c>
      <c r="G372" s="221" t="s">
        <v>443</v>
      </c>
      <c r="H372" s="222">
        <v>30</v>
      </c>
      <c r="I372" s="230"/>
      <c r="J372" s="229">
        <f>ROUND(I372*H372,2)</f>
        <v>0</v>
      </c>
      <c r="K372" s="38"/>
      <c r="L372" s="36"/>
      <c r="M372" s="39" t="s">
        <v>1</v>
      </c>
      <c r="N372" s="131" t="s">
        <v>41</v>
      </c>
      <c r="O372" s="132"/>
      <c r="P372" s="133">
        <f>O372*H372</f>
        <v>0</v>
      </c>
      <c r="Q372" s="133">
        <v>1.0000000000000001E-5</v>
      </c>
      <c r="R372" s="133">
        <f>Q372*H372</f>
        <v>3.0000000000000003E-4</v>
      </c>
      <c r="S372" s="133">
        <v>3.2000000000000003E-4</v>
      </c>
      <c r="T372" s="134">
        <f>S372*H372</f>
        <v>9.6000000000000009E-3</v>
      </c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R372" s="135" t="s">
        <v>210</v>
      </c>
      <c r="AT372" s="135" t="s">
        <v>206</v>
      </c>
      <c r="AU372" s="135" t="s">
        <v>88</v>
      </c>
      <c r="AY372" s="80" t="s">
        <v>203</v>
      </c>
      <c r="BE372" s="136">
        <f>IF(N372="základná",J372,0)</f>
        <v>0</v>
      </c>
      <c r="BF372" s="136">
        <f>IF(N372="znížená",J372,0)</f>
        <v>0</v>
      </c>
      <c r="BG372" s="136">
        <f>IF(N372="zákl. prenesená",J372,0)</f>
        <v>0</v>
      </c>
      <c r="BH372" s="136">
        <f>IF(N372="zníž. prenesená",J372,0)</f>
        <v>0</v>
      </c>
      <c r="BI372" s="136">
        <f>IF(N372="nulová",J372,0)</f>
        <v>0</v>
      </c>
      <c r="BJ372" s="80" t="s">
        <v>88</v>
      </c>
      <c r="BK372" s="136">
        <f>ROUND(I372*H372,2)</f>
        <v>0</v>
      </c>
      <c r="BL372" s="80" t="s">
        <v>210</v>
      </c>
      <c r="BM372" s="135" t="s">
        <v>473</v>
      </c>
    </row>
    <row r="373" spans="1:65" s="40" customFormat="1">
      <c r="B373" s="137"/>
      <c r="C373" s="64"/>
      <c r="D373" s="65" t="s">
        <v>212</v>
      </c>
      <c r="E373" s="66" t="s">
        <v>1</v>
      </c>
      <c r="F373" s="67" t="s">
        <v>474</v>
      </c>
      <c r="G373" s="64"/>
      <c r="H373" s="68">
        <v>30</v>
      </c>
      <c r="I373" s="64"/>
      <c r="J373" s="64"/>
      <c r="L373" s="137"/>
      <c r="M373" s="139"/>
      <c r="N373" s="140"/>
      <c r="O373" s="140"/>
      <c r="P373" s="140"/>
      <c r="Q373" s="140"/>
      <c r="R373" s="140"/>
      <c r="S373" s="140"/>
      <c r="T373" s="141"/>
      <c r="AT373" s="138" t="s">
        <v>212</v>
      </c>
      <c r="AU373" s="138" t="s">
        <v>88</v>
      </c>
      <c r="AV373" s="40" t="s">
        <v>88</v>
      </c>
      <c r="AW373" s="40" t="s">
        <v>31</v>
      </c>
      <c r="AX373" s="40" t="s">
        <v>75</v>
      </c>
      <c r="AY373" s="138" t="s">
        <v>203</v>
      </c>
    </row>
    <row r="374" spans="1:65" s="41" customFormat="1">
      <c r="B374" s="142"/>
      <c r="C374" s="69"/>
      <c r="D374" s="65" t="s">
        <v>212</v>
      </c>
      <c r="E374" s="70" t="s">
        <v>1</v>
      </c>
      <c r="F374" s="71" t="s">
        <v>239</v>
      </c>
      <c r="G374" s="69"/>
      <c r="H374" s="72">
        <v>30</v>
      </c>
      <c r="I374" s="69"/>
      <c r="J374" s="69"/>
      <c r="L374" s="142"/>
      <c r="M374" s="144"/>
      <c r="N374" s="145"/>
      <c r="O374" s="145"/>
      <c r="P374" s="145"/>
      <c r="Q374" s="145"/>
      <c r="R374" s="145"/>
      <c r="S374" s="145"/>
      <c r="T374" s="146"/>
      <c r="AT374" s="143" t="s">
        <v>212</v>
      </c>
      <c r="AU374" s="143" t="s">
        <v>88</v>
      </c>
      <c r="AV374" s="41" t="s">
        <v>210</v>
      </c>
      <c r="AW374" s="41" t="s">
        <v>31</v>
      </c>
      <c r="AX374" s="41" t="s">
        <v>82</v>
      </c>
      <c r="AY374" s="143" t="s">
        <v>203</v>
      </c>
    </row>
    <row r="375" spans="1:65" s="35" customFormat="1" ht="22.9" customHeight="1">
      <c r="B375" s="123"/>
      <c r="C375" s="59"/>
      <c r="D375" s="60" t="s">
        <v>74</v>
      </c>
      <c r="E375" s="61" t="s">
        <v>475</v>
      </c>
      <c r="F375" s="61" t="s">
        <v>476</v>
      </c>
      <c r="G375" s="59"/>
      <c r="H375" s="59"/>
      <c r="I375" s="59"/>
      <c r="J375" s="63">
        <f>BK375</f>
        <v>0</v>
      </c>
      <c r="L375" s="123"/>
      <c r="M375" s="125"/>
      <c r="N375" s="126"/>
      <c r="O375" s="126"/>
      <c r="P375" s="127">
        <f>SUM(P376:P455)</f>
        <v>0</v>
      </c>
      <c r="Q375" s="126"/>
      <c r="R375" s="127">
        <f>SUM(R376:R455)</f>
        <v>0</v>
      </c>
      <c r="S375" s="126"/>
      <c r="T375" s="128">
        <f>SUM(T376:T455)</f>
        <v>55.731876</v>
      </c>
      <c r="AR375" s="124" t="s">
        <v>82</v>
      </c>
      <c r="AT375" s="129" t="s">
        <v>74</v>
      </c>
      <c r="AU375" s="129" t="s">
        <v>82</v>
      </c>
      <c r="AY375" s="124" t="s">
        <v>203</v>
      </c>
      <c r="BK375" s="130">
        <f>SUM(BK376:BK455)</f>
        <v>0</v>
      </c>
    </row>
    <row r="376" spans="1:65" s="87" customFormat="1" ht="21.75" customHeight="1">
      <c r="A376" s="19"/>
      <c r="B376" s="36"/>
      <c r="C376" s="218" t="s">
        <v>477</v>
      </c>
      <c r="D376" s="218" t="s">
        <v>206</v>
      </c>
      <c r="E376" s="219" t="s">
        <v>478</v>
      </c>
      <c r="F376" s="220" t="s">
        <v>479</v>
      </c>
      <c r="G376" s="221" t="s">
        <v>116</v>
      </c>
      <c r="H376" s="222">
        <v>2.6349999999999998</v>
      </c>
      <c r="I376" s="230"/>
      <c r="J376" s="229">
        <f>ROUND(I376*H376,2)</f>
        <v>0</v>
      </c>
      <c r="K376" s="38"/>
      <c r="L376" s="36"/>
      <c r="M376" s="39" t="s">
        <v>1</v>
      </c>
      <c r="N376" s="131" t="s">
        <v>41</v>
      </c>
      <c r="O376" s="132"/>
      <c r="P376" s="133">
        <f>O376*H376</f>
        <v>0</v>
      </c>
      <c r="Q376" s="133">
        <v>0</v>
      </c>
      <c r="R376" s="133">
        <f>Q376*H376</f>
        <v>0</v>
      </c>
      <c r="S376" s="133">
        <v>0.19600000000000001</v>
      </c>
      <c r="T376" s="134">
        <f>S376*H376</f>
        <v>0.51646000000000003</v>
      </c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R376" s="135" t="s">
        <v>210</v>
      </c>
      <c r="AT376" s="135" t="s">
        <v>206</v>
      </c>
      <c r="AU376" s="135" t="s">
        <v>88</v>
      </c>
      <c r="AY376" s="80" t="s">
        <v>203</v>
      </c>
      <c r="BE376" s="136">
        <f>IF(N376="základná",J376,0)</f>
        <v>0</v>
      </c>
      <c r="BF376" s="136">
        <f>IF(N376="znížená",J376,0)</f>
        <v>0</v>
      </c>
      <c r="BG376" s="136">
        <f>IF(N376="zákl. prenesená",J376,0)</f>
        <v>0</v>
      </c>
      <c r="BH376" s="136">
        <f>IF(N376="zníž. prenesená",J376,0)</f>
        <v>0</v>
      </c>
      <c r="BI376" s="136">
        <f>IF(N376="nulová",J376,0)</f>
        <v>0</v>
      </c>
      <c r="BJ376" s="80" t="s">
        <v>88</v>
      </c>
      <c r="BK376" s="136">
        <f>ROUND(I376*H376,2)</f>
        <v>0</v>
      </c>
      <c r="BL376" s="80" t="s">
        <v>210</v>
      </c>
      <c r="BM376" s="135" t="s">
        <v>480</v>
      </c>
    </row>
    <row r="377" spans="1:65" s="42" customFormat="1">
      <c r="B377" s="147"/>
      <c r="C377" s="77"/>
      <c r="D377" s="65" t="s">
        <v>212</v>
      </c>
      <c r="E377" s="78" t="s">
        <v>1</v>
      </c>
      <c r="F377" s="79" t="s">
        <v>481</v>
      </c>
      <c r="G377" s="77"/>
      <c r="H377" s="78" t="s">
        <v>1</v>
      </c>
      <c r="I377" s="77"/>
      <c r="J377" s="77"/>
      <c r="L377" s="147"/>
      <c r="M377" s="149"/>
      <c r="N377" s="150"/>
      <c r="O377" s="150"/>
      <c r="P377" s="150"/>
      <c r="Q377" s="150"/>
      <c r="R377" s="150"/>
      <c r="S377" s="150"/>
      <c r="T377" s="151"/>
      <c r="AT377" s="148" t="s">
        <v>212</v>
      </c>
      <c r="AU377" s="148" t="s">
        <v>88</v>
      </c>
      <c r="AV377" s="42" t="s">
        <v>82</v>
      </c>
      <c r="AW377" s="42" t="s">
        <v>31</v>
      </c>
      <c r="AX377" s="42" t="s">
        <v>75</v>
      </c>
      <c r="AY377" s="148" t="s">
        <v>203</v>
      </c>
    </row>
    <row r="378" spans="1:65" s="40" customFormat="1">
      <c r="B378" s="137"/>
      <c r="C378" s="64"/>
      <c r="D378" s="65" t="s">
        <v>212</v>
      </c>
      <c r="E378" s="66" t="s">
        <v>1</v>
      </c>
      <c r="F378" s="67" t="s">
        <v>482</v>
      </c>
      <c r="G378" s="64"/>
      <c r="H378" s="68">
        <v>2.6349999999999998</v>
      </c>
      <c r="I378" s="64"/>
      <c r="J378" s="64"/>
      <c r="L378" s="137"/>
      <c r="M378" s="139"/>
      <c r="N378" s="140"/>
      <c r="O378" s="140"/>
      <c r="P378" s="140"/>
      <c r="Q378" s="140"/>
      <c r="R378" s="140"/>
      <c r="S378" s="140"/>
      <c r="T378" s="141"/>
      <c r="AT378" s="138" t="s">
        <v>212</v>
      </c>
      <c r="AU378" s="138" t="s">
        <v>88</v>
      </c>
      <c r="AV378" s="40" t="s">
        <v>88</v>
      </c>
      <c r="AW378" s="40" t="s">
        <v>31</v>
      </c>
      <c r="AX378" s="40" t="s">
        <v>75</v>
      </c>
      <c r="AY378" s="138" t="s">
        <v>203</v>
      </c>
    </row>
    <row r="379" spans="1:65" s="43" customFormat="1">
      <c r="B379" s="152"/>
      <c r="C379" s="73"/>
      <c r="D379" s="65" t="s">
        <v>212</v>
      </c>
      <c r="E379" s="74" t="s">
        <v>1</v>
      </c>
      <c r="F379" s="75" t="s">
        <v>483</v>
      </c>
      <c r="G379" s="73"/>
      <c r="H379" s="76">
        <v>2.6349999999999998</v>
      </c>
      <c r="I379" s="73"/>
      <c r="J379" s="73"/>
      <c r="L379" s="152"/>
      <c r="M379" s="154"/>
      <c r="N379" s="155"/>
      <c r="O379" s="155"/>
      <c r="P379" s="155"/>
      <c r="Q379" s="155"/>
      <c r="R379" s="155"/>
      <c r="S379" s="155"/>
      <c r="T379" s="156"/>
      <c r="AT379" s="153" t="s">
        <v>212</v>
      </c>
      <c r="AU379" s="153" t="s">
        <v>88</v>
      </c>
      <c r="AV379" s="43" t="s">
        <v>204</v>
      </c>
      <c r="AW379" s="43" t="s">
        <v>31</v>
      </c>
      <c r="AX379" s="43" t="s">
        <v>75</v>
      </c>
      <c r="AY379" s="153" t="s">
        <v>203</v>
      </c>
    </row>
    <row r="380" spans="1:65" s="41" customFormat="1">
      <c r="B380" s="142"/>
      <c r="C380" s="69"/>
      <c r="D380" s="65" t="s">
        <v>212</v>
      </c>
      <c r="E380" s="70" t="s">
        <v>1</v>
      </c>
      <c r="F380" s="71" t="s">
        <v>239</v>
      </c>
      <c r="G380" s="69"/>
      <c r="H380" s="72">
        <v>2.6349999999999998</v>
      </c>
      <c r="I380" s="69"/>
      <c r="J380" s="69"/>
      <c r="L380" s="142"/>
      <c r="M380" s="144"/>
      <c r="N380" s="145"/>
      <c r="O380" s="145"/>
      <c r="P380" s="145"/>
      <c r="Q380" s="145"/>
      <c r="R380" s="145"/>
      <c r="S380" s="145"/>
      <c r="T380" s="146"/>
      <c r="AT380" s="143" t="s">
        <v>212</v>
      </c>
      <c r="AU380" s="143" t="s">
        <v>88</v>
      </c>
      <c r="AV380" s="41" t="s">
        <v>210</v>
      </c>
      <c r="AW380" s="41" t="s">
        <v>31</v>
      </c>
      <c r="AX380" s="41" t="s">
        <v>82</v>
      </c>
      <c r="AY380" s="143" t="s">
        <v>203</v>
      </c>
    </row>
    <row r="381" spans="1:65" s="87" customFormat="1" ht="21.75" customHeight="1">
      <c r="A381" s="19"/>
      <c r="B381" s="36"/>
      <c r="C381" s="218" t="s">
        <v>484</v>
      </c>
      <c r="D381" s="218" t="s">
        <v>206</v>
      </c>
      <c r="E381" s="219" t="s">
        <v>485</v>
      </c>
      <c r="F381" s="220" t="s">
        <v>486</v>
      </c>
      <c r="G381" s="221" t="s">
        <v>116</v>
      </c>
      <c r="H381" s="222">
        <v>19.64</v>
      </c>
      <c r="I381" s="230"/>
      <c r="J381" s="229">
        <f>ROUND(I381*H381,2)</f>
        <v>0</v>
      </c>
      <c r="K381" s="38"/>
      <c r="L381" s="36"/>
      <c r="M381" s="39" t="s">
        <v>1</v>
      </c>
      <c r="N381" s="131" t="s">
        <v>41</v>
      </c>
      <c r="O381" s="132"/>
      <c r="P381" s="133">
        <f>O381*H381</f>
        <v>0</v>
      </c>
      <c r="Q381" s="133">
        <v>0</v>
      </c>
      <c r="R381" s="133">
        <f>Q381*H381</f>
        <v>0</v>
      </c>
      <c r="S381" s="133">
        <v>0.115</v>
      </c>
      <c r="T381" s="134">
        <f>S381*H381</f>
        <v>2.2586000000000004</v>
      </c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R381" s="135" t="s">
        <v>210</v>
      </c>
      <c r="AT381" s="135" t="s">
        <v>206</v>
      </c>
      <c r="AU381" s="135" t="s">
        <v>88</v>
      </c>
      <c r="AY381" s="80" t="s">
        <v>203</v>
      </c>
      <c r="BE381" s="136">
        <f>IF(N381="základná",J381,0)</f>
        <v>0</v>
      </c>
      <c r="BF381" s="136">
        <f>IF(N381="znížená",J381,0)</f>
        <v>0</v>
      </c>
      <c r="BG381" s="136">
        <f>IF(N381="zákl. prenesená",J381,0)</f>
        <v>0</v>
      </c>
      <c r="BH381" s="136">
        <f>IF(N381="zníž. prenesená",J381,0)</f>
        <v>0</v>
      </c>
      <c r="BI381" s="136">
        <f>IF(N381="nulová",J381,0)</f>
        <v>0</v>
      </c>
      <c r="BJ381" s="80" t="s">
        <v>88</v>
      </c>
      <c r="BK381" s="136">
        <f>ROUND(I381*H381,2)</f>
        <v>0</v>
      </c>
      <c r="BL381" s="80" t="s">
        <v>210</v>
      </c>
      <c r="BM381" s="135" t="s">
        <v>487</v>
      </c>
    </row>
    <row r="382" spans="1:65" s="42" customFormat="1">
      <c r="B382" s="147"/>
      <c r="C382" s="77"/>
      <c r="D382" s="65" t="s">
        <v>212</v>
      </c>
      <c r="E382" s="78" t="s">
        <v>1</v>
      </c>
      <c r="F382" s="79" t="s">
        <v>232</v>
      </c>
      <c r="G382" s="77"/>
      <c r="H382" s="78" t="s">
        <v>1</v>
      </c>
      <c r="I382" s="77"/>
      <c r="J382" s="77"/>
      <c r="L382" s="147"/>
      <c r="M382" s="149"/>
      <c r="N382" s="150"/>
      <c r="O382" s="150"/>
      <c r="P382" s="150"/>
      <c r="Q382" s="150"/>
      <c r="R382" s="150"/>
      <c r="S382" s="150"/>
      <c r="T382" s="151"/>
      <c r="AT382" s="148" t="s">
        <v>212</v>
      </c>
      <c r="AU382" s="148" t="s">
        <v>88</v>
      </c>
      <c r="AV382" s="42" t="s">
        <v>82</v>
      </c>
      <c r="AW382" s="42" t="s">
        <v>31</v>
      </c>
      <c r="AX382" s="42" t="s">
        <v>75</v>
      </c>
      <c r="AY382" s="148" t="s">
        <v>203</v>
      </c>
    </row>
    <row r="383" spans="1:65" s="40" customFormat="1">
      <c r="B383" s="137"/>
      <c r="C383" s="64"/>
      <c r="D383" s="65" t="s">
        <v>212</v>
      </c>
      <c r="E383" s="66" t="s">
        <v>1</v>
      </c>
      <c r="F383" s="67" t="s">
        <v>488</v>
      </c>
      <c r="G383" s="64"/>
      <c r="H383" s="68">
        <v>7.54</v>
      </c>
      <c r="I383" s="64"/>
      <c r="J383" s="64"/>
      <c r="L383" s="137"/>
      <c r="M383" s="139"/>
      <c r="N383" s="140"/>
      <c r="O383" s="140"/>
      <c r="P383" s="140"/>
      <c r="Q383" s="140"/>
      <c r="R383" s="140"/>
      <c r="S383" s="140"/>
      <c r="T383" s="141"/>
      <c r="AT383" s="138" t="s">
        <v>212</v>
      </c>
      <c r="AU383" s="138" t="s">
        <v>88</v>
      </c>
      <c r="AV383" s="40" t="s">
        <v>88</v>
      </c>
      <c r="AW383" s="40" t="s">
        <v>31</v>
      </c>
      <c r="AX383" s="40" t="s">
        <v>75</v>
      </c>
      <c r="AY383" s="138" t="s">
        <v>203</v>
      </c>
    </row>
    <row r="384" spans="1:65" s="40" customFormat="1">
      <c r="B384" s="137"/>
      <c r="C384" s="64"/>
      <c r="D384" s="65" t="s">
        <v>212</v>
      </c>
      <c r="E384" s="66" t="s">
        <v>1</v>
      </c>
      <c r="F384" s="67" t="s">
        <v>489</v>
      </c>
      <c r="G384" s="64"/>
      <c r="H384" s="68">
        <v>2.7549999999999999</v>
      </c>
      <c r="I384" s="64"/>
      <c r="J384" s="64"/>
      <c r="L384" s="137"/>
      <c r="M384" s="139"/>
      <c r="N384" s="140"/>
      <c r="O384" s="140"/>
      <c r="P384" s="140"/>
      <c r="Q384" s="140"/>
      <c r="R384" s="140"/>
      <c r="S384" s="140"/>
      <c r="T384" s="141"/>
      <c r="AT384" s="138" t="s">
        <v>212</v>
      </c>
      <c r="AU384" s="138" t="s">
        <v>88</v>
      </c>
      <c r="AV384" s="40" t="s">
        <v>88</v>
      </c>
      <c r="AW384" s="40" t="s">
        <v>31</v>
      </c>
      <c r="AX384" s="40" t="s">
        <v>75</v>
      </c>
      <c r="AY384" s="138" t="s">
        <v>203</v>
      </c>
    </row>
    <row r="385" spans="1:65" s="40" customFormat="1">
      <c r="B385" s="137"/>
      <c r="C385" s="64"/>
      <c r="D385" s="65" t="s">
        <v>212</v>
      </c>
      <c r="E385" s="66" t="s">
        <v>1</v>
      </c>
      <c r="F385" s="67" t="s">
        <v>490</v>
      </c>
      <c r="G385" s="64"/>
      <c r="H385" s="68">
        <v>1.1599999999999999</v>
      </c>
      <c r="I385" s="64"/>
      <c r="J385" s="64"/>
      <c r="L385" s="137"/>
      <c r="M385" s="139"/>
      <c r="N385" s="140"/>
      <c r="O385" s="140"/>
      <c r="P385" s="140"/>
      <c r="Q385" s="140"/>
      <c r="R385" s="140"/>
      <c r="S385" s="140"/>
      <c r="T385" s="141"/>
      <c r="AT385" s="138" t="s">
        <v>212</v>
      </c>
      <c r="AU385" s="138" t="s">
        <v>88</v>
      </c>
      <c r="AV385" s="40" t="s">
        <v>88</v>
      </c>
      <c r="AW385" s="40" t="s">
        <v>31</v>
      </c>
      <c r="AX385" s="40" t="s">
        <v>75</v>
      </c>
      <c r="AY385" s="138" t="s">
        <v>203</v>
      </c>
    </row>
    <row r="386" spans="1:65" s="40" customFormat="1">
      <c r="B386" s="137"/>
      <c r="C386" s="64"/>
      <c r="D386" s="65" t="s">
        <v>212</v>
      </c>
      <c r="E386" s="66" t="s">
        <v>1</v>
      </c>
      <c r="F386" s="67" t="s">
        <v>491</v>
      </c>
      <c r="G386" s="64"/>
      <c r="H386" s="68">
        <v>4.7850000000000001</v>
      </c>
      <c r="I386" s="64"/>
      <c r="J386" s="64"/>
      <c r="L386" s="137"/>
      <c r="M386" s="139"/>
      <c r="N386" s="140"/>
      <c r="O386" s="140"/>
      <c r="P386" s="140"/>
      <c r="Q386" s="140"/>
      <c r="R386" s="140"/>
      <c r="S386" s="140"/>
      <c r="T386" s="141"/>
      <c r="AT386" s="138" t="s">
        <v>212</v>
      </c>
      <c r="AU386" s="138" t="s">
        <v>88</v>
      </c>
      <c r="AV386" s="40" t="s">
        <v>88</v>
      </c>
      <c r="AW386" s="40" t="s">
        <v>31</v>
      </c>
      <c r="AX386" s="40" t="s">
        <v>75</v>
      </c>
      <c r="AY386" s="138" t="s">
        <v>203</v>
      </c>
    </row>
    <row r="387" spans="1:65" s="40" customFormat="1">
      <c r="B387" s="137"/>
      <c r="C387" s="64"/>
      <c r="D387" s="65" t="s">
        <v>212</v>
      </c>
      <c r="E387" s="66" t="s">
        <v>1</v>
      </c>
      <c r="F387" s="67" t="s">
        <v>492</v>
      </c>
      <c r="G387" s="64"/>
      <c r="H387" s="68">
        <v>1.8</v>
      </c>
      <c r="I387" s="64"/>
      <c r="J387" s="64"/>
      <c r="L387" s="137"/>
      <c r="M387" s="139"/>
      <c r="N387" s="140"/>
      <c r="O387" s="140"/>
      <c r="P387" s="140"/>
      <c r="Q387" s="140"/>
      <c r="R387" s="140"/>
      <c r="S387" s="140"/>
      <c r="T387" s="141"/>
      <c r="AT387" s="138" t="s">
        <v>212</v>
      </c>
      <c r="AU387" s="138" t="s">
        <v>88</v>
      </c>
      <c r="AV387" s="40" t="s">
        <v>88</v>
      </c>
      <c r="AW387" s="40" t="s">
        <v>31</v>
      </c>
      <c r="AX387" s="40" t="s">
        <v>75</v>
      </c>
      <c r="AY387" s="138" t="s">
        <v>203</v>
      </c>
    </row>
    <row r="388" spans="1:65" s="40" customFormat="1">
      <c r="B388" s="137"/>
      <c r="C388" s="64"/>
      <c r="D388" s="65" t="s">
        <v>212</v>
      </c>
      <c r="E388" s="66" t="s">
        <v>1</v>
      </c>
      <c r="F388" s="67" t="s">
        <v>493</v>
      </c>
      <c r="G388" s="64"/>
      <c r="H388" s="68">
        <v>1.6</v>
      </c>
      <c r="I388" s="64"/>
      <c r="J388" s="64"/>
      <c r="L388" s="137"/>
      <c r="M388" s="139"/>
      <c r="N388" s="140"/>
      <c r="O388" s="140"/>
      <c r="P388" s="140"/>
      <c r="Q388" s="140"/>
      <c r="R388" s="140"/>
      <c r="S388" s="140"/>
      <c r="T388" s="141"/>
      <c r="AT388" s="138" t="s">
        <v>212</v>
      </c>
      <c r="AU388" s="138" t="s">
        <v>88</v>
      </c>
      <c r="AV388" s="40" t="s">
        <v>88</v>
      </c>
      <c r="AW388" s="40" t="s">
        <v>31</v>
      </c>
      <c r="AX388" s="40" t="s">
        <v>75</v>
      </c>
      <c r="AY388" s="138" t="s">
        <v>203</v>
      </c>
    </row>
    <row r="389" spans="1:65" s="40" customFormat="1">
      <c r="B389" s="137"/>
      <c r="C389" s="64"/>
      <c r="D389" s="65" t="s">
        <v>212</v>
      </c>
      <c r="E389" s="66" t="s">
        <v>1</v>
      </c>
      <c r="F389" s="67" t="s">
        <v>494</v>
      </c>
      <c r="G389" s="64"/>
      <c r="H389" s="68">
        <v>0</v>
      </c>
      <c r="I389" s="64"/>
      <c r="J389" s="64"/>
      <c r="L389" s="137"/>
      <c r="M389" s="139"/>
      <c r="N389" s="140"/>
      <c r="O389" s="140"/>
      <c r="P389" s="140"/>
      <c r="Q389" s="140"/>
      <c r="R389" s="140"/>
      <c r="S389" s="140"/>
      <c r="T389" s="141"/>
      <c r="AT389" s="138" t="s">
        <v>212</v>
      </c>
      <c r="AU389" s="138" t="s">
        <v>88</v>
      </c>
      <c r="AV389" s="40" t="s">
        <v>88</v>
      </c>
      <c r="AW389" s="40" t="s">
        <v>31</v>
      </c>
      <c r="AX389" s="40" t="s">
        <v>75</v>
      </c>
      <c r="AY389" s="138" t="s">
        <v>203</v>
      </c>
    </row>
    <row r="390" spans="1:65" s="43" customFormat="1">
      <c r="B390" s="152"/>
      <c r="C390" s="73"/>
      <c r="D390" s="65" t="s">
        <v>212</v>
      </c>
      <c r="E390" s="74" t="s">
        <v>1</v>
      </c>
      <c r="F390" s="75" t="s">
        <v>231</v>
      </c>
      <c r="G390" s="73"/>
      <c r="H390" s="76">
        <v>19.640000000000004</v>
      </c>
      <c r="I390" s="73"/>
      <c r="J390" s="73"/>
      <c r="L390" s="152"/>
      <c r="M390" s="154"/>
      <c r="N390" s="155"/>
      <c r="O390" s="155"/>
      <c r="P390" s="155"/>
      <c r="Q390" s="155"/>
      <c r="R390" s="155"/>
      <c r="S390" s="155"/>
      <c r="T390" s="156"/>
      <c r="AT390" s="153" t="s">
        <v>212</v>
      </c>
      <c r="AU390" s="153" t="s">
        <v>88</v>
      </c>
      <c r="AV390" s="43" t="s">
        <v>204</v>
      </c>
      <c r="AW390" s="43" t="s">
        <v>31</v>
      </c>
      <c r="AX390" s="43" t="s">
        <v>75</v>
      </c>
      <c r="AY390" s="153" t="s">
        <v>203</v>
      </c>
    </row>
    <row r="391" spans="1:65" s="41" customFormat="1">
      <c r="B391" s="142"/>
      <c r="C391" s="69"/>
      <c r="D391" s="65" t="s">
        <v>212</v>
      </c>
      <c r="E391" s="70" t="s">
        <v>1</v>
      </c>
      <c r="F391" s="71" t="s">
        <v>239</v>
      </c>
      <c r="G391" s="69"/>
      <c r="H391" s="72">
        <v>19.640000000000004</v>
      </c>
      <c r="I391" s="69"/>
      <c r="J391" s="69"/>
      <c r="L391" s="142"/>
      <c r="M391" s="144"/>
      <c r="N391" s="145"/>
      <c r="O391" s="145"/>
      <c r="P391" s="145"/>
      <c r="Q391" s="145"/>
      <c r="R391" s="145"/>
      <c r="S391" s="145"/>
      <c r="T391" s="146"/>
      <c r="AT391" s="143" t="s">
        <v>212</v>
      </c>
      <c r="AU391" s="143" t="s">
        <v>88</v>
      </c>
      <c r="AV391" s="41" t="s">
        <v>210</v>
      </c>
      <c r="AW391" s="41" t="s">
        <v>31</v>
      </c>
      <c r="AX391" s="41" t="s">
        <v>82</v>
      </c>
      <c r="AY391" s="143" t="s">
        <v>203</v>
      </c>
    </row>
    <row r="392" spans="1:65" s="87" customFormat="1" ht="16.5" customHeight="1">
      <c r="A392" s="19"/>
      <c r="B392" s="36"/>
      <c r="C392" s="218" t="s">
        <v>495</v>
      </c>
      <c r="D392" s="218" t="s">
        <v>206</v>
      </c>
      <c r="E392" s="219" t="s">
        <v>496</v>
      </c>
      <c r="F392" s="220" t="s">
        <v>497</v>
      </c>
      <c r="G392" s="221" t="s">
        <v>116</v>
      </c>
      <c r="H392" s="222">
        <v>13.8</v>
      </c>
      <c r="I392" s="230"/>
      <c r="J392" s="229">
        <f>ROUND(I392*H392,2)</f>
        <v>0</v>
      </c>
      <c r="K392" s="38"/>
      <c r="L392" s="36"/>
      <c r="M392" s="39" t="s">
        <v>1</v>
      </c>
      <c r="N392" s="131" t="s">
        <v>41</v>
      </c>
      <c r="O392" s="132"/>
      <c r="P392" s="133">
        <f>O392*H392</f>
        <v>0</v>
      </c>
      <c r="Q392" s="133">
        <v>0</v>
      </c>
      <c r="R392" s="133">
        <f>Q392*H392</f>
        <v>0</v>
      </c>
      <c r="S392" s="133">
        <v>0.02</v>
      </c>
      <c r="T392" s="134">
        <f>S392*H392</f>
        <v>0.27600000000000002</v>
      </c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R392" s="135" t="s">
        <v>210</v>
      </c>
      <c r="AT392" s="135" t="s">
        <v>206</v>
      </c>
      <c r="AU392" s="135" t="s">
        <v>88</v>
      </c>
      <c r="AY392" s="80" t="s">
        <v>203</v>
      </c>
      <c r="BE392" s="136">
        <f>IF(N392="základná",J392,0)</f>
        <v>0</v>
      </c>
      <c r="BF392" s="136">
        <f>IF(N392="znížená",J392,0)</f>
        <v>0</v>
      </c>
      <c r="BG392" s="136">
        <f>IF(N392="zákl. prenesená",J392,0)</f>
        <v>0</v>
      </c>
      <c r="BH392" s="136">
        <f>IF(N392="zníž. prenesená",J392,0)</f>
        <v>0</v>
      </c>
      <c r="BI392" s="136">
        <f>IF(N392="nulová",J392,0)</f>
        <v>0</v>
      </c>
      <c r="BJ392" s="80" t="s">
        <v>88</v>
      </c>
      <c r="BK392" s="136">
        <f>ROUND(I392*H392,2)</f>
        <v>0</v>
      </c>
      <c r="BL392" s="80" t="s">
        <v>210</v>
      </c>
      <c r="BM392" s="135" t="s">
        <v>498</v>
      </c>
    </row>
    <row r="393" spans="1:65" s="42" customFormat="1">
      <c r="B393" s="147"/>
      <c r="C393" s="77"/>
      <c r="D393" s="65" t="s">
        <v>212</v>
      </c>
      <c r="E393" s="78" t="s">
        <v>1</v>
      </c>
      <c r="F393" s="79" t="s">
        <v>499</v>
      </c>
      <c r="G393" s="77"/>
      <c r="H393" s="78" t="s">
        <v>1</v>
      </c>
      <c r="I393" s="77"/>
      <c r="J393" s="77"/>
      <c r="L393" s="147"/>
      <c r="M393" s="149"/>
      <c r="N393" s="150"/>
      <c r="O393" s="150"/>
      <c r="P393" s="150"/>
      <c r="Q393" s="150"/>
      <c r="R393" s="150"/>
      <c r="S393" s="150"/>
      <c r="T393" s="151"/>
      <c r="AT393" s="148" t="s">
        <v>212</v>
      </c>
      <c r="AU393" s="148" t="s">
        <v>88</v>
      </c>
      <c r="AV393" s="42" t="s">
        <v>82</v>
      </c>
      <c r="AW393" s="42" t="s">
        <v>31</v>
      </c>
      <c r="AX393" s="42" t="s">
        <v>75</v>
      </c>
      <c r="AY393" s="148" t="s">
        <v>203</v>
      </c>
    </row>
    <row r="394" spans="1:65" s="42" customFormat="1">
      <c r="B394" s="147"/>
      <c r="C394" s="77"/>
      <c r="D394" s="65" t="s">
        <v>212</v>
      </c>
      <c r="E394" s="78" t="s">
        <v>1</v>
      </c>
      <c r="F394" s="79" t="s">
        <v>500</v>
      </c>
      <c r="G394" s="77"/>
      <c r="H394" s="78" t="s">
        <v>1</v>
      </c>
      <c r="I394" s="77"/>
      <c r="J394" s="77"/>
      <c r="L394" s="147"/>
      <c r="M394" s="149"/>
      <c r="N394" s="150"/>
      <c r="O394" s="150"/>
      <c r="P394" s="150"/>
      <c r="Q394" s="150"/>
      <c r="R394" s="150"/>
      <c r="S394" s="150"/>
      <c r="T394" s="151"/>
      <c r="AT394" s="148" t="s">
        <v>212</v>
      </c>
      <c r="AU394" s="148" t="s">
        <v>88</v>
      </c>
      <c r="AV394" s="42" t="s">
        <v>82</v>
      </c>
      <c r="AW394" s="42" t="s">
        <v>31</v>
      </c>
      <c r="AX394" s="42" t="s">
        <v>75</v>
      </c>
      <c r="AY394" s="148" t="s">
        <v>203</v>
      </c>
    </row>
    <row r="395" spans="1:65" s="40" customFormat="1">
      <c r="B395" s="137"/>
      <c r="C395" s="64"/>
      <c r="D395" s="65" t="s">
        <v>212</v>
      </c>
      <c r="E395" s="66" t="s">
        <v>1</v>
      </c>
      <c r="F395" s="67" t="s">
        <v>501</v>
      </c>
      <c r="G395" s="64"/>
      <c r="H395" s="68">
        <v>13.8</v>
      </c>
      <c r="I395" s="64"/>
      <c r="J395" s="64"/>
      <c r="L395" s="137"/>
      <c r="M395" s="139"/>
      <c r="N395" s="140"/>
      <c r="O395" s="140"/>
      <c r="P395" s="140"/>
      <c r="Q395" s="140"/>
      <c r="R395" s="140"/>
      <c r="S395" s="140"/>
      <c r="T395" s="141"/>
      <c r="AT395" s="138" t="s">
        <v>212</v>
      </c>
      <c r="AU395" s="138" t="s">
        <v>88</v>
      </c>
      <c r="AV395" s="40" t="s">
        <v>88</v>
      </c>
      <c r="AW395" s="40" t="s">
        <v>31</v>
      </c>
      <c r="AX395" s="40" t="s">
        <v>75</v>
      </c>
      <c r="AY395" s="138" t="s">
        <v>203</v>
      </c>
    </row>
    <row r="396" spans="1:65" s="43" customFormat="1">
      <c r="B396" s="152"/>
      <c r="C396" s="73"/>
      <c r="D396" s="65" t="s">
        <v>212</v>
      </c>
      <c r="E396" s="74" t="s">
        <v>1</v>
      </c>
      <c r="F396" s="75" t="s">
        <v>231</v>
      </c>
      <c r="G396" s="73"/>
      <c r="H396" s="76">
        <v>13.8</v>
      </c>
      <c r="I396" s="73"/>
      <c r="J396" s="73"/>
      <c r="L396" s="152"/>
      <c r="M396" s="154"/>
      <c r="N396" s="155"/>
      <c r="O396" s="155"/>
      <c r="P396" s="155"/>
      <c r="Q396" s="155"/>
      <c r="R396" s="155"/>
      <c r="S396" s="155"/>
      <c r="T396" s="156"/>
      <c r="AT396" s="153" t="s">
        <v>212</v>
      </c>
      <c r="AU396" s="153" t="s">
        <v>88</v>
      </c>
      <c r="AV396" s="43" t="s">
        <v>204</v>
      </c>
      <c r="AW396" s="43" t="s">
        <v>31</v>
      </c>
      <c r="AX396" s="43" t="s">
        <v>75</v>
      </c>
      <c r="AY396" s="153" t="s">
        <v>203</v>
      </c>
    </row>
    <row r="397" spans="1:65" s="41" customFormat="1">
      <c r="B397" s="142"/>
      <c r="C397" s="69"/>
      <c r="D397" s="65" t="s">
        <v>212</v>
      </c>
      <c r="E397" s="70" t="s">
        <v>502</v>
      </c>
      <c r="F397" s="71" t="s">
        <v>439</v>
      </c>
      <c r="G397" s="69"/>
      <c r="H397" s="72">
        <v>13.8</v>
      </c>
      <c r="I397" s="69"/>
      <c r="J397" s="69"/>
      <c r="L397" s="142"/>
      <c r="M397" s="144"/>
      <c r="N397" s="145"/>
      <c r="O397" s="145"/>
      <c r="P397" s="145"/>
      <c r="Q397" s="145"/>
      <c r="R397" s="145"/>
      <c r="S397" s="145"/>
      <c r="T397" s="146"/>
      <c r="AT397" s="143" t="s">
        <v>212</v>
      </c>
      <c r="AU397" s="143" t="s">
        <v>88</v>
      </c>
      <c r="AV397" s="41" t="s">
        <v>210</v>
      </c>
      <c r="AW397" s="41" t="s">
        <v>31</v>
      </c>
      <c r="AX397" s="41" t="s">
        <v>82</v>
      </c>
      <c r="AY397" s="143" t="s">
        <v>203</v>
      </c>
    </row>
    <row r="398" spans="1:65" s="87" customFormat="1" ht="21.75" customHeight="1">
      <c r="A398" s="19"/>
      <c r="B398" s="36"/>
      <c r="C398" s="218" t="s">
        <v>503</v>
      </c>
      <c r="D398" s="218" t="s">
        <v>206</v>
      </c>
      <c r="E398" s="219" t="s">
        <v>504</v>
      </c>
      <c r="F398" s="220" t="s">
        <v>505</v>
      </c>
      <c r="G398" s="221" t="s">
        <v>116</v>
      </c>
      <c r="H398" s="222">
        <v>280.387</v>
      </c>
      <c r="I398" s="230"/>
      <c r="J398" s="229">
        <f>ROUND(I398*H398,2)</f>
        <v>0</v>
      </c>
      <c r="K398" s="38"/>
      <c r="L398" s="36"/>
      <c r="M398" s="39" t="s">
        <v>1</v>
      </c>
      <c r="N398" s="131" t="s">
        <v>41</v>
      </c>
      <c r="O398" s="132"/>
      <c r="P398" s="133">
        <f>O398*H398</f>
        <v>0</v>
      </c>
      <c r="Q398" s="133">
        <v>0</v>
      </c>
      <c r="R398" s="133">
        <f>Q398*H398</f>
        <v>0</v>
      </c>
      <c r="S398" s="133">
        <v>6.8000000000000005E-2</v>
      </c>
      <c r="T398" s="134">
        <f>S398*H398</f>
        <v>19.066316</v>
      </c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R398" s="135" t="s">
        <v>210</v>
      </c>
      <c r="AT398" s="135" t="s">
        <v>206</v>
      </c>
      <c r="AU398" s="135" t="s">
        <v>88</v>
      </c>
      <c r="AY398" s="80" t="s">
        <v>203</v>
      </c>
      <c r="BE398" s="136">
        <f>IF(N398="základná",J398,0)</f>
        <v>0</v>
      </c>
      <c r="BF398" s="136">
        <f>IF(N398="znížená",J398,0)</f>
        <v>0</v>
      </c>
      <c r="BG398" s="136">
        <f>IF(N398="zákl. prenesená",J398,0)</f>
        <v>0</v>
      </c>
      <c r="BH398" s="136">
        <f>IF(N398="zníž. prenesená",J398,0)</f>
        <v>0</v>
      </c>
      <c r="BI398" s="136">
        <f>IF(N398="nulová",J398,0)</f>
        <v>0</v>
      </c>
      <c r="BJ398" s="80" t="s">
        <v>88</v>
      </c>
      <c r="BK398" s="136">
        <f>ROUND(I398*H398,2)</f>
        <v>0</v>
      </c>
      <c r="BL398" s="80" t="s">
        <v>210</v>
      </c>
      <c r="BM398" s="135" t="s">
        <v>506</v>
      </c>
    </row>
    <row r="399" spans="1:65" s="42" customFormat="1">
      <c r="B399" s="147"/>
      <c r="C399" s="77"/>
      <c r="D399" s="65" t="s">
        <v>212</v>
      </c>
      <c r="E399" s="78" t="s">
        <v>1</v>
      </c>
      <c r="F399" s="79" t="s">
        <v>507</v>
      </c>
      <c r="G399" s="77"/>
      <c r="H399" s="78" t="s">
        <v>1</v>
      </c>
      <c r="I399" s="77"/>
      <c r="J399" s="77"/>
      <c r="L399" s="147"/>
      <c r="M399" s="149"/>
      <c r="N399" s="150"/>
      <c r="O399" s="150"/>
      <c r="P399" s="150"/>
      <c r="Q399" s="150"/>
      <c r="R399" s="150"/>
      <c r="S399" s="150"/>
      <c r="T399" s="151"/>
      <c r="AT399" s="148" t="s">
        <v>212</v>
      </c>
      <c r="AU399" s="148" t="s">
        <v>88</v>
      </c>
      <c r="AV399" s="42" t="s">
        <v>82</v>
      </c>
      <c r="AW399" s="42" t="s">
        <v>31</v>
      </c>
      <c r="AX399" s="42" t="s">
        <v>75</v>
      </c>
      <c r="AY399" s="148" t="s">
        <v>203</v>
      </c>
    </row>
    <row r="400" spans="1:65" s="40" customFormat="1">
      <c r="B400" s="137"/>
      <c r="C400" s="64"/>
      <c r="D400" s="65" t="s">
        <v>212</v>
      </c>
      <c r="E400" s="66" t="s">
        <v>1</v>
      </c>
      <c r="F400" s="67" t="s">
        <v>508</v>
      </c>
      <c r="G400" s="64"/>
      <c r="H400" s="68">
        <v>71.55</v>
      </c>
      <c r="I400" s="64"/>
      <c r="J400" s="64"/>
      <c r="L400" s="137"/>
      <c r="M400" s="139"/>
      <c r="N400" s="140"/>
      <c r="O400" s="140"/>
      <c r="P400" s="140"/>
      <c r="Q400" s="140"/>
      <c r="R400" s="140"/>
      <c r="S400" s="140"/>
      <c r="T400" s="141"/>
      <c r="AT400" s="138" t="s">
        <v>212</v>
      </c>
      <c r="AU400" s="138" t="s">
        <v>88</v>
      </c>
      <c r="AV400" s="40" t="s">
        <v>88</v>
      </c>
      <c r="AW400" s="40" t="s">
        <v>31</v>
      </c>
      <c r="AX400" s="40" t="s">
        <v>75</v>
      </c>
      <c r="AY400" s="138" t="s">
        <v>203</v>
      </c>
    </row>
    <row r="401" spans="2:51" s="40" customFormat="1">
      <c r="B401" s="137"/>
      <c r="C401" s="64"/>
      <c r="D401" s="65" t="s">
        <v>212</v>
      </c>
      <c r="E401" s="66" t="s">
        <v>1</v>
      </c>
      <c r="F401" s="67" t="s">
        <v>509</v>
      </c>
      <c r="G401" s="64"/>
      <c r="H401" s="68">
        <v>42.8</v>
      </c>
      <c r="I401" s="64"/>
      <c r="J401" s="64"/>
      <c r="L401" s="137"/>
      <c r="M401" s="139"/>
      <c r="N401" s="140"/>
      <c r="O401" s="140"/>
      <c r="P401" s="140"/>
      <c r="Q401" s="140"/>
      <c r="R401" s="140"/>
      <c r="S401" s="140"/>
      <c r="T401" s="141"/>
      <c r="AT401" s="138" t="s">
        <v>212</v>
      </c>
      <c r="AU401" s="138" t="s">
        <v>88</v>
      </c>
      <c r="AV401" s="40" t="s">
        <v>88</v>
      </c>
      <c r="AW401" s="40" t="s">
        <v>31</v>
      </c>
      <c r="AX401" s="40" t="s">
        <v>75</v>
      </c>
      <c r="AY401" s="138" t="s">
        <v>203</v>
      </c>
    </row>
    <row r="402" spans="2:51" s="40" customFormat="1">
      <c r="B402" s="137"/>
      <c r="C402" s="64"/>
      <c r="D402" s="65" t="s">
        <v>212</v>
      </c>
      <c r="E402" s="66" t="s">
        <v>1</v>
      </c>
      <c r="F402" s="67" t="s">
        <v>510</v>
      </c>
      <c r="G402" s="64"/>
      <c r="H402" s="68">
        <v>25.1</v>
      </c>
      <c r="I402" s="64"/>
      <c r="J402" s="64"/>
      <c r="L402" s="137"/>
      <c r="M402" s="139"/>
      <c r="N402" s="140"/>
      <c r="O402" s="140"/>
      <c r="P402" s="140"/>
      <c r="Q402" s="140"/>
      <c r="R402" s="140"/>
      <c r="S402" s="140"/>
      <c r="T402" s="141"/>
      <c r="AT402" s="138" t="s">
        <v>212</v>
      </c>
      <c r="AU402" s="138" t="s">
        <v>88</v>
      </c>
      <c r="AV402" s="40" t="s">
        <v>88</v>
      </c>
      <c r="AW402" s="40" t="s">
        <v>31</v>
      </c>
      <c r="AX402" s="40" t="s">
        <v>75</v>
      </c>
      <c r="AY402" s="138" t="s">
        <v>203</v>
      </c>
    </row>
    <row r="403" spans="2:51" s="40" customFormat="1">
      <c r="B403" s="137"/>
      <c r="C403" s="64"/>
      <c r="D403" s="65" t="s">
        <v>212</v>
      </c>
      <c r="E403" s="66" t="s">
        <v>1</v>
      </c>
      <c r="F403" s="67" t="s">
        <v>511</v>
      </c>
      <c r="G403" s="64"/>
      <c r="H403" s="68">
        <v>25.4</v>
      </c>
      <c r="I403" s="64"/>
      <c r="J403" s="64"/>
      <c r="L403" s="137"/>
      <c r="M403" s="139"/>
      <c r="N403" s="140"/>
      <c r="O403" s="140"/>
      <c r="P403" s="140"/>
      <c r="Q403" s="140"/>
      <c r="R403" s="140"/>
      <c r="S403" s="140"/>
      <c r="T403" s="141"/>
      <c r="AT403" s="138" t="s">
        <v>212</v>
      </c>
      <c r="AU403" s="138" t="s">
        <v>88</v>
      </c>
      <c r="AV403" s="40" t="s">
        <v>88</v>
      </c>
      <c r="AW403" s="40" t="s">
        <v>31</v>
      </c>
      <c r="AX403" s="40" t="s">
        <v>75</v>
      </c>
      <c r="AY403" s="138" t="s">
        <v>203</v>
      </c>
    </row>
    <row r="404" spans="2:51" s="40" customFormat="1">
      <c r="B404" s="137"/>
      <c r="C404" s="64"/>
      <c r="D404" s="65" t="s">
        <v>212</v>
      </c>
      <c r="E404" s="66" t="s">
        <v>1</v>
      </c>
      <c r="F404" s="67" t="s">
        <v>512</v>
      </c>
      <c r="G404" s="64"/>
      <c r="H404" s="68">
        <v>25.3</v>
      </c>
      <c r="I404" s="64"/>
      <c r="J404" s="64"/>
      <c r="L404" s="137"/>
      <c r="M404" s="139"/>
      <c r="N404" s="140"/>
      <c r="O404" s="140"/>
      <c r="P404" s="140"/>
      <c r="Q404" s="140"/>
      <c r="R404" s="140"/>
      <c r="S404" s="140"/>
      <c r="T404" s="141"/>
      <c r="AT404" s="138" t="s">
        <v>212</v>
      </c>
      <c r="AU404" s="138" t="s">
        <v>88</v>
      </c>
      <c r="AV404" s="40" t="s">
        <v>88</v>
      </c>
      <c r="AW404" s="40" t="s">
        <v>31</v>
      </c>
      <c r="AX404" s="40" t="s">
        <v>75</v>
      </c>
      <c r="AY404" s="138" t="s">
        <v>203</v>
      </c>
    </row>
    <row r="405" spans="2:51" s="40" customFormat="1">
      <c r="B405" s="137"/>
      <c r="C405" s="64"/>
      <c r="D405" s="65" t="s">
        <v>212</v>
      </c>
      <c r="E405" s="66" t="s">
        <v>1</v>
      </c>
      <c r="F405" s="67" t="s">
        <v>513</v>
      </c>
      <c r="G405" s="64"/>
      <c r="H405" s="68">
        <v>25.3</v>
      </c>
      <c r="I405" s="64"/>
      <c r="J405" s="64"/>
      <c r="L405" s="137"/>
      <c r="M405" s="139"/>
      <c r="N405" s="140"/>
      <c r="O405" s="140"/>
      <c r="P405" s="140"/>
      <c r="Q405" s="140"/>
      <c r="R405" s="140"/>
      <c r="S405" s="140"/>
      <c r="T405" s="141"/>
      <c r="AT405" s="138" t="s">
        <v>212</v>
      </c>
      <c r="AU405" s="138" t="s">
        <v>88</v>
      </c>
      <c r="AV405" s="40" t="s">
        <v>88</v>
      </c>
      <c r="AW405" s="40" t="s">
        <v>31</v>
      </c>
      <c r="AX405" s="40" t="s">
        <v>75</v>
      </c>
      <c r="AY405" s="138" t="s">
        <v>203</v>
      </c>
    </row>
    <row r="406" spans="2:51" s="40" customFormat="1">
      <c r="B406" s="137"/>
      <c r="C406" s="64"/>
      <c r="D406" s="65" t="s">
        <v>212</v>
      </c>
      <c r="E406" s="66" t="s">
        <v>1</v>
      </c>
      <c r="F406" s="67" t="s">
        <v>514</v>
      </c>
      <c r="G406" s="64"/>
      <c r="H406" s="68">
        <v>16.3</v>
      </c>
      <c r="I406" s="64"/>
      <c r="J406" s="64"/>
      <c r="L406" s="137"/>
      <c r="M406" s="139"/>
      <c r="N406" s="140"/>
      <c r="O406" s="140"/>
      <c r="P406" s="140"/>
      <c r="Q406" s="140"/>
      <c r="R406" s="140"/>
      <c r="S406" s="140"/>
      <c r="T406" s="141"/>
      <c r="AT406" s="138" t="s">
        <v>212</v>
      </c>
      <c r="AU406" s="138" t="s">
        <v>88</v>
      </c>
      <c r="AV406" s="40" t="s">
        <v>88</v>
      </c>
      <c r="AW406" s="40" t="s">
        <v>31</v>
      </c>
      <c r="AX406" s="40" t="s">
        <v>75</v>
      </c>
      <c r="AY406" s="138" t="s">
        <v>203</v>
      </c>
    </row>
    <row r="407" spans="2:51" s="42" customFormat="1">
      <c r="B407" s="147"/>
      <c r="C407" s="77"/>
      <c r="D407" s="65" t="s">
        <v>212</v>
      </c>
      <c r="E407" s="78" t="s">
        <v>1</v>
      </c>
      <c r="F407" s="79" t="s">
        <v>515</v>
      </c>
      <c r="G407" s="77"/>
      <c r="H407" s="78" t="s">
        <v>1</v>
      </c>
      <c r="I407" s="77"/>
      <c r="J407" s="77"/>
      <c r="L407" s="147"/>
      <c r="M407" s="149"/>
      <c r="N407" s="150"/>
      <c r="O407" s="150"/>
      <c r="P407" s="150"/>
      <c r="Q407" s="150"/>
      <c r="R407" s="150"/>
      <c r="S407" s="150"/>
      <c r="T407" s="151"/>
      <c r="AT407" s="148" t="s">
        <v>212</v>
      </c>
      <c r="AU407" s="148" t="s">
        <v>88</v>
      </c>
      <c r="AV407" s="42" t="s">
        <v>82</v>
      </c>
      <c r="AW407" s="42" t="s">
        <v>31</v>
      </c>
      <c r="AX407" s="42" t="s">
        <v>75</v>
      </c>
      <c r="AY407" s="148" t="s">
        <v>203</v>
      </c>
    </row>
    <row r="408" spans="2:51" s="40" customFormat="1">
      <c r="B408" s="137"/>
      <c r="C408" s="64"/>
      <c r="D408" s="65" t="s">
        <v>212</v>
      </c>
      <c r="E408" s="66" t="s">
        <v>1</v>
      </c>
      <c r="F408" s="67" t="s">
        <v>516</v>
      </c>
      <c r="G408" s="64"/>
      <c r="H408" s="68">
        <v>7.05</v>
      </c>
      <c r="I408" s="64"/>
      <c r="J408" s="64"/>
      <c r="L408" s="137"/>
      <c r="M408" s="139"/>
      <c r="N408" s="140"/>
      <c r="O408" s="140"/>
      <c r="P408" s="140"/>
      <c r="Q408" s="140"/>
      <c r="R408" s="140"/>
      <c r="S408" s="140"/>
      <c r="T408" s="141"/>
      <c r="AT408" s="138" t="s">
        <v>212</v>
      </c>
      <c r="AU408" s="138" t="s">
        <v>88</v>
      </c>
      <c r="AV408" s="40" t="s">
        <v>88</v>
      </c>
      <c r="AW408" s="40" t="s">
        <v>31</v>
      </c>
      <c r="AX408" s="40" t="s">
        <v>75</v>
      </c>
      <c r="AY408" s="138" t="s">
        <v>203</v>
      </c>
    </row>
    <row r="409" spans="2:51" s="40" customFormat="1">
      <c r="B409" s="137"/>
      <c r="C409" s="64"/>
      <c r="D409" s="65" t="s">
        <v>212</v>
      </c>
      <c r="E409" s="66" t="s">
        <v>1</v>
      </c>
      <c r="F409" s="67" t="s">
        <v>517</v>
      </c>
      <c r="G409" s="64"/>
      <c r="H409" s="68">
        <v>6.47</v>
      </c>
      <c r="I409" s="64"/>
      <c r="J409" s="64"/>
      <c r="L409" s="137"/>
      <c r="M409" s="139"/>
      <c r="N409" s="140"/>
      <c r="O409" s="140"/>
      <c r="P409" s="140"/>
      <c r="Q409" s="140"/>
      <c r="R409" s="140"/>
      <c r="S409" s="140"/>
      <c r="T409" s="141"/>
      <c r="AT409" s="138" t="s">
        <v>212</v>
      </c>
      <c r="AU409" s="138" t="s">
        <v>88</v>
      </c>
      <c r="AV409" s="40" t="s">
        <v>88</v>
      </c>
      <c r="AW409" s="40" t="s">
        <v>31</v>
      </c>
      <c r="AX409" s="40" t="s">
        <v>75</v>
      </c>
      <c r="AY409" s="138" t="s">
        <v>203</v>
      </c>
    </row>
    <row r="410" spans="2:51" s="40" customFormat="1">
      <c r="B410" s="137"/>
      <c r="C410" s="64"/>
      <c r="D410" s="65" t="s">
        <v>212</v>
      </c>
      <c r="E410" s="66" t="s">
        <v>1</v>
      </c>
      <c r="F410" s="67" t="s">
        <v>518</v>
      </c>
      <c r="G410" s="64"/>
      <c r="H410" s="68">
        <v>22.725000000000001</v>
      </c>
      <c r="I410" s="64"/>
      <c r="J410" s="64"/>
      <c r="L410" s="137"/>
      <c r="M410" s="139"/>
      <c r="N410" s="140"/>
      <c r="O410" s="140"/>
      <c r="P410" s="140"/>
      <c r="Q410" s="140"/>
      <c r="R410" s="140"/>
      <c r="S410" s="140"/>
      <c r="T410" s="141"/>
      <c r="AT410" s="138" t="s">
        <v>212</v>
      </c>
      <c r="AU410" s="138" t="s">
        <v>88</v>
      </c>
      <c r="AV410" s="40" t="s">
        <v>88</v>
      </c>
      <c r="AW410" s="40" t="s">
        <v>31</v>
      </c>
      <c r="AX410" s="40" t="s">
        <v>75</v>
      </c>
      <c r="AY410" s="138" t="s">
        <v>203</v>
      </c>
    </row>
    <row r="411" spans="2:51" s="40" customFormat="1">
      <c r="B411" s="137"/>
      <c r="C411" s="64"/>
      <c r="D411" s="65" t="s">
        <v>212</v>
      </c>
      <c r="E411" s="66" t="s">
        <v>1</v>
      </c>
      <c r="F411" s="67" t="s">
        <v>519</v>
      </c>
      <c r="G411" s="64"/>
      <c r="H411" s="68">
        <v>0</v>
      </c>
      <c r="I411" s="64"/>
      <c r="J411" s="64"/>
      <c r="L411" s="137"/>
      <c r="M411" s="139"/>
      <c r="N411" s="140"/>
      <c r="O411" s="140"/>
      <c r="P411" s="140"/>
      <c r="Q411" s="140"/>
      <c r="R411" s="140"/>
      <c r="S411" s="140"/>
      <c r="T411" s="141"/>
      <c r="AT411" s="138" t="s">
        <v>212</v>
      </c>
      <c r="AU411" s="138" t="s">
        <v>88</v>
      </c>
      <c r="AV411" s="40" t="s">
        <v>88</v>
      </c>
      <c r="AW411" s="40" t="s">
        <v>31</v>
      </c>
      <c r="AX411" s="40" t="s">
        <v>75</v>
      </c>
      <c r="AY411" s="138" t="s">
        <v>203</v>
      </c>
    </row>
    <row r="412" spans="2:51" s="42" customFormat="1">
      <c r="B412" s="147"/>
      <c r="C412" s="77"/>
      <c r="D412" s="65" t="s">
        <v>212</v>
      </c>
      <c r="E412" s="78" t="s">
        <v>1</v>
      </c>
      <c r="F412" s="79" t="s">
        <v>520</v>
      </c>
      <c r="G412" s="77"/>
      <c r="H412" s="78" t="s">
        <v>1</v>
      </c>
      <c r="I412" s="77"/>
      <c r="J412" s="77"/>
      <c r="L412" s="147"/>
      <c r="M412" s="149"/>
      <c r="N412" s="150"/>
      <c r="O412" s="150"/>
      <c r="P412" s="150"/>
      <c r="Q412" s="150"/>
      <c r="R412" s="150"/>
      <c r="S412" s="150"/>
      <c r="T412" s="151"/>
      <c r="AT412" s="148" t="s">
        <v>212</v>
      </c>
      <c r="AU412" s="148" t="s">
        <v>88</v>
      </c>
      <c r="AV412" s="42" t="s">
        <v>82</v>
      </c>
      <c r="AW412" s="42" t="s">
        <v>31</v>
      </c>
      <c r="AX412" s="42" t="s">
        <v>75</v>
      </c>
      <c r="AY412" s="148" t="s">
        <v>203</v>
      </c>
    </row>
    <row r="413" spans="2:51" s="42" customFormat="1">
      <c r="B413" s="147"/>
      <c r="C413" s="77"/>
      <c r="D413" s="65" t="s">
        <v>212</v>
      </c>
      <c r="E413" s="78" t="s">
        <v>1</v>
      </c>
      <c r="F413" s="79" t="s">
        <v>521</v>
      </c>
      <c r="G413" s="77"/>
      <c r="H413" s="78" t="s">
        <v>1</v>
      </c>
      <c r="I413" s="77"/>
      <c r="J413" s="77"/>
      <c r="L413" s="147"/>
      <c r="M413" s="149"/>
      <c r="N413" s="150"/>
      <c r="O413" s="150"/>
      <c r="P413" s="150"/>
      <c r="Q413" s="150"/>
      <c r="R413" s="150"/>
      <c r="S413" s="150"/>
      <c r="T413" s="151"/>
      <c r="AT413" s="148" t="s">
        <v>212</v>
      </c>
      <c r="AU413" s="148" t="s">
        <v>88</v>
      </c>
      <c r="AV413" s="42" t="s">
        <v>82</v>
      </c>
      <c r="AW413" s="42" t="s">
        <v>31</v>
      </c>
      <c r="AX413" s="42" t="s">
        <v>75</v>
      </c>
      <c r="AY413" s="148" t="s">
        <v>203</v>
      </c>
    </row>
    <row r="414" spans="2:51" s="40" customFormat="1">
      <c r="B414" s="137"/>
      <c r="C414" s="64"/>
      <c r="D414" s="65" t="s">
        <v>212</v>
      </c>
      <c r="E414" s="66" t="s">
        <v>1</v>
      </c>
      <c r="F414" s="67" t="s">
        <v>522</v>
      </c>
      <c r="G414" s="64"/>
      <c r="H414" s="68">
        <v>1.52</v>
      </c>
      <c r="I414" s="64"/>
      <c r="J414" s="64"/>
      <c r="L414" s="137"/>
      <c r="M414" s="139"/>
      <c r="N414" s="140"/>
      <c r="O414" s="140"/>
      <c r="P414" s="140"/>
      <c r="Q414" s="140"/>
      <c r="R414" s="140"/>
      <c r="S414" s="140"/>
      <c r="T414" s="141"/>
      <c r="AT414" s="138" t="s">
        <v>212</v>
      </c>
      <c r="AU414" s="138" t="s">
        <v>88</v>
      </c>
      <c r="AV414" s="40" t="s">
        <v>88</v>
      </c>
      <c r="AW414" s="40" t="s">
        <v>31</v>
      </c>
      <c r="AX414" s="40" t="s">
        <v>75</v>
      </c>
      <c r="AY414" s="138" t="s">
        <v>203</v>
      </c>
    </row>
    <row r="415" spans="2:51" s="40" customFormat="1">
      <c r="B415" s="137"/>
      <c r="C415" s="64"/>
      <c r="D415" s="65" t="s">
        <v>212</v>
      </c>
      <c r="E415" s="66" t="s">
        <v>1</v>
      </c>
      <c r="F415" s="67" t="s">
        <v>523</v>
      </c>
      <c r="G415" s="64"/>
      <c r="H415" s="68">
        <v>0.74</v>
      </c>
      <c r="I415" s="64"/>
      <c r="J415" s="64"/>
      <c r="L415" s="137"/>
      <c r="M415" s="139"/>
      <c r="N415" s="140"/>
      <c r="O415" s="140"/>
      <c r="P415" s="140"/>
      <c r="Q415" s="140"/>
      <c r="R415" s="140"/>
      <c r="S415" s="140"/>
      <c r="T415" s="141"/>
      <c r="AT415" s="138" t="s">
        <v>212</v>
      </c>
      <c r="AU415" s="138" t="s">
        <v>88</v>
      </c>
      <c r="AV415" s="40" t="s">
        <v>88</v>
      </c>
      <c r="AW415" s="40" t="s">
        <v>31</v>
      </c>
      <c r="AX415" s="40" t="s">
        <v>75</v>
      </c>
      <c r="AY415" s="138" t="s">
        <v>203</v>
      </c>
    </row>
    <row r="416" spans="2:51" s="42" customFormat="1">
      <c r="B416" s="147"/>
      <c r="C416" s="77"/>
      <c r="D416" s="65" t="s">
        <v>212</v>
      </c>
      <c r="E416" s="78" t="s">
        <v>1</v>
      </c>
      <c r="F416" s="79" t="s">
        <v>524</v>
      </c>
      <c r="G416" s="77"/>
      <c r="H416" s="78" t="s">
        <v>1</v>
      </c>
      <c r="I416" s="77"/>
      <c r="J416" s="77"/>
      <c r="L416" s="147"/>
      <c r="M416" s="149"/>
      <c r="N416" s="150"/>
      <c r="O416" s="150"/>
      <c r="P416" s="150"/>
      <c r="Q416" s="150"/>
      <c r="R416" s="150"/>
      <c r="S416" s="150"/>
      <c r="T416" s="151"/>
      <c r="AT416" s="148" t="s">
        <v>212</v>
      </c>
      <c r="AU416" s="148" t="s">
        <v>88</v>
      </c>
      <c r="AV416" s="42" t="s">
        <v>82</v>
      </c>
      <c r="AW416" s="42" t="s">
        <v>31</v>
      </c>
      <c r="AX416" s="42" t="s">
        <v>75</v>
      </c>
      <c r="AY416" s="148" t="s">
        <v>203</v>
      </c>
    </row>
    <row r="417" spans="2:51" s="40" customFormat="1">
      <c r="B417" s="137"/>
      <c r="C417" s="64"/>
      <c r="D417" s="65" t="s">
        <v>212</v>
      </c>
      <c r="E417" s="66" t="s">
        <v>1</v>
      </c>
      <c r="F417" s="67" t="s">
        <v>525</v>
      </c>
      <c r="G417" s="64"/>
      <c r="H417" s="68">
        <v>0.55000000000000004</v>
      </c>
      <c r="I417" s="64"/>
      <c r="J417" s="64"/>
      <c r="L417" s="137"/>
      <c r="M417" s="139"/>
      <c r="N417" s="140"/>
      <c r="O417" s="140"/>
      <c r="P417" s="140"/>
      <c r="Q417" s="140"/>
      <c r="R417" s="140"/>
      <c r="S417" s="140"/>
      <c r="T417" s="141"/>
      <c r="AT417" s="138" t="s">
        <v>212</v>
      </c>
      <c r="AU417" s="138" t="s">
        <v>88</v>
      </c>
      <c r="AV417" s="40" t="s">
        <v>88</v>
      </c>
      <c r="AW417" s="40" t="s">
        <v>31</v>
      </c>
      <c r="AX417" s="40" t="s">
        <v>75</v>
      </c>
      <c r="AY417" s="138" t="s">
        <v>203</v>
      </c>
    </row>
    <row r="418" spans="2:51" s="43" customFormat="1">
      <c r="B418" s="152"/>
      <c r="C418" s="73"/>
      <c r="D418" s="65" t="s">
        <v>212</v>
      </c>
      <c r="E418" s="74" t="s">
        <v>1</v>
      </c>
      <c r="F418" s="75" t="s">
        <v>526</v>
      </c>
      <c r="G418" s="73"/>
      <c r="H418" s="76">
        <v>270.80500000000006</v>
      </c>
      <c r="I418" s="73"/>
      <c r="J418" s="73"/>
      <c r="L418" s="152"/>
      <c r="M418" s="154"/>
      <c r="N418" s="155"/>
      <c r="O418" s="155"/>
      <c r="P418" s="155"/>
      <c r="Q418" s="155"/>
      <c r="R418" s="155"/>
      <c r="S418" s="155"/>
      <c r="T418" s="156"/>
      <c r="AT418" s="153" t="s">
        <v>212</v>
      </c>
      <c r="AU418" s="153" t="s">
        <v>88</v>
      </c>
      <c r="AV418" s="43" t="s">
        <v>204</v>
      </c>
      <c r="AW418" s="43" t="s">
        <v>31</v>
      </c>
      <c r="AX418" s="43" t="s">
        <v>75</v>
      </c>
      <c r="AY418" s="153" t="s">
        <v>203</v>
      </c>
    </row>
    <row r="419" spans="2:51" s="42" customFormat="1">
      <c r="B419" s="147"/>
      <c r="C419" s="77"/>
      <c r="D419" s="65" t="s">
        <v>212</v>
      </c>
      <c r="E419" s="78" t="s">
        <v>1</v>
      </c>
      <c r="F419" s="79" t="s">
        <v>527</v>
      </c>
      <c r="G419" s="77"/>
      <c r="H419" s="78" t="s">
        <v>1</v>
      </c>
      <c r="I419" s="77"/>
      <c r="J419" s="77"/>
      <c r="L419" s="147"/>
      <c r="M419" s="149"/>
      <c r="N419" s="150"/>
      <c r="O419" s="150"/>
      <c r="P419" s="150"/>
      <c r="Q419" s="150"/>
      <c r="R419" s="150"/>
      <c r="S419" s="150"/>
      <c r="T419" s="151"/>
      <c r="AT419" s="148" t="s">
        <v>212</v>
      </c>
      <c r="AU419" s="148" t="s">
        <v>88</v>
      </c>
      <c r="AV419" s="42" t="s">
        <v>82</v>
      </c>
      <c r="AW419" s="42" t="s">
        <v>31</v>
      </c>
      <c r="AX419" s="42" t="s">
        <v>75</v>
      </c>
      <c r="AY419" s="148" t="s">
        <v>203</v>
      </c>
    </row>
    <row r="420" spans="2:51" s="40" customFormat="1">
      <c r="B420" s="137"/>
      <c r="C420" s="64"/>
      <c r="D420" s="65" t="s">
        <v>212</v>
      </c>
      <c r="E420" s="66" t="s">
        <v>1</v>
      </c>
      <c r="F420" s="67" t="s">
        <v>528</v>
      </c>
      <c r="G420" s="64"/>
      <c r="H420" s="68">
        <v>5.524</v>
      </c>
      <c r="I420" s="64"/>
      <c r="J420" s="64"/>
      <c r="L420" s="137"/>
      <c r="M420" s="139"/>
      <c r="N420" s="140"/>
      <c r="O420" s="140"/>
      <c r="P420" s="140"/>
      <c r="Q420" s="140"/>
      <c r="R420" s="140"/>
      <c r="S420" s="140"/>
      <c r="T420" s="141"/>
      <c r="AT420" s="138" t="s">
        <v>212</v>
      </c>
      <c r="AU420" s="138" t="s">
        <v>88</v>
      </c>
      <c r="AV420" s="40" t="s">
        <v>88</v>
      </c>
      <c r="AW420" s="40" t="s">
        <v>31</v>
      </c>
      <c r="AX420" s="40" t="s">
        <v>75</v>
      </c>
      <c r="AY420" s="138" t="s">
        <v>203</v>
      </c>
    </row>
    <row r="421" spans="2:51" s="42" customFormat="1">
      <c r="B421" s="147"/>
      <c r="C421" s="77"/>
      <c r="D421" s="65" t="s">
        <v>212</v>
      </c>
      <c r="E421" s="78" t="s">
        <v>1</v>
      </c>
      <c r="F421" s="79" t="s">
        <v>529</v>
      </c>
      <c r="G421" s="77"/>
      <c r="H421" s="78" t="s">
        <v>1</v>
      </c>
      <c r="I421" s="77"/>
      <c r="J421" s="77"/>
      <c r="L421" s="147"/>
      <c r="M421" s="149"/>
      <c r="N421" s="150"/>
      <c r="O421" s="150"/>
      <c r="P421" s="150"/>
      <c r="Q421" s="150"/>
      <c r="R421" s="150"/>
      <c r="S421" s="150"/>
      <c r="T421" s="151"/>
      <c r="AT421" s="148" t="s">
        <v>212</v>
      </c>
      <c r="AU421" s="148" t="s">
        <v>88</v>
      </c>
      <c r="AV421" s="42" t="s">
        <v>82</v>
      </c>
      <c r="AW421" s="42" t="s">
        <v>31</v>
      </c>
      <c r="AX421" s="42" t="s">
        <v>75</v>
      </c>
      <c r="AY421" s="148" t="s">
        <v>203</v>
      </c>
    </row>
    <row r="422" spans="2:51" s="40" customFormat="1">
      <c r="B422" s="137"/>
      <c r="C422" s="64"/>
      <c r="D422" s="65" t="s">
        <v>212</v>
      </c>
      <c r="E422" s="66" t="s">
        <v>1</v>
      </c>
      <c r="F422" s="67" t="s">
        <v>530</v>
      </c>
      <c r="G422" s="64"/>
      <c r="H422" s="68">
        <v>0.9</v>
      </c>
      <c r="I422" s="64"/>
      <c r="J422" s="64"/>
      <c r="L422" s="137"/>
      <c r="M422" s="139"/>
      <c r="N422" s="140"/>
      <c r="O422" s="140"/>
      <c r="P422" s="140"/>
      <c r="Q422" s="140"/>
      <c r="R422" s="140"/>
      <c r="S422" s="140"/>
      <c r="T422" s="141"/>
      <c r="AT422" s="138" t="s">
        <v>212</v>
      </c>
      <c r="AU422" s="138" t="s">
        <v>88</v>
      </c>
      <c r="AV422" s="40" t="s">
        <v>88</v>
      </c>
      <c r="AW422" s="40" t="s">
        <v>31</v>
      </c>
      <c r="AX422" s="40" t="s">
        <v>75</v>
      </c>
      <c r="AY422" s="138" t="s">
        <v>203</v>
      </c>
    </row>
    <row r="423" spans="2:51" s="43" customFormat="1">
      <c r="B423" s="152"/>
      <c r="C423" s="73"/>
      <c r="D423" s="65" t="s">
        <v>212</v>
      </c>
      <c r="E423" s="74" t="s">
        <v>1</v>
      </c>
      <c r="F423" s="75" t="s">
        <v>531</v>
      </c>
      <c r="G423" s="73"/>
      <c r="H423" s="76">
        <v>6.4240000000000004</v>
      </c>
      <c r="I423" s="73"/>
      <c r="J423" s="73"/>
      <c r="L423" s="152"/>
      <c r="M423" s="154"/>
      <c r="N423" s="155"/>
      <c r="O423" s="155"/>
      <c r="P423" s="155"/>
      <c r="Q423" s="155"/>
      <c r="R423" s="155"/>
      <c r="S423" s="155"/>
      <c r="T423" s="156"/>
      <c r="AT423" s="153" t="s">
        <v>212</v>
      </c>
      <c r="AU423" s="153" t="s">
        <v>88</v>
      </c>
      <c r="AV423" s="43" t="s">
        <v>204</v>
      </c>
      <c r="AW423" s="43" t="s">
        <v>31</v>
      </c>
      <c r="AX423" s="43" t="s">
        <v>75</v>
      </c>
      <c r="AY423" s="153" t="s">
        <v>203</v>
      </c>
    </row>
    <row r="424" spans="2:51" s="42" customFormat="1">
      <c r="B424" s="147"/>
      <c r="C424" s="77"/>
      <c r="D424" s="65" t="s">
        <v>212</v>
      </c>
      <c r="E424" s="78" t="s">
        <v>1</v>
      </c>
      <c r="F424" s="79" t="s">
        <v>532</v>
      </c>
      <c r="G424" s="77"/>
      <c r="H424" s="78" t="s">
        <v>1</v>
      </c>
      <c r="I424" s="77"/>
      <c r="J424" s="77"/>
      <c r="L424" s="147"/>
      <c r="M424" s="149"/>
      <c r="N424" s="150"/>
      <c r="O424" s="150"/>
      <c r="P424" s="150"/>
      <c r="Q424" s="150"/>
      <c r="R424" s="150"/>
      <c r="S424" s="150"/>
      <c r="T424" s="151"/>
      <c r="AT424" s="148" t="s">
        <v>212</v>
      </c>
      <c r="AU424" s="148" t="s">
        <v>88</v>
      </c>
      <c r="AV424" s="42" t="s">
        <v>82</v>
      </c>
      <c r="AW424" s="42" t="s">
        <v>31</v>
      </c>
      <c r="AX424" s="42" t="s">
        <v>75</v>
      </c>
      <c r="AY424" s="148" t="s">
        <v>203</v>
      </c>
    </row>
    <row r="425" spans="2:51" s="42" customFormat="1">
      <c r="B425" s="147"/>
      <c r="C425" s="77"/>
      <c r="D425" s="65" t="s">
        <v>212</v>
      </c>
      <c r="E425" s="78" t="s">
        <v>1</v>
      </c>
      <c r="F425" s="79" t="s">
        <v>533</v>
      </c>
      <c r="G425" s="77"/>
      <c r="H425" s="78" t="s">
        <v>1</v>
      </c>
      <c r="I425" s="77"/>
      <c r="J425" s="77"/>
      <c r="L425" s="147"/>
      <c r="M425" s="149"/>
      <c r="N425" s="150"/>
      <c r="O425" s="150"/>
      <c r="P425" s="150"/>
      <c r="Q425" s="150"/>
      <c r="R425" s="150"/>
      <c r="S425" s="150"/>
      <c r="T425" s="151"/>
      <c r="AT425" s="148" t="s">
        <v>212</v>
      </c>
      <c r="AU425" s="148" t="s">
        <v>88</v>
      </c>
      <c r="AV425" s="42" t="s">
        <v>82</v>
      </c>
      <c r="AW425" s="42" t="s">
        <v>31</v>
      </c>
      <c r="AX425" s="42" t="s">
        <v>75</v>
      </c>
      <c r="AY425" s="148" t="s">
        <v>203</v>
      </c>
    </row>
    <row r="426" spans="2:51" s="42" customFormat="1">
      <c r="B426" s="147"/>
      <c r="C426" s="77"/>
      <c r="D426" s="65" t="s">
        <v>212</v>
      </c>
      <c r="E426" s="78" t="s">
        <v>1</v>
      </c>
      <c r="F426" s="79" t="s">
        <v>534</v>
      </c>
      <c r="G426" s="77"/>
      <c r="H426" s="78" t="s">
        <v>1</v>
      </c>
      <c r="I426" s="77"/>
      <c r="J426" s="77"/>
      <c r="L426" s="147"/>
      <c r="M426" s="149"/>
      <c r="N426" s="150"/>
      <c r="O426" s="150"/>
      <c r="P426" s="150"/>
      <c r="Q426" s="150"/>
      <c r="R426" s="150"/>
      <c r="S426" s="150"/>
      <c r="T426" s="151"/>
      <c r="AT426" s="148" t="s">
        <v>212</v>
      </c>
      <c r="AU426" s="148" t="s">
        <v>88</v>
      </c>
      <c r="AV426" s="42" t="s">
        <v>82</v>
      </c>
      <c r="AW426" s="42" t="s">
        <v>31</v>
      </c>
      <c r="AX426" s="42" t="s">
        <v>75</v>
      </c>
      <c r="AY426" s="148" t="s">
        <v>203</v>
      </c>
    </row>
    <row r="427" spans="2:51" s="40" customFormat="1">
      <c r="B427" s="137"/>
      <c r="C427" s="64"/>
      <c r="D427" s="65" t="s">
        <v>212</v>
      </c>
      <c r="E427" s="66" t="s">
        <v>1</v>
      </c>
      <c r="F427" s="67" t="s">
        <v>535</v>
      </c>
      <c r="G427" s="64"/>
      <c r="H427" s="68">
        <v>1.63</v>
      </c>
      <c r="I427" s="64"/>
      <c r="J427" s="64"/>
      <c r="L427" s="137"/>
      <c r="M427" s="139"/>
      <c r="N427" s="140"/>
      <c r="O427" s="140"/>
      <c r="P427" s="140"/>
      <c r="Q427" s="140"/>
      <c r="R427" s="140"/>
      <c r="S427" s="140"/>
      <c r="T427" s="141"/>
      <c r="AT427" s="138" t="s">
        <v>212</v>
      </c>
      <c r="AU427" s="138" t="s">
        <v>88</v>
      </c>
      <c r="AV427" s="40" t="s">
        <v>88</v>
      </c>
      <c r="AW427" s="40" t="s">
        <v>31</v>
      </c>
      <c r="AX427" s="40" t="s">
        <v>75</v>
      </c>
      <c r="AY427" s="138" t="s">
        <v>203</v>
      </c>
    </row>
    <row r="428" spans="2:51" s="40" customFormat="1">
      <c r="B428" s="137"/>
      <c r="C428" s="64"/>
      <c r="D428" s="65" t="s">
        <v>212</v>
      </c>
      <c r="E428" s="66" t="s">
        <v>1</v>
      </c>
      <c r="F428" s="67" t="s">
        <v>536</v>
      </c>
      <c r="G428" s="64"/>
      <c r="H428" s="68">
        <v>0.57499999999999996</v>
      </c>
      <c r="I428" s="64"/>
      <c r="J428" s="64"/>
      <c r="L428" s="137"/>
      <c r="M428" s="139"/>
      <c r="N428" s="140"/>
      <c r="O428" s="140"/>
      <c r="P428" s="140"/>
      <c r="Q428" s="140"/>
      <c r="R428" s="140"/>
      <c r="S428" s="140"/>
      <c r="T428" s="141"/>
      <c r="AT428" s="138" t="s">
        <v>212</v>
      </c>
      <c r="AU428" s="138" t="s">
        <v>88</v>
      </c>
      <c r="AV428" s="40" t="s">
        <v>88</v>
      </c>
      <c r="AW428" s="40" t="s">
        <v>31</v>
      </c>
      <c r="AX428" s="40" t="s">
        <v>75</v>
      </c>
      <c r="AY428" s="138" t="s">
        <v>203</v>
      </c>
    </row>
    <row r="429" spans="2:51" s="40" customFormat="1">
      <c r="B429" s="137"/>
      <c r="C429" s="64"/>
      <c r="D429" s="65" t="s">
        <v>212</v>
      </c>
      <c r="E429" s="66" t="s">
        <v>1</v>
      </c>
      <c r="F429" s="67" t="s">
        <v>537</v>
      </c>
      <c r="G429" s="64"/>
      <c r="H429" s="68">
        <v>0.55300000000000005</v>
      </c>
      <c r="I429" s="64"/>
      <c r="J429" s="64"/>
      <c r="L429" s="137"/>
      <c r="M429" s="139"/>
      <c r="N429" s="140"/>
      <c r="O429" s="140"/>
      <c r="P429" s="140"/>
      <c r="Q429" s="140"/>
      <c r="R429" s="140"/>
      <c r="S429" s="140"/>
      <c r="T429" s="141"/>
      <c r="AT429" s="138" t="s">
        <v>212</v>
      </c>
      <c r="AU429" s="138" t="s">
        <v>88</v>
      </c>
      <c r="AV429" s="40" t="s">
        <v>88</v>
      </c>
      <c r="AW429" s="40" t="s">
        <v>31</v>
      </c>
      <c r="AX429" s="40" t="s">
        <v>75</v>
      </c>
      <c r="AY429" s="138" t="s">
        <v>203</v>
      </c>
    </row>
    <row r="430" spans="2:51" s="40" customFormat="1">
      <c r="B430" s="137"/>
      <c r="C430" s="64"/>
      <c r="D430" s="65" t="s">
        <v>212</v>
      </c>
      <c r="E430" s="66" t="s">
        <v>1</v>
      </c>
      <c r="F430" s="67" t="s">
        <v>538</v>
      </c>
      <c r="G430" s="64"/>
      <c r="H430" s="68">
        <v>0.24</v>
      </c>
      <c r="I430" s="64"/>
      <c r="J430" s="64"/>
      <c r="L430" s="137"/>
      <c r="M430" s="139"/>
      <c r="N430" s="140"/>
      <c r="O430" s="140"/>
      <c r="P430" s="140"/>
      <c r="Q430" s="140"/>
      <c r="R430" s="140"/>
      <c r="S430" s="140"/>
      <c r="T430" s="141"/>
      <c r="AT430" s="138" t="s">
        <v>212</v>
      </c>
      <c r="AU430" s="138" t="s">
        <v>88</v>
      </c>
      <c r="AV430" s="40" t="s">
        <v>88</v>
      </c>
      <c r="AW430" s="40" t="s">
        <v>31</v>
      </c>
      <c r="AX430" s="40" t="s">
        <v>75</v>
      </c>
      <c r="AY430" s="138" t="s">
        <v>203</v>
      </c>
    </row>
    <row r="431" spans="2:51" s="40" customFormat="1">
      <c r="B431" s="137"/>
      <c r="C431" s="64"/>
      <c r="D431" s="65" t="s">
        <v>212</v>
      </c>
      <c r="E431" s="66" t="s">
        <v>1</v>
      </c>
      <c r="F431" s="67" t="s">
        <v>539</v>
      </c>
      <c r="G431" s="64"/>
      <c r="H431" s="68">
        <v>0.16</v>
      </c>
      <c r="I431" s="64"/>
      <c r="J431" s="64"/>
      <c r="L431" s="137"/>
      <c r="M431" s="139"/>
      <c r="N431" s="140"/>
      <c r="O431" s="140"/>
      <c r="P431" s="140"/>
      <c r="Q431" s="140"/>
      <c r="R431" s="140"/>
      <c r="S431" s="140"/>
      <c r="T431" s="141"/>
      <c r="AT431" s="138" t="s">
        <v>212</v>
      </c>
      <c r="AU431" s="138" t="s">
        <v>88</v>
      </c>
      <c r="AV431" s="40" t="s">
        <v>88</v>
      </c>
      <c r="AW431" s="40" t="s">
        <v>31</v>
      </c>
      <c r="AX431" s="40" t="s">
        <v>75</v>
      </c>
      <c r="AY431" s="138" t="s">
        <v>203</v>
      </c>
    </row>
    <row r="432" spans="2:51" s="43" customFormat="1">
      <c r="B432" s="152"/>
      <c r="C432" s="73"/>
      <c r="D432" s="65" t="s">
        <v>212</v>
      </c>
      <c r="E432" s="74" t="s">
        <v>1</v>
      </c>
      <c r="F432" s="75" t="s">
        <v>231</v>
      </c>
      <c r="G432" s="73"/>
      <c r="H432" s="76">
        <v>3.1580000000000004</v>
      </c>
      <c r="I432" s="73"/>
      <c r="J432" s="73"/>
      <c r="L432" s="152"/>
      <c r="M432" s="154"/>
      <c r="N432" s="155"/>
      <c r="O432" s="155"/>
      <c r="P432" s="155"/>
      <c r="Q432" s="155"/>
      <c r="R432" s="155"/>
      <c r="S432" s="155"/>
      <c r="T432" s="156"/>
      <c r="AT432" s="153" t="s">
        <v>212</v>
      </c>
      <c r="AU432" s="153" t="s">
        <v>88</v>
      </c>
      <c r="AV432" s="43" t="s">
        <v>204</v>
      </c>
      <c r="AW432" s="43" t="s">
        <v>31</v>
      </c>
      <c r="AX432" s="43" t="s">
        <v>75</v>
      </c>
      <c r="AY432" s="153" t="s">
        <v>203</v>
      </c>
    </row>
    <row r="433" spans="1:65" s="41" customFormat="1">
      <c r="B433" s="142"/>
      <c r="C433" s="69"/>
      <c r="D433" s="65" t="s">
        <v>212</v>
      </c>
      <c r="E433" s="70" t="s">
        <v>1</v>
      </c>
      <c r="F433" s="71" t="s">
        <v>239</v>
      </c>
      <c r="G433" s="69"/>
      <c r="H433" s="72">
        <v>280.38700000000006</v>
      </c>
      <c r="I433" s="69"/>
      <c r="J433" s="69"/>
      <c r="L433" s="142"/>
      <c r="M433" s="144"/>
      <c r="N433" s="145"/>
      <c r="O433" s="145"/>
      <c r="P433" s="145"/>
      <c r="Q433" s="145"/>
      <c r="R433" s="145"/>
      <c r="S433" s="145"/>
      <c r="T433" s="146"/>
      <c r="AT433" s="143" t="s">
        <v>212</v>
      </c>
      <c r="AU433" s="143" t="s">
        <v>88</v>
      </c>
      <c r="AV433" s="41" t="s">
        <v>210</v>
      </c>
      <c r="AW433" s="41" t="s">
        <v>31</v>
      </c>
      <c r="AX433" s="41" t="s">
        <v>82</v>
      </c>
      <c r="AY433" s="143" t="s">
        <v>203</v>
      </c>
    </row>
    <row r="434" spans="1:65" s="87" customFormat="1" ht="21.75" customHeight="1">
      <c r="A434" s="19"/>
      <c r="B434" s="36"/>
      <c r="C434" s="218" t="s">
        <v>540</v>
      </c>
      <c r="D434" s="218" t="s">
        <v>206</v>
      </c>
      <c r="E434" s="219" t="s">
        <v>541</v>
      </c>
      <c r="F434" s="220" t="s">
        <v>542</v>
      </c>
      <c r="G434" s="221" t="s">
        <v>116</v>
      </c>
      <c r="H434" s="222">
        <v>225.9</v>
      </c>
      <c r="I434" s="230"/>
      <c r="J434" s="229">
        <f>ROUND(I434*H434,2)</f>
        <v>0</v>
      </c>
      <c r="K434" s="38"/>
      <c r="L434" s="36"/>
      <c r="M434" s="39" t="s">
        <v>1</v>
      </c>
      <c r="N434" s="131" t="s">
        <v>41</v>
      </c>
      <c r="O434" s="132"/>
      <c r="P434" s="133">
        <f>O434*H434</f>
        <v>0</v>
      </c>
      <c r="Q434" s="133">
        <v>0</v>
      </c>
      <c r="R434" s="133">
        <f>Q434*H434</f>
        <v>0</v>
      </c>
      <c r="S434" s="133">
        <v>6.5000000000000002E-2</v>
      </c>
      <c r="T434" s="134">
        <f>S434*H434</f>
        <v>14.6835</v>
      </c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R434" s="135" t="s">
        <v>210</v>
      </c>
      <c r="AT434" s="135" t="s">
        <v>206</v>
      </c>
      <c r="AU434" s="135" t="s">
        <v>88</v>
      </c>
      <c r="AY434" s="80" t="s">
        <v>203</v>
      </c>
      <c r="BE434" s="136">
        <f>IF(N434="základná",J434,0)</f>
        <v>0</v>
      </c>
      <c r="BF434" s="136">
        <f>IF(N434="znížená",J434,0)</f>
        <v>0</v>
      </c>
      <c r="BG434" s="136">
        <f>IF(N434="zákl. prenesená",J434,0)</f>
        <v>0</v>
      </c>
      <c r="BH434" s="136">
        <f>IF(N434="zníž. prenesená",J434,0)</f>
        <v>0</v>
      </c>
      <c r="BI434" s="136">
        <f>IF(N434="nulová",J434,0)</f>
        <v>0</v>
      </c>
      <c r="BJ434" s="80" t="s">
        <v>88</v>
      </c>
      <c r="BK434" s="136">
        <f>ROUND(I434*H434,2)</f>
        <v>0</v>
      </c>
      <c r="BL434" s="80" t="s">
        <v>210</v>
      </c>
      <c r="BM434" s="135" t="s">
        <v>543</v>
      </c>
    </row>
    <row r="435" spans="1:65" s="42" customFormat="1">
      <c r="B435" s="147"/>
      <c r="C435" s="77"/>
      <c r="D435" s="65" t="s">
        <v>212</v>
      </c>
      <c r="E435" s="78" t="s">
        <v>1</v>
      </c>
      <c r="F435" s="79" t="s">
        <v>544</v>
      </c>
      <c r="G435" s="77"/>
      <c r="H435" s="78" t="s">
        <v>1</v>
      </c>
      <c r="I435" s="77"/>
      <c r="J435" s="77"/>
      <c r="L435" s="147"/>
      <c r="M435" s="149"/>
      <c r="N435" s="150"/>
      <c r="O435" s="150"/>
      <c r="P435" s="150"/>
      <c r="Q435" s="150"/>
      <c r="R435" s="150"/>
      <c r="S435" s="150"/>
      <c r="T435" s="151"/>
      <c r="AT435" s="148" t="s">
        <v>212</v>
      </c>
      <c r="AU435" s="148" t="s">
        <v>88</v>
      </c>
      <c r="AV435" s="42" t="s">
        <v>82</v>
      </c>
      <c r="AW435" s="42" t="s">
        <v>31</v>
      </c>
      <c r="AX435" s="42" t="s">
        <v>75</v>
      </c>
      <c r="AY435" s="148" t="s">
        <v>203</v>
      </c>
    </row>
    <row r="436" spans="1:65" s="40" customFormat="1">
      <c r="B436" s="137"/>
      <c r="C436" s="64"/>
      <c r="D436" s="65" t="s">
        <v>212</v>
      </c>
      <c r="E436" s="66" t="s">
        <v>1</v>
      </c>
      <c r="F436" s="67" t="s">
        <v>545</v>
      </c>
      <c r="G436" s="64"/>
      <c r="H436" s="68">
        <v>170.45</v>
      </c>
      <c r="I436" s="64"/>
      <c r="J436" s="64"/>
      <c r="L436" s="137"/>
      <c r="M436" s="139"/>
      <c r="N436" s="140"/>
      <c r="O436" s="140"/>
      <c r="P436" s="140"/>
      <c r="Q436" s="140"/>
      <c r="R436" s="140"/>
      <c r="S436" s="140"/>
      <c r="T436" s="141"/>
      <c r="AT436" s="138" t="s">
        <v>212</v>
      </c>
      <c r="AU436" s="138" t="s">
        <v>88</v>
      </c>
      <c r="AV436" s="40" t="s">
        <v>88</v>
      </c>
      <c r="AW436" s="40" t="s">
        <v>31</v>
      </c>
      <c r="AX436" s="40" t="s">
        <v>75</v>
      </c>
      <c r="AY436" s="138" t="s">
        <v>203</v>
      </c>
    </row>
    <row r="437" spans="1:65" s="40" customFormat="1">
      <c r="B437" s="137"/>
      <c r="C437" s="64"/>
      <c r="D437" s="65" t="s">
        <v>212</v>
      </c>
      <c r="E437" s="66" t="s">
        <v>1</v>
      </c>
      <c r="F437" s="67" t="s">
        <v>546</v>
      </c>
      <c r="G437" s="64"/>
      <c r="H437" s="68">
        <v>55.45</v>
      </c>
      <c r="I437" s="64"/>
      <c r="J437" s="64"/>
      <c r="L437" s="137"/>
      <c r="M437" s="139"/>
      <c r="N437" s="140"/>
      <c r="O437" s="140"/>
      <c r="P437" s="140"/>
      <c r="Q437" s="140"/>
      <c r="R437" s="140"/>
      <c r="S437" s="140"/>
      <c r="T437" s="141"/>
      <c r="AT437" s="138" t="s">
        <v>212</v>
      </c>
      <c r="AU437" s="138" t="s">
        <v>88</v>
      </c>
      <c r="AV437" s="40" t="s">
        <v>88</v>
      </c>
      <c r="AW437" s="40" t="s">
        <v>31</v>
      </c>
      <c r="AX437" s="40" t="s">
        <v>75</v>
      </c>
      <c r="AY437" s="138" t="s">
        <v>203</v>
      </c>
    </row>
    <row r="438" spans="1:65" s="43" customFormat="1">
      <c r="B438" s="152"/>
      <c r="C438" s="73"/>
      <c r="D438" s="65" t="s">
        <v>212</v>
      </c>
      <c r="E438" s="74" t="s">
        <v>1</v>
      </c>
      <c r="F438" s="75" t="s">
        <v>547</v>
      </c>
      <c r="G438" s="73"/>
      <c r="H438" s="76">
        <v>225.9</v>
      </c>
      <c r="I438" s="73"/>
      <c r="J438" s="73"/>
      <c r="L438" s="152"/>
      <c r="M438" s="154"/>
      <c r="N438" s="155"/>
      <c r="O438" s="155"/>
      <c r="P438" s="155"/>
      <c r="Q438" s="155"/>
      <c r="R438" s="155"/>
      <c r="S438" s="155"/>
      <c r="T438" s="156"/>
      <c r="AT438" s="153" t="s">
        <v>212</v>
      </c>
      <c r="AU438" s="153" t="s">
        <v>88</v>
      </c>
      <c r="AV438" s="43" t="s">
        <v>204</v>
      </c>
      <c r="AW438" s="43" t="s">
        <v>31</v>
      </c>
      <c r="AX438" s="43" t="s">
        <v>75</v>
      </c>
      <c r="AY438" s="153" t="s">
        <v>203</v>
      </c>
    </row>
    <row r="439" spans="1:65" s="41" customFormat="1">
      <c r="B439" s="142"/>
      <c r="C439" s="69"/>
      <c r="D439" s="65" t="s">
        <v>212</v>
      </c>
      <c r="E439" s="70" t="s">
        <v>1</v>
      </c>
      <c r="F439" s="71" t="s">
        <v>239</v>
      </c>
      <c r="G439" s="69"/>
      <c r="H439" s="72">
        <v>225.9</v>
      </c>
      <c r="I439" s="69"/>
      <c r="J439" s="69"/>
      <c r="L439" s="142"/>
      <c r="M439" s="144"/>
      <c r="N439" s="145"/>
      <c r="O439" s="145"/>
      <c r="P439" s="145"/>
      <c r="Q439" s="145"/>
      <c r="R439" s="145"/>
      <c r="S439" s="145"/>
      <c r="T439" s="146"/>
      <c r="AT439" s="143" t="s">
        <v>212</v>
      </c>
      <c r="AU439" s="143" t="s">
        <v>88</v>
      </c>
      <c r="AV439" s="41" t="s">
        <v>210</v>
      </c>
      <c r="AW439" s="41" t="s">
        <v>31</v>
      </c>
      <c r="AX439" s="41" t="s">
        <v>82</v>
      </c>
      <c r="AY439" s="143" t="s">
        <v>203</v>
      </c>
    </row>
    <row r="440" spans="1:65" s="87" customFormat="1" ht="21.75" customHeight="1">
      <c r="A440" s="19"/>
      <c r="B440" s="36"/>
      <c r="C440" s="218" t="s">
        <v>548</v>
      </c>
      <c r="D440" s="218" t="s">
        <v>206</v>
      </c>
      <c r="E440" s="219" t="s">
        <v>549</v>
      </c>
      <c r="F440" s="220" t="s">
        <v>550</v>
      </c>
      <c r="G440" s="221" t="s">
        <v>262</v>
      </c>
      <c r="H440" s="222">
        <v>8.0779999999999994</v>
      </c>
      <c r="I440" s="230"/>
      <c r="J440" s="229">
        <f>ROUND(I440*H440,2)</f>
        <v>0</v>
      </c>
      <c r="K440" s="38"/>
      <c r="L440" s="36"/>
      <c r="M440" s="39" t="s">
        <v>1</v>
      </c>
      <c r="N440" s="131" t="s">
        <v>41</v>
      </c>
      <c r="O440" s="132"/>
      <c r="P440" s="133">
        <f>O440*H440</f>
        <v>0</v>
      </c>
      <c r="Q440" s="133">
        <v>0</v>
      </c>
      <c r="R440" s="133">
        <f>Q440*H440</f>
        <v>0</v>
      </c>
      <c r="S440" s="133">
        <v>2.2000000000000002</v>
      </c>
      <c r="T440" s="134">
        <f>S440*H440</f>
        <v>17.771599999999999</v>
      </c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R440" s="135" t="s">
        <v>210</v>
      </c>
      <c r="AT440" s="135" t="s">
        <v>206</v>
      </c>
      <c r="AU440" s="135" t="s">
        <v>88</v>
      </c>
      <c r="AY440" s="80" t="s">
        <v>203</v>
      </c>
      <c r="BE440" s="136">
        <f>IF(N440="základná",J440,0)</f>
        <v>0</v>
      </c>
      <c r="BF440" s="136">
        <f>IF(N440="znížená",J440,0)</f>
        <v>0</v>
      </c>
      <c r="BG440" s="136">
        <f>IF(N440="zákl. prenesená",J440,0)</f>
        <v>0</v>
      </c>
      <c r="BH440" s="136">
        <f>IF(N440="zníž. prenesená",J440,0)</f>
        <v>0</v>
      </c>
      <c r="BI440" s="136">
        <f>IF(N440="nulová",J440,0)</f>
        <v>0</v>
      </c>
      <c r="BJ440" s="80" t="s">
        <v>88</v>
      </c>
      <c r="BK440" s="136">
        <f>ROUND(I440*H440,2)</f>
        <v>0</v>
      </c>
      <c r="BL440" s="80" t="s">
        <v>210</v>
      </c>
      <c r="BM440" s="135" t="s">
        <v>551</v>
      </c>
    </row>
    <row r="441" spans="1:65" s="42" customFormat="1">
      <c r="B441" s="147"/>
      <c r="C441" s="77"/>
      <c r="D441" s="65" t="s">
        <v>212</v>
      </c>
      <c r="E441" s="78" t="s">
        <v>1</v>
      </c>
      <c r="F441" s="79" t="s">
        <v>544</v>
      </c>
      <c r="G441" s="77"/>
      <c r="H441" s="78" t="s">
        <v>1</v>
      </c>
      <c r="I441" s="77"/>
      <c r="J441" s="77"/>
      <c r="L441" s="147"/>
      <c r="M441" s="149"/>
      <c r="N441" s="150"/>
      <c r="O441" s="150"/>
      <c r="P441" s="150"/>
      <c r="Q441" s="150"/>
      <c r="R441" s="150"/>
      <c r="S441" s="150"/>
      <c r="T441" s="151"/>
      <c r="AT441" s="148" t="s">
        <v>212</v>
      </c>
      <c r="AU441" s="148" t="s">
        <v>88</v>
      </c>
      <c r="AV441" s="42" t="s">
        <v>82</v>
      </c>
      <c r="AW441" s="42" t="s">
        <v>31</v>
      </c>
      <c r="AX441" s="42" t="s">
        <v>75</v>
      </c>
      <c r="AY441" s="148" t="s">
        <v>203</v>
      </c>
    </row>
    <row r="442" spans="1:65" s="40" customFormat="1">
      <c r="B442" s="137"/>
      <c r="C442" s="64"/>
      <c r="D442" s="65" t="s">
        <v>212</v>
      </c>
      <c r="E442" s="66" t="s">
        <v>1</v>
      </c>
      <c r="F442" s="67" t="s">
        <v>552</v>
      </c>
      <c r="G442" s="64"/>
      <c r="H442" s="68">
        <v>5.1139999999999999</v>
      </c>
      <c r="I442" s="64"/>
      <c r="J442" s="64"/>
      <c r="L442" s="137"/>
      <c r="M442" s="139"/>
      <c r="N442" s="140"/>
      <c r="O442" s="140"/>
      <c r="P442" s="140"/>
      <c r="Q442" s="140"/>
      <c r="R442" s="140"/>
      <c r="S442" s="140"/>
      <c r="T442" s="141"/>
      <c r="AT442" s="138" t="s">
        <v>212</v>
      </c>
      <c r="AU442" s="138" t="s">
        <v>88</v>
      </c>
      <c r="AV442" s="40" t="s">
        <v>88</v>
      </c>
      <c r="AW442" s="40" t="s">
        <v>31</v>
      </c>
      <c r="AX442" s="40" t="s">
        <v>75</v>
      </c>
      <c r="AY442" s="138" t="s">
        <v>203</v>
      </c>
    </row>
    <row r="443" spans="1:65" s="40" customFormat="1">
      <c r="B443" s="137"/>
      <c r="C443" s="64"/>
      <c r="D443" s="65" t="s">
        <v>212</v>
      </c>
      <c r="E443" s="66" t="s">
        <v>1</v>
      </c>
      <c r="F443" s="67" t="s">
        <v>553</v>
      </c>
      <c r="G443" s="64"/>
      <c r="H443" s="68">
        <v>1.6639999999999999</v>
      </c>
      <c r="I443" s="64"/>
      <c r="J443" s="64"/>
      <c r="L443" s="137"/>
      <c r="M443" s="139"/>
      <c r="N443" s="140"/>
      <c r="O443" s="140"/>
      <c r="P443" s="140"/>
      <c r="Q443" s="140"/>
      <c r="R443" s="140"/>
      <c r="S443" s="140"/>
      <c r="T443" s="141"/>
      <c r="AT443" s="138" t="s">
        <v>212</v>
      </c>
      <c r="AU443" s="138" t="s">
        <v>88</v>
      </c>
      <c r="AV443" s="40" t="s">
        <v>88</v>
      </c>
      <c r="AW443" s="40" t="s">
        <v>31</v>
      </c>
      <c r="AX443" s="40" t="s">
        <v>75</v>
      </c>
      <c r="AY443" s="138" t="s">
        <v>203</v>
      </c>
    </row>
    <row r="444" spans="1:65" s="43" customFormat="1">
      <c r="B444" s="152"/>
      <c r="C444" s="73"/>
      <c r="D444" s="65" t="s">
        <v>212</v>
      </c>
      <c r="E444" s="74" t="s">
        <v>1</v>
      </c>
      <c r="F444" s="75" t="s">
        <v>554</v>
      </c>
      <c r="G444" s="73"/>
      <c r="H444" s="76">
        <v>6.7779999999999996</v>
      </c>
      <c r="I444" s="73"/>
      <c r="J444" s="73"/>
      <c r="L444" s="152"/>
      <c r="M444" s="154"/>
      <c r="N444" s="155"/>
      <c r="O444" s="155"/>
      <c r="P444" s="155"/>
      <c r="Q444" s="155"/>
      <c r="R444" s="155"/>
      <c r="S444" s="155"/>
      <c r="T444" s="156"/>
      <c r="AT444" s="153" t="s">
        <v>212</v>
      </c>
      <c r="AU444" s="153" t="s">
        <v>88</v>
      </c>
      <c r="AV444" s="43" t="s">
        <v>204</v>
      </c>
      <c r="AW444" s="43" t="s">
        <v>31</v>
      </c>
      <c r="AX444" s="43" t="s">
        <v>75</v>
      </c>
      <c r="AY444" s="153" t="s">
        <v>203</v>
      </c>
    </row>
    <row r="445" spans="1:65" s="42" customFormat="1">
      <c r="B445" s="147"/>
      <c r="C445" s="77"/>
      <c r="D445" s="65" t="s">
        <v>212</v>
      </c>
      <c r="E445" s="78" t="s">
        <v>1</v>
      </c>
      <c r="F445" s="79" t="s">
        <v>555</v>
      </c>
      <c r="G445" s="77"/>
      <c r="H445" s="78" t="s">
        <v>1</v>
      </c>
      <c r="I445" s="77"/>
      <c r="J445" s="77"/>
      <c r="L445" s="147"/>
      <c r="M445" s="149"/>
      <c r="N445" s="150"/>
      <c r="O445" s="150"/>
      <c r="P445" s="150"/>
      <c r="Q445" s="150"/>
      <c r="R445" s="150"/>
      <c r="S445" s="150"/>
      <c r="T445" s="151"/>
      <c r="AT445" s="148" t="s">
        <v>212</v>
      </c>
      <c r="AU445" s="148" t="s">
        <v>88</v>
      </c>
      <c r="AV445" s="42" t="s">
        <v>82</v>
      </c>
      <c r="AW445" s="42" t="s">
        <v>31</v>
      </c>
      <c r="AX445" s="42" t="s">
        <v>75</v>
      </c>
      <c r="AY445" s="148" t="s">
        <v>203</v>
      </c>
    </row>
    <row r="446" spans="1:65" s="40" customFormat="1">
      <c r="B446" s="137"/>
      <c r="C446" s="64"/>
      <c r="D446" s="65" t="s">
        <v>212</v>
      </c>
      <c r="E446" s="66" t="s">
        <v>1</v>
      </c>
      <c r="F446" s="67" t="s">
        <v>265</v>
      </c>
      <c r="G446" s="64"/>
      <c r="H446" s="68">
        <v>1.3</v>
      </c>
      <c r="I446" s="64"/>
      <c r="J446" s="64"/>
      <c r="L446" s="137"/>
      <c r="M446" s="139"/>
      <c r="N446" s="140"/>
      <c r="O446" s="140"/>
      <c r="P446" s="140"/>
      <c r="Q446" s="140"/>
      <c r="R446" s="140"/>
      <c r="S446" s="140"/>
      <c r="T446" s="141"/>
      <c r="AT446" s="138" t="s">
        <v>212</v>
      </c>
      <c r="AU446" s="138" t="s">
        <v>88</v>
      </c>
      <c r="AV446" s="40" t="s">
        <v>88</v>
      </c>
      <c r="AW446" s="40" t="s">
        <v>31</v>
      </c>
      <c r="AX446" s="40" t="s">
        <v>75</v>
      </c>
      <c r="AY446" s="138" t="s">
        <v>203</v>
      </c>
    </row>
    <row r="447" spans="1:65" s="43" customFormat="1">
      <c r="B447" s="152"/>
      <c r="C447" s="73"/>
      <c r="D447" s="65" t="s">
        <v>212</v>
      </c>
      <c r="E447" s="74" t="s">
        <v>1</v>
      </c>
      <c r="F447" s="75" t="s">
        <v>231</v>
      </c>
      <c r="G447" s="73"/>
      <c r="H447" s="76">
        <v>1.3</v>
      </c>
      <c r="I447" s="73"/>
      <c r="J447" s="73"/>
      <c r="L447" s="152"/>
      <c r="M447" s="154"/>
      <c r="N447" s="155"/>
      <c r="O447" s="155"/>
      <c r="P447" s="155"/>
      <c r="Q447" s="155"/>
      <c r="R447" s="155"/>
      <c r="S447" s="155"/>
      <c r="T447" s="156"/>
      <c r="AT447" s="153" t="s">
        <v>212</v>
      </c>
      <c r="AU447" s="153" t="s">
        <v>88</v>
      </c>
      <c r="AV447" s="43" t="s">
        <v>204</v>
      </c>
      <c r="AW447" s="43" t="s">
        <v>31</v>
      </c>
      <c r="AX447" s="43" t="s">
        <v>75</v>
      </c>
      <c r="AY447" s="153" t="s">
        <v>203</v>
      </c>
    </row>
    <row r="448" spans="1:65" s="41" customFormat="1">
      <c r="B448" s="142"/>
      <c r="C448" s="69"/>
      <c r="D448" s="65" t="s">
        <v>212</v>
      </c>
      <c r="E448" s="70" t="s">
        <v>1</v>
      </c>
      <c r="F448" s="71" t="s">
        <v>439</v>
      </c>
      <c r="G448" s="69"/>
      <c r="H448" s="72">
        <v>8.0779999999999994</v>
      </c>
      <c r="I448" s="69"/>
      <c r="J448" s="69"/>
      <c r="L448" s="142"/>
      <c r="M448" s="144"/>
      <c r="N448" s="145"/>
      <c r="O448" s="145"/>
      <c r="P448" s="145"/>
      <c r="Q448" s="145"/>
      <c r="R448" s="145"/>
      <c r="S448" s="145"/>
      <c r="T448" s="146"/>
      <c r="AT448" s="143" t="s">
        <v>212</v>
      </c>
      <c r="AU448" s="143" t="s">
        <v>88</v>
      </c>
      <c r="AV448" s="41" t="s">
        <v>210</v>
      </c>
      <c r="AW448" s="41" t="s">
        <v>31</v>
      </c>
      <c r="AX448" s="41" t="s">
        <v>82</v>
      </c>
      <c r="AY448" s="143" t="s">
        <v>203</v>
      </c>
    </row>
    <row r="449" spans="1:65" s="87" customFormat="1" ht="21.75" customHeight="1">
      <c r="A449" s="19"/>
      <c r="B449" s="36"/>
      <c r="C449" s="218" t="s">
        <v>556</v>
      </c>
      <c r="D449" s="218" t="s">
        <v>206</v>
      </c>
      <c r="E449" s="219" t="s">
        <v>557</v>
      </c>
      <c r="F449" s="220" t="s">
        <v>558</v>
      </c>
      <c r="G449" s="221" t="s">
        <v>116</v>
      </c>
      <c r="H449" s="222">
        <v>17.05</v>
      </c>
      <c r="I449" s="230"/>
      <c r="J449" s="229">
        <f>ROUND(I449*H449,2)</f>
        <v>0</v>
      </c>
      <c r="K449" s="38"/>
      <c r="L449" s="36"/>
      <c r="M449" s="39" t="s">
        <v>1</v>
      </c>
      <c r="N449" s="131" t="s">
        <v>41</v>
      </c>
      <c r="O449" s="132"/>
      <c r="P449" s="133">
        <f>O449*H449</f>
        <v>0</v>
      </c>
      <c r="Q449" s="133">
        <v>0</v>
      </c>
      <c r="R449" s="133">
        <f>Q449*H449</f>
        <v>0</v>
      </c>
      <c r="S449" s="133">
        <v>6.8000000000000005E-2</v>
      </c>
      <c r="T449" s="134">
        <f>S449*H449</f>
        <v>1.1594000000000002</v>
      </c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R449" s="135" t="s">
        <v>210</v>
      </c>
      <c r="AT449" s="135" t="s">
        <v>206</v>
      </c>
      <c r="AU449" s="135" t="s">
        <v>88</v>
      </c>
      <c r="AY449" s="80" t="s">
        <v>203</v>
      </c>
      <c r="BE449" s="136">
        <f>IF(N449="základná",J449,0)</f>
        <v>0</v>
      </c>
      <c r="BF449" s="136">
        <f>IF(N449="znížená",J449,0)</f>
        <v>0</v>
      </c>
      <c r="BG449" s="136">
        <f>IF(N449="zákl. prenesená",J449,0)</f>
        <v>0</v>
      </c>
      <c r="BH449" s="136">
        <f>IF(N449="zníž. prenesená",J449,0)</f>
        <v>0</v>
      </c>
      <c r="BI449" s="136">
        <f>IF(N449="nulová",J449,0)</f>
        <v>0</v>
      </c>
      <c r="BJ449" s="80" t="s">
        <v>88</v>
      </c>
      <c r="BK449" s="136">
        <f>ROUND(I449*H449,2)</f>
        <v>0</v>
      </c>
      <c r="BL449" s="80" t="s">
        <v>210</v>
      </c>
      <c r="BM449" s="135" t="s">
        <v>559</v>
      </c>
    </row>
    <row r="450" spans="1:65" s="42" customFormat="1">
      <c r="B450" s="147"/>
      <c r="C450" s="77"/>
      <c r="D450" s="65" t="s">
        <v>212</v>
      </c>
      <c r="E450" s="78" t="s">
        <v>1</v>
      </c>
      <c r="F450" s="79" t="s">
        <v>560</v>
      </c>
      <c r="G450" s="77"/>
      <c r="H450" s="78" t="s">
        <v>1</v>
      </c>
      <c r="I450" s="77"/>
      <c r="J450" s="77"/>
      <c r="L450" s="147"/>
      <c r="M450" s="149"/>
      <c r="N450" s="150"/>
      <c r="O450" s="150"/>
      <c r="P450" s="150"/>
      <c r="Q450" s="150"/>
      <c r="R450" s="150"/>
      <c r="S450" s="150"/>
      <c r="T450" s="151"/>
      <c r="AT450" s="148" t="s">
        <v>212</v>
      </c>
      <c r="AU450" s="148" t="s">
        <v>88</v>
      </c>
      <c r="AV450" s="42" t="s">
        <v>82</v>
      </c>
      <c r="AW450" s="42" t="s">
        <v>31</v>
      </c>
      <c r="AX450" s="42" t="s">
        <v>75</v>
      </c>
      <c r="AY450" s="148" t="s">
        <v>203</v>
      </c>
    </row>
    <row r="451" spans="1:65" s="40" customFormat="1">
      <c r="B451" s="137"/>
      <c r="C451" s="64"/>
      <c r="D451" s="65" t="s">
        <v>212</v>
      </c>
      <c r="E451" s="66" t="s">
        <v>1</v>
      </c>
      <c r="F451" s="67" t="s">
        <v>561</v>
      </c>
      <c r="G451" s="64"/>
      <c r="H451" s="68">
        <v>8.25</v>
      </c>
      <c r="I451" s="64"/>
      <c r="J451" s="64"/>
      <c r="L451" s="137"/>
      <c r="M451" s="139"/>
      <c r="N451" s="140"/>
      <c r="O451" s="140"/>
      <c r="P451" s="140"/>
      <c r="Q451" s="140"/>
      <c r="R451" s="140"/>
      <c r="S451" s="140"/>
      <c r="T451" s="141"/>
      <c r="AT451" s="138" t="s">
        <v>212</v>
      </c>
      <c r="AU451" s="138" t="s">
        <v>88</v>
      </c>
      <c r="AV451" s="40" t="s">
        <v>88</v>
      </c>
      <c r="AW451" s="40" t="s">
        <v>31</v>
      </c>
      <c r="AX451" s="40" t="s">
        <v>75</v>
      </c>
      <c r="AY451" s="138" t="s">
        <v>203</v>
      </c>
    </row>
    <row r="452" spans="1:65" s="42" customFormat="1">
      <c r="B452" s="147"/>
      <c r="C452" s="77"/>
      <c r="D452" s="65" t="s">
        <v>212</v>
      </c>
      <c r="E452" s="78" t="s">
        <v>1</v>
      </c>
      <c r="F452" s="79" t="s">
        <v>562</v>
      </c>
      <c r="G452" s="77"/>
      <c r="H452" s="78" t="s">
        <v>1</v>
      </c>
      <c r="I452" s="77"/>
      <c r="J452" s="77"/>
      <c r="L452" s="147"/>
      <c r="M452" s="149"/>
      <c r="N452" s="150"/>
      <c r="O452" s="150"/>
      <c r="P452" s="150"/>
      <c r="Q452" s="150"/>
      <c r="R452" s="150"/>
      <c r="S452" s="150"/>
      <c r="T452" s="151"/>
      <c r="AT452" s="148" t="s">
        <v>212</v>
      </c>
      <c r="AU452" s="148" t="s">
        <v>88</v>
      </c>
      <c r="AV452" s="42" t="s">
        <v>82</v>
      </c>
      <c r="AW452" s="42" t="s">
        <v>31</v>
      </c>
      <c r="AX452" s="42" t="s">
        <v>75</v>
      </c>
      <c r="AY452" s="148" t="s">
        <v>203</v>
      </c>
    </row>
    <row r="453" spans="1:65" s="40" customFormat="1">
      <c r="B453" s="137"/>
      <c r="C453" s="64"/>
      <c r="D453" s="65" t="s">
        <v>212</v>
      </c>
      <c r="E453" s="66" t="s">
        <v>1</v>
      </c>
      <c r="F453" s="67" t="s">
        <v>563</v>
      </c>
      <c r="G453" s="64"/>
      <c r="H453" s="68">
        <v>8.8000000000000007</v>
      </c>
      <c r="I453" s="64"/>
      <c r="J453" s="64"/>
      <c r="L453" s="137"/>
      <c r="M453" s="139"/>
      <c r="N453" s="140"/>
      <c r="O453" s="140"/>
      <c r="P453" s="140"/>
      <c r="Q453" s="140"/>
      <c r="R453" s="140"/>
      <c r="S453" s="140"/>
      <c r="T453" s="141"/>
      <c r="AT453" s="138" t="s">
        <v>212</v>
      </c>
      <c r="AU453" s="138" t="s">
        <v>88</v>
      </c>
      <c r="AV453" s="40" t="s">
        <v>88</v>
      </c>
      <c r="AW453" s="40" t="s">
        <v>31</v>
      </c>
      <c r="AX453" s="40" t="s">
        <v>75</v>
      </c>
      <c r="AY453" s="138" t="s">
        <v>203</v>
      </c>
    </row>
    <row r="454" spans="1:65" s="43" customFormat="1">
      <c r="B454" s="152"/>
      <c r="C454" s="73"/>
      <c r="D454" s="65" t="s">
        <v>212</v>
      </c>
      <c r="E454" s="74" t="s">
        <v>1</v>
      </c>
      <c r="F454" s="75" t="s">
        <v>231</v>
      </c>
      <c r="G454" s="73"/>
      <c r="H454" s="76">
        <v>17.05</v>
      </c>
      <c r="I454" s="73"/>
      <c r="J454" s="73"/>
      <c r="L454" s="152"/>
      <c r="M454" s="154"/>
      <c r="N454" s="155"/>
      <c r="O454" s="155"/>
      <c r="P454" s="155"/>
      <c r="Q454" s="155"/>
      <c r="R454" s="155"/>
      <c r="S454" s="155"/>
      <c r="T454" s="156"/>
      <c r="AT454" s="153" t="s">
        <v>212</v>
      </c>
      <c r="AU454" s="153" t="s">
        <v>88</v>
      </c>
      <c r="AV454" s="43" t="s">
        <v>204</v>
      </c>
      <c r="AW454" s="43" t="s">
        <v>31</v>
      </c>
      <c r="AX454" s="43" t="s">
        <v>75</v>
      </c>
      <c r="AY454" s="153" t="s">
        <v>203</v>
      </c>
    </row>
    <row r="455" spans="1:65" s="41" customFormat="1">
      <c r="B455" s="142"/>
      <c r="C455" s="69"/>
      <c r="D455" s="65" t="s">
        <v>212</v>
      </c>
      <c r="E455" s="70" t="s">
        <v>1</v>
      </c>
      <c r="F455" s="71" t="s">
        <v>564</v>
      </c>
      <c r="G455" s="69"/>
      <c r="H455" s="72">
        <v>17.05</v>
      </c>
      <c r="I455" s="69"/>
      <c r="J455" s="69"/>
      <c r="L455" s="142"/>
      <c r="M455" s="144"/>
      <c r="N455" s="145"/>
      <c r="O455" s="145"/>
      <c r="P455" s="145"/>
      <c r="Q455" s="145"/>
      <c r="R455" s="145"/>
      <c r="S455" s="145"/>
      <c r="T455" s="146"/>
      <c r="AT455" s="143" t="s">
        <v>212</v>
      </c>
      <c r="AU455" s="143" t="s">
        <v>88</v>
      </c>
      <c r="AV455" s="41" t="s">
        <v>210</v>
      </c>
      <c r="AW455" s="41" t="s">
        <v>31</v>
      </c>
      <c r="AX455" s="41" t="s">
        <v>82</v>
      </c>
      <c r="AY455" s="143" t="s">
        <v>203</v>
      </c>
    </row>
    <row r="456" spans="1:65" s="35" customFormat="1" ht="22.9" customHeight="1">
      <c r="B456" s="123"/>
      <c r="C456" s="59"/>
      <c r="D456" s="60" t="s">
        <v>74</v>
      </c>
      <c r="E456" s="61" t="s">
        <v>565</v>
      </c>
      <c r="F456" s="61" t="s">
        <v>566</v>
      </c>
      <c r="G456" s="59"/>
      <c r="H456" s="59"/>
      <c r="I456" s="59"/>
      <c r="J456" s="63">
        <f>BK456</f>
        <v>0</v>
      </c>
      <c r="L456" s="123"/>
      <c r="M456" s="125"/>
      <c r="N456" s="126"/>
      <c r="O456" s="126"/>
      <c r="P456" s="127">
        <f>SUM(P457:P487)</f>
        <v>0</v>
      </c>
      <c r="Q456" s="126"/>
      <c r="R456" s="127">
        <f>SUM(R457:R487)</f>
        <v>0</v>
      </c>
      <c r="S456" s="126"/>
      <c r="T456" s="128">
        <f>SUM(T457:T487)</f>
        <v>0.95279999999999998</v>
      </c>
      <c r="AR456" s="124" t="s">
        <v>82</v>
      </c>
      <c r="AT456" s="129" t="s">
        <v>74</v>
      </c>
      <c r="AU456" s="129" t="s">
        <v>82</v>
      </c>
      <c r="AY456" s="124" t="s">
        <v>203</v>
      </c>
      <c r="BK456" s="130">
        <f>SUM(BK457:BK487)</f>
        <v>0</v>
      </c>
    </row>
    <row r="457" spans="1:65" s="87" customFormat="1" ht="16.5" customHeight="1">
      <c r="A457" s="19"/>
      <c r="B457" s="36"/>
      <c r="C457" s="218" t="s">
        <v>567</v>
      </c>
      <c r="D457" s="218" t="s">
        <v>206</v>
      </c>
      <c r="E457" s="219" t="s">
        <v>568</v>
      </c>
      <c r="F457" s="220" t="s">
        <v>569</v>
      </c>
      <c r="G457" s="221" t="s">
        <v>209</v>
      </c>
      <c r="H457" s="222">
        <v>9</v>
      </c>
      <c r="I457" s="230"/>
      <c r="J457" s="229">
        <f>ROUND(I457*H457,2)</f>
        <v>0</v>
      </c>
      <c r="K457" s="38"/>
      <c r="L457" s="36"/>
      <c r="M457" s="39" t="s">
        <v>1</v>
      </c>
      <c r="N457" s="131" t="s">
        <v>41</v>
      </c>
      <c r="O457" s="132"/>
      <c r="P457" s="133">
        <f>O457*H457</f>
        <v>0</v>
      </c>
      <c r="Q457" s="133">
        <v>0</v>
      </c>
      <c r="R457" s="133">
        <f>Q457*H457</f>
        <v>0</v>
      </c>
      <c r="S457" s="133">
        <v>2.4E-2</v>
      </c>
      <c r="T457" s="134">
        <f>S457*H457</f>
        <v>0.216</v>
      </c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R457" s="135" t="s">
        <v>210</v>
      </c>
      <c r="AT457" s="135" t="s">
        <v>206</v>
      </c>
      <c r="AU457" s="135" t="s">
        <v>88</v>
      </c>
      <c r="AY457" s="80" t="s">
        <v>203</v>
      </c>
      <c r="BE457" s="136">
        <f>IF(N457="základná",J457,0)</f>
        <v>0</v>
      </c>
      <c r="BF457" s="136">
        <f>IF(N457="znížená",J457,0)</f>
        <v>0</v>
      </c>
      <c r="BG457" s="136">
        <f>IF(N457="zákl. prenesená",J457,0)</f>
        <v>0</v>
      </c>
      <c r="BH457" s="136">
        <f>IF(N457="zníž. prenesená",J457,0)</f>
        <v>0</v>
      </c>
      <c r="BI457" s="136">
        <f>IF(N457="nulová",J457,0)</f>
        <v>0</v>
      </c>
      <c r="BJ457" s="80" t="s">
        <v>88</v>
      </c>
      <c r="BK457" s="136">
        <f>ROUND(I457*H457,2)</f>
        <v>0</v>
      </c>
      <c r="BL457" s="80" t="s">
        <v>210</v>
      </c>
      <c r="BM457" s="135" t="s">
        <v>570</v>
      </c>
    </row>
    <row r="458" spans="1:65" s="42" customFormat="1">
      <c r="B458" s="147"/>
      <c r="C458" s="77"/>
      <c r="D458" s="65" t="s">
        <v>212</v>
      </c>
      <c r="E458" s="78" t="s">
        <v>1</v>
      </c>
      <c r="F458" s="79" t="s">
        <v>571</v>
      </c>
      <c r="G458" s="77"/>
      <c r="H458" s="78" t="s">
        <v>1</v>
      </c>
      <c r="I458" s="77"/>
      <c r="J458" s="77"/>
      <c r="L458" s="147"/>
      <c r="M458" s="149"/>
      <c r="N458" s="150"/>
      <c r="O458" s="150"/>
      <c r="P458" s="150"/>
      <c r="Q458" s="150"/>
      <c r="R458" s="150"/>
      <c r="S458" s="150"/>
      <c r="T458" s="151"/>
      <c r="AT458" s="148" t="s">
        <v>212</v>
      </c>
      <c r="AU458" s="148" t="s">
        <v>88</v>
      </c>
      <c r="AV458" s="42" t="s">
        <v>82</v>
      </c>
      <c r="AW458" s="42" t="s">
        <v>31</v>
      </c>
      <c r="AX458" s="42" t="s">
        <v>75</v>
      </c>
      <c r="AY458" s="148" t="s">
        <v>203</v>
      </c>
    </row>
    <row r="459" spans="1:65" s="42" customFormat="1">
      <c r="B459" s="147"/>
      <c r="C459" s="77"/>
      <c r="D459" s="65" t="s">
        <v>212</v>
      </c>
      <c r="E459" s="78" t="s">
        <v>1</v>
      </c>
      <c r="F459" s="79" t="s">
        <v>572</v>
      </c>
      <c r="G459" s="77"/>
      <c r="H459" s="78" t="s">
        <v>1</v>
      </c>
      <c r="I459" s="77"/>
      <c r="J459" s="77"/>
      <c r="L459" s="147"/>
      <c r="M459" s="149"/>
      <c r="N459" s="150"/>
      <c r="O459" s="150"/>
      <c r="P459" s="150"/>
      <c r="Q459" s="150"/>
      <c r="R459" s="150"/>
      <c r="S459" s="150"/>
      <c r="T459" s="151"/>
      <c r="AT459" s="148" t="s">
        <v>212</v>
      </c>
      <c r="AU459" s="148" t="s">
        <v>88</v>
      </c>
      <c r="AV459" s="42" t="s">
        <v>82</v>
      </c>
      <c r="AW459" s="42" t="s">
        <v>31</v>
      </c>
      <c r="AX459" s="42" t="s">
        <v>75</v>
      </c>
      <c r="AY459" s="148" t="s">
        <v>203</v>
      </c>
    </row>
    <row r="460" spans="1:65" s="40" customFormat="1">
      <c r="B460" s="137"/>
      <c r="C460" s="64"/>
      <c r="D460" s="65" t="s">
        <v>212</v>
      </c>
      <c r="E460" s="66" t="s">
        <v>1</v>
      </c>
      <c r="F460" s="67" t="s">
        <v>75</v>
      </c>
      <c r="G460" s="64"/>
      <c r="H460" s="68">
        <v>0</v>
      </c>
      <c r="I460" s="64"/>
      <c r="J460" s="64"/>
      <c r="L460" s="137"/>
      <c r="M460" s="139"/>
      <c r="N460" s="140"/>
      <c r="O460" s="140"/>
      <c r="P460" s="140"/>
      <c r="Q460" s="140"/>
      <c r="R460" s="140"/>
      <c r="S460" s="140"/>
      <c r="T460" s="141"/>
      <c r="AT460" s="138" t="s">
        <v>212</v>
      </c>
      <c r="AU460" s="138" t="s">
        <v>88</v>
      </c>
      <c r="AV460" s="40" t="s">
        <v>88</v>
      </c>
      <c r="AW460" s="40" t="s">
        <v>31</v>
      </c>
      <c r="AX460" s="40" t="s">
        <v>75</v>
      </c>
      <c r="AY460" s="138" t="s">
        <v>203</v>
      </c>
    </row>
    <row r="461" spans="1:65" s="43" customFormat="1">
      <c r="B461" s="152"/>
      <c r="C461" s="73"/>
      <c r="D461" s="65" t="s">
        <v>212</v>
      </c>
      <c r="E461" s="74" t="s">
        <v>1</v>
      </c>
      <c r="F461" s="75" t="s">
        <v>573</v>
      </c>
      <c r="G461" s="73"/>
      <c r="H461" s="76">
        <v>0</v>
      </c>
      <c r="I461" s="73"/>
      <c r="J461" s="73"/>
      <c r="L461" s="152"/>
      <c r="M461" s="154"/>
      <c r="N461" s="155"/>
      <c r="O461" s="155"/>
      <c r="P461" s="155"/>
      <c r="Q461" s="155"/>
      <c r="R461" s="155"/>
      <c r="S461" s="155"/>
      <c r="T461" s="156"/>
      <c r="AT461" s="153" t="s">
        <v>212</v>
      </c>
      <c r="AU461" s="153" t="s">
        <v>88</v>
      </c>
      <c r="AV461" s="43" t="s">
        <v>204</v>
      </c>
      <c r="AW461" s="43" t="s">
        <v>31</v>
      </c>
      <c r="AX461" s="43" t="s">
        <v>75</v>
      </c>
      <c r="AY461" s="153" t="s">
        <v>203</v>
      </c>
    </row>
    <row r="462" spans="1:65" s="42" customFormat="1">
      <c r="B462" s="147"/>
      <c r="C462" s="77"/>
      <c r="D462" s="65" t="s">
        <v>212</v>
      </c>
      <c r="E462" s="78" t="s">
        <v>1</v>
      </c>
      <c r="F462" s="79" t="s">
        <v>574</v>
      </c>
      <c r="G462" s="77"/>
      <c r="H462" s="78" t="s">
        <v>1</v>
      </c>
      <c r="I462" s="77"/>
      <c r="J462" s="77"/>
      <c r="L462" s="147"/>
      <c r="M462" s="149"/>
      <c r="N462" s="150"/>
      <c r="O462" s="150"/>
      <c r="P462" s="150"/>
      <c r="Q462" s="150"/>
      <c r="R462" s="150"/>
      <c r="S462" s="150"/>
      <c r="T462" s="151"/>
      <c r="AT462" s="148" t="s">
        <v>212</v>
      </c>
      <c r="AU462" s="148" t="s">
        <v>88</v>
      </c>
      <c r="AV462" s="42" t="s">
        <v>82</v>
      </c>
      <c r="AW462" s="42" t="s">
        <v>31</v>
      </c>
      <c r="AX462" s="42" t="s">
        <v>75</v>
      </c>
      <c r="AY462" s="148" t="s">
        <v>203</v>
      </c>
    </row>
    <row r="463" spans="1:65" s="40" customFormat="1">
      <c r="B463" s="137"/>
      <c r="C463" s="64"/>
      <c r="D463" s="65" t="s">
        <v>212</v>
      </c>
      <c r="E463" s="66" t="s">
        <v>1</v>
      </c>
      <c r="F463" s="67" t="s">
        <v>575</v>
      </c>
      <c r="G463" s="64"/>
      <c r="H463" s="68">
        <v>1</v>
      </c>
      <c r="I463" s="64"/>
      <c r="J463" s="64"/>
      <c r="L463" s="137"/>
      <c r="M463" s="139"/>
      <c r="N463" s="140"/>
      <c r="O463" s="140"/>
      <c r="P463" s="140"/>
      <c r="Q463" s="140"/>
      <c r="R463" s="140"/>
      <c r="S463" s="140"/>
      <c r="T463" s="141"/>
      <c r="AT463" s="138" t="s">
        <v>212</v>
      </c>
      <c r="AU463" s="138" t="s">
        <v>88</v>
      </c>
      <c r="AV463" s="40" t="s">
        <v>88</v>
      </c>
      <c r="AW463" s="40" t="s">
        <v>31</v>
      </c>
      <c r="AX463" s="40" t="s">
        <v>75</v>
      </c>
      <c r="AY463" s="138" t="s">
        <v>203</v>
      </c>
    </row>
    <row r="464" spans="1:65" s="42" customFormat="1">
      <c r="B464" s="147"/>
      <c r="C464" s="77"/>
      <c r="D464" s="65" t="s">
        <v>212</v>
      </c>
      <c r="E464" s="78" t="s">
        <v>1</v>
      </c>
      <c r="F464" s="79" t="s">
        <v>576</v>
      </c>
      <c r="G464" s="77"/>
      <c r="H464" s="78" t="s">
        <v>1</v>
      </c>
      <c r="I464" s="77"/>
      <c r="J464" s="77"/>
      <c r="L464" s="147"/>
      <c r="M464" s="149"/>
      <c r="N464" s="150"/>
      <c r="O464" s="150"/>
      <c r="P464" s="150"/>
      <c r="Q464" s="150"/>
      <c r="R464" s="150"/>
      <c r="S464" s="150"/>
      <c r="T464" s="151"/>
      <c r="AT464" s="148" t="s">
        <v>212</v>
      </c>
      <c r="AU464" s="148" t="s">
        <v>88</v>
      </c>
      <c r="AV464" s="42" t="s">
        <v>82</v>
      </c>
      <c r="AW464" s="42" t="s">
        <v>31</v>
      </c>
      <c r="AX464" s="42" t="s">
        <v>75</v>
      </c>
      <c r="AY464" s="148" t="s">
        <v>203</v>
      </c>
    </row>
    <row r="465" spans="1:65" s="40" customFormat="1">
      <c r="B465" s="137"/>
      <c r="C465" s="64"/>
      <c r="D465" s="65" t="s">
        <v>212</v>
      </c>
      <c r="E465" s="66" t="s">
        <v>1</v>
      </c>
      <c r="F465" s="67" t="s">
        <v>577</v>
      </c>
      <c r="G465" s="64"/>
      <c r="H465" s="68">
        <v>1</v>
      </c>
      <c r="I465" s="64"/>
      <c r="J465" s="64"/>
      <c r="L465" s="137"/>
      <c r="M465" s="139"/>
      <c r="N465" s="140"/>
      <c r="O465" s="140"/>
      <c r="P465" s="140"/>
      <c r="Q465" s="140"/>
      <c r="R465" s="140"/>
      <c r="S465" s="140"/>
      <c r="T465" s="141"/>
      <c r="AT465" s="138" t="s">
        <v>212</v>
      </c>
      <c r="AU465" s="138" t="s">
        <v>88</v>
      </c>
      <c r="AV465" s="40" t="s">
        <v>88</v>
      </c>
      <c r="AW465" s="40" t="s">
        <v>31</v>
      </c>
      <c r="AX465" s="40" t="s">
        <v>75</v>
      </c>
      <c r="AY465" s="138" t="s">
        <v>203</v>
      </c>
    </row>
    <row r="466" spans="1:65" s="40" customFormat="1">
      <c r="B466" s="137"/>
      <c r="C466" s="64"/>
      <c r="D466" s="65" t="s">
        <v>212</v>
      </c>
      <c r="E466" s="66" t="s">
        <v>1</v>
      </c>
      <c r="F466" s="67" t="s">
        <v>578</v>
      </c>
      <c r="G466" s="64"/>
      <c r="H466" s="68">
        <v>1</v>
      </c>
      <c r="I466" s="64"/>
      <c r="J466" s="64"/>
      <c r="L466" s="137"/>
      <c r="M466" s="139"/>
      <c r="N466" s="140"/>
      <c r="O466" s="140"/>
      <c r="P466" s="140"/>
      <c r="Q466" s="140"/>
      <c r="R466" s="140"/>
      <c r="S466" s="140"/>
      <c r="T466" s="141"/>
      <c r="AT466" s="138" t="s">
        <v>212</v>
      </c>
      <c r="AU466" s="138" t="s">
        <v>88</v>
      </c>
      <c r="AV466" s="40" t="s">
        <v>88</v>
      </c>
      <c r="AW466" s="40" t="s">
        <v>31</v>
      </c>
      <c r="AX466" s="40" t="s">
        <v>75</v>
      </c>
      <c r="AY466" s="138" t="s">
        <v>203</v>
      </c>
    </row>
    <row r="467" spans="1:65" s="40" customFormat="1">
      <c r="B467" s="137"/>
      <c r="C467" s="64"/>
      <c r="D467" s="65" t="s">
        <v>212</v>
      </c>
      <c r="E467" s="66" t="s">
        <v>1</v>
      </c>
      <c r="F467" s="67" t="s">
        <v>579</v>
      </c>
      <c r="G467" s="64"/>
      <c r="H467" s="68">
        <v>1</v>
      </c>
      <c r="I467" s="64"/>
      <c r="J467" s="64"/>
      <c r="L467" s="137"/>
      <c r="M467" s="139"/>
      <c r="N467" s="140"/>
      <c r="O467" s="140"/>
      <c r="P467" s="140"/>
      <c r="Q467" s="140"/>
      <c r="R467" s="140"/>
      <c r="S467" s="140"/>
      <c r="T467" s="141"/>
      <c r="AT467" s="138" t="s">
        <v>212</v>
      </c>
      <c r="AU467" s="138" t="s">
        <v>88</v>
      </c>
      <c r="AV467" s="40" t="s">
        <v>88</v>
      </c>
      <c r="AW467" s="40" t="s">
        <v>31</v>
      </c>
      <c r="AX467" s="40" t="s">
        <v>75</v>
      </c>
      <c r="AY467" s="138" t="s">
        <v>203</v>
      </c>
    </row>
    <row r="468" spans="1:65" s="40" customFormat="1">
      <c r="B468" s="137"/>
      <c r="C468" s="64"/>
      <c r="D468" s="65" t="s">
        <v>212</v>
      </c>
      <c r="E468" s="66" t="s">
        <v>1</v>
      </c>
      <c r="F468" s="67" t="s">
        <v>580</v>
      </c>
      <c r="G468" s="64"/>
      <c r="H468" s="68">
        <v>1</v>
      </c>
      <c r="I468" s="64"/>
      <c r="J468" s="64"/>
      <c r="L468" s="137"/>
      <c r="M468" s="139"/>
      <c r="N468" s="140"/>
      <c r="O468" s="140"/>
      <c r="P468" s="140"/>
      <c r="Q468" s="140"/>
      <c r="R468" s="140"/>
      <c r="S468" s="140"/>
      <c r="T468" s="141"/>
      <c r="AT468" s="138" t="s">
        <v>212</v>
      </c>
      <c r="AU468" s="138" t="s">
        <v>88</v>
      </c>
      <c r="AV468" s="40" t="s">
        <v>88</v>
      </c>
      <c r="AW468" s="40" t="s">
        <v>31</v>
      </c>
      <c r="AX468" s="40" t="s">
        <v>75</v>
      </c>
      <c r="AY468" s="138" t="s">
        <v>203</v>
      </c>
    </row>
    <row r="469" spans="1:65" s="40" customFormat="1">
      <c r="B469" s="137"/>
      <c r="C469" s="64"/>
      <c r="D469" s="65" t="s">
        <v>212</v>
      </c>
      <c r="E469" s="66" t="s">
        <v>1</v>
      </c>
      <c r="F469" s="67" t="s">
        <v>581</v>
      </c>
      <c r="G469" s="64"/>
      <c r="H469" s="68">
        <v>1</v>
      </c>
      <c r="I469" s="64"/>
      <c r="J469" s="64"/>
      <c r="L469" s="137"/>
      <c r="M469" s="139"/>
      <c r="N469" s="140"/>
      <c r="O469" s="140"/>
      <c r="P469" s="140"/>
      <c r="Q469" s="140"/>
      <c r="R469" s="140"/>
      <c r="S469" s="140"/>
      <c r="T469" s="141"/>
      <c r="AT469" s="138" t="s">
        <v>212</v>
      </c>
      <c r="AU469" s="138" t="s">
        <v>88</v>
      </c>
      <c r="AV469" s="40" t="s">
        <v>88</v>
      </c>
      <c r="AW469" s="40" t="s">
        <v>31</v>
      </c>
      <c r="AX469" s="40" t="s">
        <v>75</v>
      </c>
      <c r="AY469" s="138" t="s">
        <v>203</v>
      </c>
    </row>
    <row r="470" spans="1:65" s="40" customFormat="1">
      <c r="B470" s="137"/>
      <c r="C470" s="64"/>
      <c r="D470" s="65" t="s">
        <v>212</v>
      </c>
      <c r="E470" s="66" t="s">
        <v>1</v>
      </c>
      <c r="F470" s="67" t="s">
        <v>582</v>
      </c>
      <c r="G470" s="64"/>
      <c r="H470" s="68">
        <v>1</v>
      </c>
      <c r="I470" s="64"/>
      <c r="J470" s="64"/>
      <c r="L470" s="137"/>
      <c r="M470" s="139"/>
      <c r="N470" s="140"/>
      <c r="O470" s="140"/>
      <c r="P470" s="140"/>
      <c r="Q470" s="140"/>
      <c r="R470" s="140"/>
      <c r="S470" s="140"/>
      <c r="T470" s="141"/>
      <c r="AT470" s="138" t="s">
        <v>212</v>
      </c>
      <c r="AU470" s="138" t="s">
        <v>88</v>
      </c>
      <c r="AV470" s="40" t="s">
        <v>88</v>
      </c>
      <c r="AW470" s="40" t="s">
        <v>31</v>
      </c>
      <c r="AX470" s="40" t="s">
        <v>75</v>
      </c>
      <c r="AY470" s="138" t="s">
        <v>203</v>
      </c>
    </row>
    <row r="471" spans="1:65" s="40" customFormat="1">
      <c r="B471" s="137"/>
      <c r="C471" s="64"/>
      <c r="D471" s="65" t="s">
        <v>212</v>
      </c>
      <c r="E471" s="66" t="s">
        <v>1</v>
      </c>
      <c r="F471" s="67" t="s">
        <v>578</v>
      </c>
      <c r="G471" s="64"/>
      <c r="H471" s="68">
        <v>1</v>
      </c>
      <c r="I471" s="64"/>
      <c r="J471" s="64"/>
      <c r="L471" s="137"/>
      <c r="M471" s="139"/>
      <c r="N471" s="140"/>
      <c r="O471" s="140"/>
      <c r="P471" s="140"/>
      <c r="Q471" s="140"/>
      <c r="R471" s="140"/>
      <c r="S471" s="140"/>
      <c r="T471" s="141"/>
      <c r="AT471" s="138" t="s">
        <v>212</v>
      </c>
      <c r="AU471" s="138" t="s">
        <v>88</v>
      </c>
      <c r="AV471" s="40" t="s">
        <v>88</v>
      </c>
      <c r="AW471" s="40" t="s">
        <v>31</v>
      </c>
      <c r="AX471" s="40" t="s">
        <v>75</v>
      </c>
      <c r="AY471" s="138" t="s">
        <v>203</v>
      </c>
    </row>
    <row r="472" spans="1:65" s="40" customFormat="1">
      <c r="B472" s="137"/>
      <c r="C472" s="64"/>
      <c r="D472" s="65" t="s">
        <v>212</v>
      </c>
      <c r="E472" s="66" t="s">
        <v>1</v>
      </c>
      <c r="F472" s="67" t="s">
        <v>583</v>
      </c>
      <c r="G472" s="64"/>
      <c r="H472" s="68">
        <v>1</v>
      </c>
      <c r="I472" s="64"/>
      <c r="J472" s="64"/>
      <c r="L472" s="137"/>
      <c r="M472" s="139"/>
      <c r="N472" s="140"/>
      <c r="O472" s="140"/>
      <c r="P472" s="140"/>
      <c r="Q472" s="140"/>
      <c r="R472" s="140"/>
      <c r="S472" s="140"/>
      <c r="T472" s="141"/>
      <c r="AT472" s="138" t="s">
        <v>212</v>
      </c>
      <c r="AU472" s="138" t="s">
        <v>88</v>
      </c>
      <c r="AV472" s="40" t="s">
        <v>88</v>
      </c>
      <c r="AW472" s="40" t="s">
        <v>31</v>
      </c>
      <c r="AX472" s="40" t="s">
        <v>75</v>
      </c>
      <c r="AY472" s="138" t="s">
        <v>203</v>
      </c>
    </row>
    <row r="473" spans="1:65" s="43" customFormat="1">
      <c r="B473" s="152"/>
      <c r="C473" s="73"/>
      <c r="D473" s="65" t="s">
        <v>212</v>
      </c>
      <c r="E473" s="74" t="s">
        <v>1</v>
      </c>
      <c r="F473" s="75" t="s">
        <v>584</v>
      </c>
      <c r="G473" s="73"/>
      <c r="H473" s="76">
        <v>9</v>
      </c>
      <c r="I473" s="73"/>
      <c r="J473" s="73"/>
      <c r="L473" s="152"/>
      <c r="M473" s="154"/>
      <c r="N473" s="155"/>
      <c r="O473" s="155"/>
      <c r="P473" s="155"/>
      <c r="Q473" s="155"/>
      <c r="R473" s="155"/>
      <c r="S473" s="155"/>
      <c r="T473" s="156"/>
      <c r="AT473" s="153" t="s">
        <v>212</v>
      </c>
      <c r="AU473" s="153" t="s">
        <v>88</v>
      </c>
      <c r="AV473" s="43" t="s">
        <v>204</v>
      </c>
      <c r="AW473" s="43" t="s">
        <v>31</v>
      </c>
      <c r="AX473" s="43" t="s">
        <v>75</v>
      </c>
      <c r="AY473" s="153" t="s">
        <v>203</v>
      </c>
    </row>
    <row r="474" spans="1:65" s="41" customFormat="1">
      <c r="B474" s="142"/>
      <c r="C474" s="69"/>
      <c r="D474" s="65" t="s">
        <v>212</v>
      </c>
      <c r="E474" s="70" t="s">
        <v>1</v>
      </c>
      <c r="F474" s="71" t="s">
        <v>239</v>
      </c>
      <c r="G474" s="69"/>
      <c r="H474" s="72">
        <v>9</v>
      </c>
      <c r="I474" s="69"/>
      <c r="J474" s="69"/>
      <c r="L474" s="142"/>
      <c r="M474" s="144"/>
      <c r="N474" s="145"/>
      <c r="O474" s="145"/>
      <c r="P474" s="145"/>
      <c r="Q474" s="145"/>
      <c r="R474" s="145"/>
      <c r="S474" s="145"/>
      <c r="T474" s="146"/>
      <c r="AT474" s="143" t="s">
        <v>212</v>
      </c>
      <c r="AU474" s="143" t="s">
        <v>88</v>
      </c>
      <c r="AV474" s="41" t="s">
        <v>210</v>
      </c>
      <c r="AW474" s="41" t="s">
        <v>31</v>
      </c>
      <c r="AX474" s="41" t="s">
        <v>82</v>
      </c>
      <c r="AY474" s="143" t="s">
        <v>203</v>
      </c>
    </row>
    <row r="475" spans="1:65" s="87" customFormat="1" ht="16.5" customHeight="1">
      <c r="A475" s="19"/>
      <c r="B475" s="36"/>
      <c r="C475" s="218" t="s">
        <v>585</v>
      </c>
      <c r="D475" s="218" t="s">
        <v>206</v>
      </c>
      <c r="E475" s="219" t="s">
        <v>586</v>
      </c>
      <c r="F475" s="220" t="s">
        <v>587</v>
      </c>
      <c r="G475" s="221" t="s">
        <v>209</v>
      </c>
      <c r="H475" s="222">
        <v>2</v>
      </c>
      <c r="I475" s="230"/>
      <c r="J475" s="229">
        <f>ROUND(I475*H475,2)</f>
        <v>0</v>
      </c>
      <c r="K475" s="38"/>
      <c r="L475" s="36"/>
      <c r="M475" s="39" t="s">
        <v>1</v>
      </c>
      <c r="N475" s="131" t="s">
        <v>41</v>
      </c>
      <c r="O475" s="132"/>
      <c r="P475" s="133">
        <f>O475*H475</f>
        <v>0</v>
      </c>
      <c r="Q475" s="133">
        <v>0</v>
      </c>
      <c r="R475" s="133">
        <f>Q475*H475</f>
        <v>0</v>
      </c>
      <c r="S475" s="133">
        <v>2.7E-2</v>
      </c>
      <c r="T475" s="134">
        <f>S475*H475</f>
        <v>5.3999999999999999E-2</v>
      </c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R475" s="135" t="s">
        <v>210</v>
      </c>
      <c r="AT475" s="135" t="s">
        <v>206</v>
      </c>
      <c r="AU475" s="135" t="s">
        <v>88</v>
      </c>
      <c r="AY475" s="80" t="s">
        <v>203</v>
      </c>
      <c r="BE475" s="136">
        <f>IF(N475="základná",J475,0)</f>
        <v>0</v>
      </c>
      <c r="BF475" s="136">
        <f>IF(N475="znížená",J475,0)</f>
        <v>0</v>
      </c>
      <c r="BG475" s="136">
        <f>IF(N475="zákl. prenesená",J475,0)</f>
        <v>0</v>
      </c>
      <c r="BH475" s="136">
        <f>IF(N475="zníž. prenesená",J475,0)</f>
        <v>0</v>
      </c>
      <c r="BI475" s="136">
        <f>IF(N475="nulová",J475,0)</f>
        <v>0</v>
      </c>
      <c r="BJ475" s="80" t="s">
        <v>88</v>
      </c>
      <c r="BK475" s="136">
        <f>ROUND(I475*H475,2)</f>
        <v>0</v>
      </c>
      <c r="BL475" s="80" t="s">
        <v>210</v>
      </c>
      <c r="BM475" s="135" t="s">
        <v>588</v>
      </c>
    </row>
    <row r="476" spans="1:65" s="40" customFormat="1">
      <c r="B476" s="137"/>
      <c r="C476" s="64"/>
      <c r="D476" s="65" t="s">
        <v>212</v>
      </c>
      <c r="E476" s="66" t="s">
        <v>1</v>
      </c>
      <c r="F476" s="67" t="s">
        <v>589</v>
      </c>
      <c r="G476" s="64"/>
      <c r="H476" s="68">
        <v>2</v>
      </c>
      <c r="I476" s="64"/>
      <c r="J476" s="64"/>
      <c r="L476" s="137"/>
      <c r="M476" s="139"/>
      <c r="N476" s="140"/>
      <c r="O476" s="140"/>
      <c r="P476" s="140"/>
      <c r="Q476" s="140"/>
      <c r="R476" s="140"/>
      <c r="S476" s="140"/>
      <c r="T476" s="141"/>
      <c r="AT476" s="138" t="s">
        <v>212</v>
      </c>
      <c r="AU476" s="138" t="s">
        <v>88</v>
      </c>
      <c r="AV476" s="40" t="s">
        <v>88</v>
      </c>
      <c r="AW476" s="40" t="s">
        <v>31</v>
      </c>
      <c r="AX476" s="40" t="s">
        <v>75</v>
      </c>
      <c r="AY476" s="138" t="s">
        <v>203</v>
      </c>
    </row>
    <row r="477" spans="1:65" s="43" customFormat="1">
      <c r="B477" s="152"/>
      <c r="C477" s="73"/>
      <c r="D477" s="65" t="s">
        <v>212</v>
      </c>
      <c r="E477" s="74" t="s">
        <v>1</v>
      </c>
      <c r="F477" s="75" t="s">
        <v>590</v>
      </c>
      <c r="G477" s="73"/>
      <c r="H477" s="76">
        <v>2</v>
      </c>
      <c r="I477" s="73"/>
      <c r="J477" s="73"/>
      <c r="L477" s="152"/>
      <c r="M477" s="154"/>
      <c r="N477" s="155"/>
      <c r="O477" s="155"/>
      <c r="P477" s="155"/>
      <c r="Q477" s="155"/>
      <c r="R477" s="155"/>
      <c r="S477" s="155"/>
      <c r="T477" s="156"/>
      <c r="AT477" s="153" t="s">
        <v>212</v>
      </c>
      <c r="AU477" s="153" t="s">
        <v>88</v>
      </c>
      <c r="AV477" s="43" t="s">
        <v>204</v>
      </c>
      <c r="AW477" s="43" t="s">
        <v>31</v>
      </c>
      <c r="AX477" s="43" t="s">
        <v>75</v>
      </c>
      <c r="AY477" s="153" t="s">
        <v>203</v>
      </c>
    </row>
    <row r="478" spans="1:65" s="41" customFormat="1">
      <c r="B478" s="142"/>
      <c r="C478" s="69"/>
      <c r="D478" s="65" t="s">
        <v>212</v>
      </c>
      <c r="E478" s="70" t="s">
        <v>1</v>
      </c>
      <c r="F478" s="71" t="s">
        <v>239</v>
      </c>
      <c r="G478" s="69"/>
      <c r="H478" s="72">
        <v>2</v>
      </c>
      <c r="I478" s="69"/>
      <c r="J478" s="69"/>
      <c r="L478" s="142"/>
      <c r="M478" s="144"/>
      <c r="N478" s="145"/>
      <c r="O478" s="145"/>
      <c r="P478" s="145"/>
      <c r="Q478" s="145"/>
      <c r="R478" s="145"/>
      <c r="S478" s="145"/>
      <c r="T478" s="146"/>
      <c r="AT478" s="143" t="s">
        <v>212</v>
      </c>
      <c r="AU478" s="143" t="s">
        <v>88</v>
      </c>
      <c r="AV478" s="41" t="s">
        <v>210</v>
      </c>
      <c r="AW478" s="41" t="s">
        <v>31</v>
      </c>
      <c r="AX478" s="41" t="s">
        <v>82</v>
      </c>
      <c r="AY478" s="143" t="s">
        <v>203</v>
      </c>
    </row>
    <row r="479" spans="1:65" s="87" customFormat="1" ht="16.5" customHeight="1">
      <c r="A479" s="19"/>
      <c r="B479" s="36"/>
      <c r="C479" s="218" t="s">
        <v>591</v>
      </c>
      <c r="D479" s="218" t="s">
        <v>206</v>
      </c>
      <c r="E479" s="219" t="s">
        <v>592</v>
      </c>
      <c r="F479" s="220" t="s">
        <v>593</v>
      </c>
      <c r="G479" s="221" t="s">
        <v>408</v>
      </c>
      <c r="H479" s="222">
        <v>56.9</v>
      </c>
      <c r="I479" s="230"/>
      <c r="J479" s="229">
        <f>ROUND(I479*H479,2)</f>
        <v>0</v>
      </c>
      <c r="K479" s="38"/>
      <c r="L479" s="36"/>
      <c r="M479" s="39" t="s">
        <v>1</v>
      </c>
      <c r="N479" s="131" t="s">
        <v>41</v>
      </c>
      <c r="O479" s="132"/>
      <c r="P479" s="133">
        <f>O479*H479</f>
        <v>0</v>
      </c>
      <c r="Q479" s="133">
        <v>0</v>
      </c>
      <c r="R479" s="133">
        <f>Q479*H479</f>
        <v>0</v>
      </c>
      <c r="S479" s="133">
        <v>1.2E-2</v>
      </c>
      <c r="T479" s="134">
        <f>S479*H479</f>
        <v>0.68279999999999996</v>
      </c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R479" s="135" t="s">
        <v>210</v>
      </c>
      <c r="AT479" s="135" t="s">
        <v>206</v>
      </c>
      <c r="AU479" s="135" t="s">
        <v>88</v>
      </c>
      <c r="AY479" s="80" t="s">
        <v>203</v>
      </c>
      <c r="BE479" s="136">
        <f>IF(N479="základná",J479,0)</f>
        <v>0</v>
      </c>
      <c r="BF479" s="136">
        <f>IF(N479="znížená",J479,0)</f>
        <v>0</v>
      </c>
      <c r="BG479" s="136">
        <f>IF(N479="zákl. prenesená",J479,0)</f>
        <v>0</v>
      </c>
      <c r="BH479" s="136">
        <f>IF(N479="zníž. prenesená",J479,0)</f>
        <v>0</v>
      </c>
      <c r="BI479" s="136">
        <f>IF(N479="nulová",J479,0)</f>
        <v>0</v>
      </c>
      <c r="BJ479" s="80" t="s">
        <v>88</v>
      </c>
      <c r="BK479" s="136">
        <f>ROUND(I479*H479,2)</f>
        <v>0</v>
      </c>
      <c r="BL479" s="80" t="s">
        <v>210</v>
      </c>
      <c r="BM479" s="135" t="s">
        <v>594</v>
      </c>
    </row>
    <row r="480" spans="1:65" s="40" customFormat="1">
      <c r="B480" s="137"/>
      <c r="C480" s="64"/>
      <c r="D480" s="65" t="s">
        <v>212</v>
      </c>
      <c r="E480" s="66" t="s">
        <v>1</v>
      </c>
      <c r="F480" s="67" t="s">
        <v>595</v>
      </c>
      <c r="G480" s="64"/>
      <c r="H480" s="68">
        <v>0</v>
      </c>
      <c r="I480" s="64"/>
      <c r="J480" s="64"/>
      <c r="L480" s="137"/>
      <c r="M480" s="139"/>
      <c r="N480" s="140"/>
      <c r="O480" s="140"/>
      <c r="P480" s="140"/>
      <c r="Q480" s="140"/>
      <c r="R480" s="140"/>
      <c r="S480" s="140"/>
      <c r="T480" s="141"/>
      <c r="AT480" s="138" t="s">
        <v>212</v>
      </c>
      <c r="AU480" s="138" t="s">
        <v>88</v>
      </c>
      <c r="AV480" s="40" t="s">
        <v>88</v>
      </c>
      <c r="AW480" s="40" t="s">
        <v>31</v>
      </c>
      <c r="AX480" s="40" t="s">
        <v>75</v>
      </c>
      <c r="AY480" s="138" t="s">
        <v>203</v>
      </c>
    </row>
    <row r="481" spans="1:65" s="43" customFormat="1">
      <c r="B481" s="152"/>
      <c r="C481" s="73"/>
      <c r="D481" s="65" t="s">
        <v>212</v>
      </c>
      <c r="E481" s="74" t="s">
        <v>1</v>
      </c>
      <c r="F481" s="75" t="s">
        <v>249</v>
      </c>
      <c r="G481" s="73"/>
      <c r="H481" s="76">
        <v>0</v>
      </c>
      <c r="I481" s="73"/>
      <c r="J481" s="73"/>
      <c r="L481" s="152"/>
      <c r="M481" s="154"/>
      <c r="N481" s="155"/>
      <c r="O481" s="155"/>
      <c r="P481" s="155"/>
      <c r="Q481" s="155"/>
      <c r="R481" s="155"/>
      <c r="S481" s="155"/>
      <c r="T481" s="156"/>
      <c r="AT481" s="153" t="s">
        <v>212</v>
      </c>
      <c r="AU481" s="153" t="s">
        <v>88</v>
      </c>
      <c r="AV481" s="43" t="s">
        <v>204</v>
      </c>
      <c r="AW481" s="43" t="s">
        <v>31</v>
      </c>
      <c r="AX481" s="43" t="s">
        <v>75</v>
      </c>
      <c r="AY481" s="153" t="s">
        <v>203</v>
      </c>
    </row>
    <row r="482" spans="1:65" s="40" customFormat="1">
      <c r="B482" s="137"/>
      <c r="C482" s="64"/>
      <c r="D482" s="65" t="s">
        <v>212</v>
      </c>
      <c r="E482" s="66" t="s">
        <v>1</v>
      </c>
      <c r="F482" s="67" t="s">
        <v>596</v>
      </c>
      <c r="G482" s="64"/>
      <c r="H482" s="68">
        <v>5.2</v>
      </c>
      <c r="I482" s="64"/>
      <c r="J482" s="64"/>
      <c r="L482" s="137"/>
      <c r="M482" s="139"/>
      <c r="N482" s="140"/>
      <c r="O482" s="140"/>
      <c r="P482" s="140"/>
      <c r="Q482" s="140"/>
      <c r="R482" s="140"/>
      <c r="S482" s="140"/>
      <c r="T482" s="141"/>
      <c r="AT482" s="138" t="s">
        <v>212</v>
      </c>
      <c r="AU482" s="138" t="s">
        <v>88</v>
      </c>
      <c r="AV482" s="40" t="s">
        <v>88</v>
      </c>
      <c r="AW482" s="40" t="s">
        <v>31</v>
      </c>
      <c r="AX482" s="40" t="s">
        <v>75</v>
      </c>
      <c r="AY482" s="138" t="s">
        <v>203</v>
      </c>
    </row>
    <row r="483" spans="1:65" s="40" customFormat="1">
      <c r="B483" s="137"/>
      <c r="C483" s="64"/>
      <c r="D483" s="65" t="s">
        <v>212</v>
      </c>
      <c r="E483" s="66" t="s">
        <v>1</v>
      </c>
      <c r="F483" s="67" t="s">
        <v>597</v>
      </c>
      <c r="G483" s="64"/>
      <c r="H483" s="68">
        <v>44.8</v>
      </c>
      <c r="I483" s="64"/>
      <c r="J483" s="64"/>
      <c r="L483" s="137"/>
      <c r="M483" s="139"/>
      <c r="N483" s="140"/>
      <c r="O483" s="140"/>
      <c r="P483" s="140"/>
      <c r="Q483" s="140"/>
      <c r="R483" s="140"/>
      <c r="S483" s="140"/>
      <c r="T483" s="141"/>
      <c r="AT483" s="138" t="s">
        <v>212</v>
      </c>
      <c r="AU483" s="138" t="s">
        <v>88</v>
      </c>
      <c r="AV483" s="40" t="s">
        <v>88</v>
      </c>
      <c r="AW483" s="40" t="s">
        <v>31</v>
      </c>
      <c r="AX483" s="40" t="s">
        <v>75</v>
      </c>
      <c r="AY483" s="138" t="s">
        <v>203</v>
      </c>
    </row>
    <row r="484" spans="1:65" s="43" customFormat="1">
      <c r="B484" s="152"/>
      <c r="C484" s="73"/>
      <c r="D484" s="65" t="s">
        <v>212</v>
      </c>
      <c r="E484" s="74" t="s">
        <v>1</v>
      </c>
      <c r="F484" s="75" t="s">
        <v>598</v>
      </c>
      <c r="G484" s="73"/>
      <c r="H484" s="76">
        <v>50</v>
      </c>
      <c r="I484" s="73"/>
      <c r="J484" s="73"/>
      <c r="L484" s="152"/>
      <c r="M484" s="154"/>
      <c r="N484" s="155"/>
      <c r="O484" s="155"/>
      <c r="P484" s="155"/>
      <c r="Q484" s="155"/>
      <c r="R484" s="155"/>
      <c r="S484" s="155"/>
      <c r="T484" s="156"/>
      <c r="AT484" s="153" t="s">
        <v>212</v>
      </c>
      <c r="AU484" s="153" t="s">
        <v>88</v>
      </c>
      <c r="AV484" s="43" t="s">
        <v>204</v>
      </c>
      <c r="AW484" s="43" t="s">
        <v>31</v>
      </c>
      <c r="AX484" s="43" t="s">
        <v>75</v>
      </c>
      <c r="AY484" s="153" t="s">
        <v>203</v>
      </c>
    </row>
    <row r="485" spans="1:65" s="40" customFormat="1">
      <c r="B485" s="137"/>
      <c r="C485" s="64"/>
      <c r="D485" s="65" t="s">
        <v>212</v>
      </c>
      <c r="E485" s="66" t="s">
        <v>1</v>
      </c>
      <c r="F485" s="67" t="s">
        <v>599</v>
      </c>
      <c r="G485" s="64"/>
      <c r="H485" s="68">
        <v>6.9</v>
      </c>
      <c r="I485" s="64"/>
      <c r="J485" s="64"/>
      <c r="L485" s="137"/>
      <c r="M485" s="139"/>
      <c r="N485" s="140"/>
      <c r="O485" s="140"/>
      <c r="P485" s="140"/>
      <c r="Q485" s="140"/>
      <c r="R485" s="140"/>
      <c r="S485" s="140"/>
      <c r="T485" s="141"/>
      <c r="AT485" s="138" t="s">
        <v>212</v>
      </c>
      <c r="AU485" s="138" t="s">
        <v>88</v>
      </c>
      <c r="AV485" s="40" t="s">
        <v>88</v>
      </c>
      <c r="AW485" s="40" t="s">
        <v>31</v>
      </c>
      <c r="AX485" s="40" t="s">
        <v>75</v>
      </c>
      <c r="AY485" s="138" t="s">
        <v>203</v>
      </c>
    </row>
    <row r="486" spans="1:65" s="43" customFormat="1">
      <c r="B486" s="152"/>
      <c r="C486" s="73"/>
      <c r="D486" s="65" t="s">
        <v>212</v>
      </c>
      <c r="E486" s="74" t="s">
        <v>1</v>
      </c>
      <c r="F486" s="75" t="s">
        <v>598</v>
      </c>
      <c r="G486" s="73"/>
      <c r="H486" s="76">
        <v>6.9</v>
      </c>
      <c r="I486" s="73"/>
      <c r="J486" s="73"/>
      <c r="L486" s="152"/>
      <c r="M486" s="154"/>
      <c r="N486" s="155"/>
      <c r="O486" s="155"/>
      <c r="P486" s="155"/>
      <c r="Q486" s="155"/>
      <c r="R486" s="155"/>
      <c r="S486" s="155"/>
      <c r="T486" s="156"/>
      <c r="AT486" s="153" t="s">
        <v>212</v>
      </c>
      <c r="AU486" s="153" t="s">
        <v>88</v>
      </c>
      <c r="AV486" s="43" t="s">
        <v>204</v>
      </c>
      <c r="AW486" s="43" t="s">
        <v>31</v>
      </c>
      <c r="AX486" s="43" t="s">
        <v>75</v>
      </c>
      <c r="AY486" s="153" t="s">
        <v>203</v>
      </c>
    </row>
    <row r="487" spans="1:65" s="41" customFormat="1">
      <c r="B487" s="142"/>
      <c r="C487" s="69"/>
      <c r="D487" s="65" t="s">
        <v>212</v>
      </c>
      <c r="E487" s="70" t="s">
        <v>1</v>
      </c>
      <c r="F487" s="71" t="s">
        <v>439</v>
      </c>
      <c r="G487" s="69"/>
      <c r="H487" s="72">
        <v>56.9</v>
      </c>
      <c r="I487" s="69"/>
      <c r="J487" s="69"/>
      <c r="L487" s="142"/>
      <c r="M487" s="144"/>
      <c r="N487" s="145"/>
      <c r="O487" s="145"/>
      <c r="P487" s="145"/>
      <c r="Q487" s="145"/>
      <c r="R487" s="145"/>
      <c r="S487" s="145"/>
      <c r="T487" s="146"/>
      <c r="AT487" s="143" t="s">
        <v>212</v>
      </c>
      <c r="AU487" s="143" t="s">
        <v>88</v>
      </c>
      <c r="AV487" s="41" t="s">
        <v>210</v>
      </c>
      <c r="AW487" s="41" t="s">
        <v>31</v>
      </c>
      <c r="AX487" s="41" t="s">
        <v>82</v>
      </c>
      <c r="AY487" s="143" t="s">
        <v>203</v>
      </c>
    </row>
    <row r="488" spans="1:65" s="35" customFormat="1" ht="22.9" customHeight="1">
      <c r="B488" s="123"/>
      <c r="C488" s="59"/>
      <c r="D488" s="60" t="s">
        <v>74</v>
      </c>
      <c r="E488" s="61" t="s">
        <v>600</v>
      </c>
      <c r="F488" s="61" t="s">
        <v>601</v>
      </c>
      <c r="G488" s="59"/>
      <c r="H488" s="59"/>
      <c r="I488" s="59"/>
      <c r="J488" s="63">
        <f>BK488</f>
        <v>0</v>
      </c>
      <c r="L488" s="123"/>
      <c r="M488" s="125"/>
      <c r="N488" s="126"/>
      <c r="O488" s="126"/>
      <c r="P488" s="127">
        <f>SUM(P489:P492)</f>
        <v>0</v>
      </c>
      <c r="Q488" s="126"/>
      <c r="R488" s="127">
        <f>SUM(R489:R492)</f>
        <v>0</v>
      </c>
      <c r="S488" s="126"/>
      <c r="T488" s="128">
        <f>SUM(T489:T492)</f>
        <v>0</v>
      </c>
      <c r="AR488" s="124" t="s">
        <v>82</v>
      </c>
      <c r="AT488" s="129" t="s">
        <v>74</v>
      </c>
      <c r="AU488" s="129" t="s">
        <v>82</v>
      </c>
      <c r="AY488" s="124" t="s">
        <v>203</v>
      </c>
      <c r="BK488" s="130">
        <f>SUM(BK489:BK492)</f>
        <v>0</v>
      </c>
    </row>
    <row r="489" spans="1:65" s="87" customFormat="1" ht="16.5" customHeight="1">
      <c r="A489" s="19"/>
      <c r="B489" s="36"/>
      <c r="C489" s="218" t="s">
        <v>602</v>
      </c>
      <c r="D489" s="218" t="s">
        <v>206</v>
      </c>
      <c r="E489" s="219" t="s">
        <v>603</v>
      </c>
      <c r="F489" s="220" t="s">
        <v>604</v>
      </c>
      <c r="G489" s="221" t="s">
        <v>605</v>
      </c>
      <c r="H489" s="222">
        <v>68.442999999999998</v>
      </c>
      <c r="I489" s="230"/>
      <c r="J489" s="229">
        <f>ROUND(I489*H489,2)</f>
        <v>0</v>
      </c>
      <c r="K489" s="38"/>
      <c r="L489" s="36"/>
      <c r="M489" s="39" t="s">
        <v>1</v>
      </c>
      <c r="N489" s="131" t="s">
        <v>41</v>
      </c>
      <c r="O489" s="132"/>
      <c r="P489" s="133">
        <f>O489*H489</f>
        <v>0</v>
      </c>
      <c r="Q489" s="133">
        <v>0</v>
      </c>
      <c r="R489" s="133">
        <f>Q489*H489</f>
        <v>0</v>
      </c>
      <c r="S489" s="133">
        <v>0</v>
      </c>
      <c r="T489" s="134">
        <f>S489*H489</f>
        <v>0</v>
      </c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R489" s="135" t="s">
        <v>210</v>
      </c>
      <c r="AT489" s="135" t="s">
        <v>206</v>
      </c>
      <c r="AU489" s="135" t="s">
        <v>88</v>
      </c>
      <c r="AY489" s="80" t="s">
        <v>203</v>
      </c>
      <c r="BE489" s="136">
        <f>IF(N489="základná",J489,0)</f>
        <v>0</v>
      </c>
      <c r="BF489" s="136">
        <f>IF(N489="znížená",J489,0)</f>
        <v>0</v>
      </c>
      <c r="BG489" s="136">
        <f>IF(N489="zákl. prenesená",J489,0)</f>
        <v>0</v>
      </c>
      <c r="BH489" s="136">
        <f>IF(N489="zníž. prenesená",J489,0)</f>
        <v>0</v>
      </c>
      <c r="BI489" s="136">
        <f>IF(N489="nulová",J489,0)</f>
        <v>0</v>
      </c>
      <c r="BJ489" s="80" t="s">
        <v>88</v>
      </c>
      <c r="BK489" s="136">
        <f>ROUND(I489*H489,2)</f>
        <v>0</v>
      </c>
      <c r="BL489" s="80" t="s">
        <v>210</v>
      </c>
      <c r="BM489" s="135" t="s">
        <v>606</v>
      </c>
    </row>
    <row r="490" spans="1:65" s="87" customFormat="1" ht="16.5" customHeight="1">
      <c r="A490" s="19"/>
      <c r="B490" s="36"/>
      <c r="C490" s="218" t="s">
        <v>417</v>
      </c>
      <c r="D490" s="218" t="s">
        <v>206</v>
      </c>
      <c r="E490" s="219" t="s">
        <v>607</v>
      </c>
      <c r="F490" s="220" t="s">
        <v>608</v>
      </c>
      <c r="G490" s="221" t="s">
        <v>605</v>
      </c>
      <c r="H490" s="222">
        <v>68.442999999999998</v>
      </c>
      <c r="I490" s="230"/>
      <c r="J490" s="229">
        <f>ROUND(I490*H490,2)</f>
        <v>0</v>
      </c>
      <c r="K490" s="38"/>
      <c r="L490" s="36"/>
      <c r="M490" s="39" t="s">
        <v>1</v>
      </c>
      <c r="N490" s="131" t="s">
        <v>41</v>
      </c>
      <c r="O490" s="132"/>
      <c r="P490" s="133">
        <f>O490*H490</f>
        <v>0</v>
      </c>
      <c r="Q490" s="133">
        <v>0</v>
      </c>
      <c r="R490" s="133">
        <f>Q490*H490</f>
        <v>0</v>
      </c>
      <c r="S490" s="133">
        <v>0</v>
      </c>
      <c r="T490" s="134">
        <f>S490*H490</f>
        <v>0</v>
      </c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R490" s="135" t="s">
        <v>210</v>
      </c>
      <c r="AT490" s="135" t="s">
        <v>206</v>
      </c>
      <c r="AU490" s="135" t="s">
        <v>88</v>
      </c>
      <c r="AY490" s="80" t="s">
        <v>203</v>
      </c>
      <c r="BE490" s="136">
        <f>IF(N490="základná",J490,0)</f>
        <v>0</v>
      </c>
      <c r="BF490" s="136">
        <f>IF(N490="znížená",J490,0)</f>
        <v>0</v>
      </c>
      <c r="BG490" s="136">
        <f>IF(N490="zákl. prenesená",J490,0)</f>
        <v>0</v>
      </c>
      <c r="BH490" s="136">
        <f>IF(N490="zníž. prenesená",J490,0)</f>
        <v>0</v>
      </c>
      <c r="BI490" s="136">
        <f>IF(N490="nulová",J490,0)</f>
        <v>0</v>
      </c>
      <c r="BJ490" s="80" t="s">
        <v>88</v>
      </c>
      <c r="BK490" s="136">
        <f>ROUND(I490*H490,2)</f>
        <v>0</v>
      </c>
      <c r="BL490" s="80" t="s">
        <v>210</v>
      </c>
      <c r="BM490" s="135" t="s">
        <v>609</v>
      </c>
    </row>
    <row r="491" spans="1:65" s="87" customFormat="1" ht="16.5" customHeight="1">
      <c r="A491" s="19"/>
      <c r="B491" s="36"/>
      <c r="C491" s="218" t="s">
        <v>610</v>
      </c>
      <c r="D491" s="218" t="s">
        <v>206</v>
      </c>
      <c r="E491" s="219" t="s">
        <v>611</v>
      </c>
      <c r="F491" s="220" t="s">
        <v>612</v>
      </c>
      <c r="G491" s="221" t="s">
        <v>605</v>
      </c>
      <c r="H491" s="222">
        <v>205.32900000000001</v>
      </c>
      <c r="I491" s="230"/>
      <c r="J491" s="229">
        <f>ROUND(I491*H491,2)</f>
        <v>0</v>
      </c>
      <c r="K491" s="38"/>
      <c r="L491" s="36"/>
      <c r="M491" s="39" t="s">
        <v>1</v>
      </c>
      <c r="N491" s="131" t="s">
        <v>41</v>
      </c>
      <c r="O491" s="132"/>
      <c r="P491" s="133">
        <f>O491*H491</f>
        <v>0</v>
      </c>
      <c r="Q491" s="133">
        <v>0</v>
      </c>
      <c r="R491" s="133">
        <f>Q491*H491</f>
        <v>0</v>
      </c>
      <c r="S491" s="133">
        <v>0</v>
      </c>
      <c r="T491" s="134">
        <f>S491*H491</f>
        <v>0</v>
      </c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R491" s="135" t="s">
        <v>210</v>
      </c>
      <c r="AT491" s="135" t="s">
        <v>206</v>
      </c>
      <c r="AU491" s="135" t="s">
        <v>88</v>
      </c>
      <c r="AY491" s="80" t="s">
        <v>203</v>
      </c>
      <c r="BE491" s="136">
        <f>IF(N491="základná",J491,0)</f>
        <v>0</v>
      </c>
      <c r="BF491" s="136">
        <f>IF(N491="znížená",J491,0)</f>
        <v>0</v>
      </c>
      <c r="BG491" s="136">
        <f>IF(N491="zákl. prenesená",J491,0)</f>
        <v>0</v>
      </c>
      <c r="BH491" s="136">
        <f>IF(N491="zníž. prenesená",J491,0)</f>
        <v>0</v>
      </c>
      <c r="BI491" s="136">
        <f>IF(N491="nulová",J491,0)</f>
        <v>0</v>
      </c>
      <c r="BJ491" s="80" t="s">
        <v>88</v>
      </c>
      <c r="BK491" s="136">
        <f>ROUND(I491*H491,2)</f>
        <v>0</v>
      </c>
      <c r="BL491" s="80" t="s">
        <v>210</v>
      </c>
      <c r="BM491" s="135" t="s">
        <v>613</v>
      </c>
    </row>
    <row r="492" spans="1:65" s="40" customFormat="1">
      <c r="B492" s="137"/>
      <c r="C492" s="64"/>
      <c r="D492" s="65" t="s">
        <v>212</v>
      </c>
      <c r="E492" s="64"/>
      <c r="F492" s="67" t="s">
        <v>614</v>
      </c>
      <c r="G492" s="64"/>
      <c r="H492" s="68">
        <v>205.32900000000001</v>
      </c>
      <c r="I492" s="64"/>
      <c r="J492" s="64"/>
      <c r="L492" s="137"/>
      <c r="M492" s="139"/>
      <c r="N492" s="140"/>
      <c r="O492" s="140"/>
      <c r="P492" s="140"/>
      <c r="Q492" s="140"/>
      <c r="R492" s="140"/>
      <c r="S492" s="140"/>
      <c r="T492" s="141"/>
      <c r="AT492" s="138" t="s">
        <v>212</v>
      </c>
      <c r="AU492" s="138" t="s">
        <v>88</v>
      </c>
      <c r="AV492" s="40" t="s">
        <v>88</v>
      </c>
      <c r="AW492" s="40" t="s">
        <v>3</v>
      </c>
      <c r="AX492" s="40" t="s">
        <v>82</v>
      </c>
      <c r="AY492" s="138" t="s">
        <v>203</v>
      </c>
    </row>
    <row r="493" spans="1:65" s="35" customFormat="1" ht="22.9" customHeight="1">
      <c r="B493" s="123"/>
      <c r="C493" s="59"/>
      <c r="D493" s="60" t="s">
        <v>74</v>
      </c>
      <c r="E493" s="61" t="s">
        <v>615</v>
      </c>
      <c r="F493" s="61" t="s">
        <v>616</v>
      </c>
      <c r="G493" s="59"/>
      <c r="H493" s="59"/>
      <c r="I493" s="59"/>
      <c r="J493" s="63">
        <f>BK493</f>
        <v>0</v>
      </c>
      <c r="L493" s="123"/>
      <c r="M493" s="125"/>
      <c r="N493" s="126"/>
      <c r="O493" s="126"/>
      <c r="P493" s="127">
        <f>SUM(P494:P496)</f>
        <v>0</v>
      </c>
      <c r="Q493" s="126"/>
      <c r="R493" s="127">
        <f>SUM(R494:R496)</f>
        <v>0</v>
      </c>
      <c r="S493" s="126"/>
      <c r="T493" s="128">
        <f>SUM(T494:T496)</f>
        <v>0</v>
      </c>
      <c r="AR493" s="124" t="s">
        <v>82</v>
      </c>
      <c r="AT493" s="129" t="s">
        <v>74</v>
      </c>
      <c r="AU493" s="129" t="s">
        <v>82</v>
      </c>
      <c r="AY493" s="124" t="s">
        <v>203</v>
      </c>
      <c r="BK493" s="130">
        <f>SUM(BK494:BK496)</f>
        <v>0</v>
      </c>
    </row>
    <row r="494" spans="1:65" s="87" customFormat="1" ht="16.5" customHeight="1">
      <c r="A494" s="19"/>
      <c r="B494" s="36"/>
      <c r="C494" s="218" t="s">
        <v>617</v>
      </c>
      <c r="D494" s="218" t="s">
        <v>206</v>
      </c>
      <c r="E494" s="219" t="s">
        <v>618</v>
      </c>
      <c r="F494" s="220" t="s">
        <v>619</v>
      </c>
      <c r="G494" s="221" t="s">
        <v>209</v>
      </c>
      <c r="H494" s="222">
        <v>1</v>
      </c>
      <c r="I494" s="230"/>
      <c r="J494" s="229">
        <f>ROUND(I494*H494,2)</f>
        <v>0</v>
      </c>
      <c r="K494" s="38"/>
      <c r="L494" s="36"/>
      <c r="M494" s="39" t="s">
        <v>1</v>
      </c>
      <c r="N494" s="131" t="s">
        <v>41</v>
      </c>
      <c r="O494" s="132"/>
      <c r="P494" s="133">
        <f>O494*H494</f>
        <v>0</v>
      </c>
      <c r="Q494" s="133">
        <v>0</v>
      </c>
      <c r="R494" s="133">
        <f>Q494*H494</f>
        <v>0</v>
      </c>
      <c r="S494" s="133">
        <v>0</v>
      </c>
      <c r="T494" s="134">
        <f>S494*H494</f>
        <v>0</v>
      </c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R494" s="135" t="s">
        <v>210</v>
      </c>
      <c r="AT494" s="135" t="s">
        <v>206</v>
      </c>
      <c r="AU494" s="135" t="s">
        <v>88</v>
      </c>
      <c r="AY494" s="80" t="s">
        <v>203</v>
      </c>
      <c r="BE494" s="136">
        <f>IF(N494="základná",J494,0)</f>
        <v>0</v>
      </c>
      <c r="BF494" s="136">
        <f>IF(N494="znížená",J494,0)</f>
        <v>0</v>
      </c>
      <c r="BG494" s="136">
        <f>IF(N494="zákl. prenesená",J494,0)</f>
        <v>0</v>
      </c>
      <c r="BH494" s="136">
        <f>IF(N494="zníž. prenesená",J494,0)</f>
        <v>0</v>
      </c>
      <c r="BI494" s="136">
        <f>IF(N494="nulová",J494,0)</f>
        <v>0</v>
      </c>
      <c r="BJ494" s="80" t="s">
        <v>88</v>
      </c>
      <c r="BK494" s="136">
        <f>ROUND(I494*H494,2)</f>
        <v>0</v>
      </c>
      <c r="BL494" s="80" t="s">
        <v>210</v>
      </c>
      <c r="BM494" s="135" t="s">
        <v>620</v>
      </c>
    </row>
    <row r="495" spans="1:65" s="40" customFormat="1">
      <c r="B495" s="137"/>
      <c r="C495" s="64"/>
      <c r="D495" s="65" t="s">
        <v>212</v>
      </c>
      <c r="E495" s="66" t="s">
        <v>1</v>
      </c>
      <c r="F495" s="67" t="s">
        <v>82</v>
      </c>
      <c r="G495" s="64"/>
      <c r="H495" s="68">
        <v>1</v>
      </c>
      <c r="I495" s="64"/>
      <c r="J495" s="64"/>
      <c r="L495" s="137"/>
      <c r="M495" s="139"/>
      <c r="N495" s="140"/>
      <c r="O495" s="140"/>
      <c r="P495" s="140"/>
      <c r="Q495" s="140"/>
      <c r="R495" s="140"/>
      <c r="S495" s="140"/>
      <c r="T495" s="141"/>
      <c r="AT495" s="138" t="s">
        <v>212</v>
      </c>
      <c r="AU495" s="138" t="s">
        <v>88</v>
      </c>
      <c r="AV495" s="40" t="s">
        <v>88</v>
      </c>
      <c r="AW495" s="40" t="s">
        <v>31</v>
      </c>
      <c r="AX495" s="40" t="s">
        <v>75</v>
      </c>
      <c r="AY495" s="138" t="s">
        <v>203</v>
      </c>
    </row>
    <row r="496" spans="1:65" s="41" customFormat="1">
      <c r="B496" s="142"/>
      <c r="C496" s="69"/>
      <c r="D496" s="65" t="s">
        <v>212</v>
      </c>
      <c r="E496" s="70" t="s">
        <v>1</v>
      </c>
      <c r="F496" s="71" t="s">
        <v>239</v>
      </c>
      <c r="G496" s="69"/>
      <c r="H496" s="72">
        <v>1</v>
      </c>
      <c r="I496" s="69"/>
      <c r="J496" s="69"/>
      <c r="L496" s="142"/>
      <c r="M496" s="144"/>
      <c r="N496" s="145"/>
      <c r="O496" s="145"/>
      <c r="P496" s="145"/>
      <c r="Q496" s="145"/>
      <c r="R496" s="145"/>
      <c r="S496" s="145"/>
      <c r="T496" s="146"/>
      <c r="AT496" s="143" t="s">
        <v>212</v>
      </c>
      <c r="AU496" s="143" t="s">
        <v>88</v>
      </c>
      <c r="AV496" s="41" t="s">
        <v>210</v>
      </c>
      <c r="AW496" s="41" t="s">
        <v>31</v>
      </c>
      <c r="AX496" s="41" t="s">
        <v>82</v>
      </c>
      <c r="AY496" s="143" t="s">
        <v>203</v>
      </c>
    </row>
    <row r="497" spans="1:65" s="35" customFormat="1" ht="22.9" customHeight="1">
      <c r="B497" s="123"/>
      <c r="C497" s="59"/>
      <c r="D497" s="60" t="s">
        <v>74</v>
      </c>
      <c r="E497" s="61" t="s">
        <v>621</v>
      </c>
      <c r="F497" s="61" t="s">
        <v>622</v>
      </c>
      <c r="G497" s="59"/>
      <c r="H497" s="59"/>
      <c r="I497" s="59"/>
      <c r="J497" s="63">
        <f>BK497</f>
        <v>0</v>
      </c>
      <c r="L497" s="123"/>
      <c r="M497" s="125"/>
      <c r="N497" s="126"/>
      <c r="O497" s="126"/>
      <c r="P497" s="127">
        <f>P498</f>
        <v>0</v>
      </c>
      <c r="Q497" s="126"/>
      <c r="R497" s="127">
        <f>R498</f>
        <v>0</v>
      </c>
      <c r="S497" s="126"/>
      <c r="T497" s="128">
        <f>T498</f>
        <v>0</v>
      </c>
      <c r="AR497" s="124" t="s">
        <v>82</v>
      </c>
      <c r="AT497" s="129" t="s">
        <v>74</v>
      </c>
      <c r="AU497" s="129" t="s">
        <v>82</v>
      </c>
      <c r="AY497" s="124" t="s">
        <v>203</v>
      </c>
      <c r="BK497" s="130">
        <f>BK498</f>
        <v>0</v>
      </c>
    </row>
    <row r="498" spans="1:65" s="87" customFormat="1" ht="16.5" customHeight="1">
      <c r="A498" s="19"/>
      <c r="B498" s="36"/>
      <c r="C498" s="218" t="s">
        <v>623</v>
      </c>
      <c r="D498" s="218" t="s">
        <v>206</v>
      </c>
      <c r="E498" s="219" t="s">
        <v>624</v>
      </c>
      <c r="F498" s="220" t="s">
        <v>625</v>
      </c>
      <c r="G498" s="221" t="s">
        <v>605</v>
      </c>
      <c r="H498" s="222">
        <v>31.949000000000002</v>
      </c>
      <c r="I498" s="230"/>
      <c r="J498" s="229">
        <f>ROUND(I498*H498,2)</f>
        <v>0</v>
      </c>
      <c r="K498" s="38"/>
      <c r="L498" s="36"/>
      <c r="M498" s="39" t="s">
        <v>1</v>
      </c>
      <c r="N498" s="131" t="s">
        <v>41</v>
      </c>
      <c r="O498" s="132"/>
      <c r="P498" s="133">
        <f>O498*H498</f>
        <v>0</v>
      </c>
      <c r="Q498" s="133">
        <v>0</v>
      </c>
      <c r="R498" s="133">
        <f>Q498*H498</f>
        <v>0</v>
      </c>
      <c r="S498" s="133">
        <v>0</v>
      </c>
      <c r="T498" s="134">
        <f>S498*H498</f>
        <v>0</v>
      </c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R498" s="135" t="s">
        <v>210</v>
      </c>
      <c r="AT498" s="135" t="s">
        <v>206</v>
      </c>
      <c r="AU498" s="135" t="s">
        <v>88</v>
      </c>
      <c r="AY498" s="80" t="s">
        <v>203</v>
      </c>
      <c r="BE498" s="136">
        <f>IF(N498="základná",J498,0)</f>
        <v>0</v>
      </c>
      <c r="BF498" s="136">
        <f>IF(N498="znížená",J498,0)</f>
        <v>0</v>
      </c>
      <c r="BG498" s="136">
        <f>IF(N498="zákl. prenesená",J498,0)</f>
        <v>0</v>
      </c>
      <c r="BH498" s="136">
        <f>IF(N498="zníž. prenesená",J498,0)</f>
        <v>0</v>
      </c>
      <c r="BI498" s="136">
        <f>IF(N498="nulová",J498,0)</f>
        <v>0</v>
      </c>
      <c r="BJ498" s="80" t="s">
        <v>88</v>
      </c>
      <c r="BK498" s="136">
        <f>ROUND(I498*H498,2)</f>
        <v>0</v>
      </c>
      <c r="BL498" s="80" t="s">
        <v>210</v>
      </c>
      <c r="BM498" s="135" t="s">
        <v>626</v>
      </c>
    </row>
    <row r="499" spans="1:65" s="35" customFormat="1" ht="25.9" customHeight="1">
      <c r="B499" s="123"/>
      <c r="C499" s="188"/>
      <c r="D499" s="189" t="s">
        <v>74</v>
      </c>
      <c r="E499" s="190" t="s">
        <v>627</v>
      </c>
      <c r="F499" s="190" t="s">
        <v>628</v>
      </c>
      <c r="G499" s="188"/>
      <c r="H499" s="188"/>
      <c r="J499" s="225">
        <f>BK499</f>
        <v>0</v>
      </c>
      <c r="L499" s="123"/>
      <c r="M499" s="125"/>
      <c r="N499" s="126"/>
      <c r="O499" s="126"/>
      <c r="P499" s="127">
        <f>P500+P538+P549+P583+P598+P658+P668+P734+P759+P825+P872+P971+P981</f>
        <v>0</v>
      </c>
      <c r="Q499" s="126"/>
      <c r="R499" s="127">
        <f>R500+R538+R549+R583+R598+R658+R668+R734+R759+R825+R872+R971+R981</f>
        <v>30.656355209999997</v>
      </c>
      <c r="S499" s="126"/>
      <c r="T499" s="128">
        <f>T500+T538+T549+T583+T598+T658+T668+T734+T759+T825+T872+T971+T981</f>
        <v>0.33215</v>
      </c>
      <c r="AR499" s="124" t="s">
        <v>88</v>
      </c>
      <c r="AT499" s="129" t="s">
        <v>74</v>
      </c>
      <c r="AU499" s="129" t="s">
        <v>75</v>
      </c>
      <c r="AY499" s="124" t="s">
        <v>203</v>
      </c>
      <c r="BK499" s="130">
        <f>BK500+BK538+BK549+BK583+BK598+BK658+BK668+BK734+BK759+BK825+BK872+BK971+BK981</f>
        <v>0</v>
      </c>
    </row>
    <row r="500" spans="1:65" s="35" customFormat="1" ht="22.9" customHeight="1">
      <c r="B500" s="123"/>
      <c r="C500" s="188"/>
      <c r="D500" s="189" t="s">
        <v>74</v>
      </c>
      <c r="E500" s="191" t="s">
        <v>629</v>
      </c>
      <c r="F500" s="191" t="s">
        <v>630</v>
      </c>
      <c r="G500" s="188"/>
      <c r="H500" s="188"/>
      <c r="J500" s="226">
        <f>BK500</f>
        <v>0</v>
      </c>
      <c r="L500" s="123"/>
      <c r="M500" s="125"/>
      <c r="N500" s="126"/>
      <c r="O500" s="126"/>
      <c r="P500" s="127">
        <f>SUM(P501:P537)</f>
        <v>0</v>
      </c>
      <c r="Q500" s="126"/>
      <c r="R500" s="127">
        <f>SUM(R501:R537)</f>
        <v>0.41367399999999999</v>
      </c>
      <c r="S500" s="126"/>
      <c r="T500" s="128">
        <f>SUM(T501:T537)</f>
        <v>0</v>
      </c>
      <c r="AR500" s="124" t="s">
        <v>88</v>
      </c>
      <c r="AT500" s="129" t="s">
        <v>74</v>
      </c>
      <c r="AU500" s="129" t="s">
        <v>82</v>
      </c>
      <c r="AY500" s="124" t="s">
        <v>203</v>
      </c>
      <c r="BK500" s="130">
        <f>SUM(BK501:BK537)</f>
        <v>0</v>
      </c>
    </row>
    <row r="501" spans="1:65" s="87" customFormat="1" ht="16.5" customHeight="1">
      <c r="A501" s="19"/>
      <c r="B501" s="36"/>
      <c r="C501" s="192" t="s">
        <v>631</v>
      </c>
      <c r="D501" s="192" t="s">
        <v>206</v>
      </c>
      <c r="E501" s="193" t="s">
        <v>632</v>
      </c>
      <c r="F501" s="194" t="s">
        <v>633</v>
      </c>
      <c r="G501" s="195" t="s">
        <v>116</v>
      </c>
      <c r="H501" s="196">
        <v>203.39</v>
      </c>
      <c r="I501" s="37"/>
      <c r="J501" s="227">
        <f>ROUND(I501*H501,2)</f>
        <v>0</v>
      </c>
      <c r="K501" s="38"/>
      <c r="L501" s="36"/>
      <c r="M501" s="39" t="s">
        <v>1</v>
      </c>
      <c r="N501" s="131" t="s">
        <v>41</v>
      </c>
      <c r="O501" s="132"/>
      <c r="P501" s="133">
        <f>O501*H501</f>
        <v>0</v>
      </c>
      <c r="Q501" s="133">
        <v>0</v>
      </c>
      <c r="R501" s="133">
        <f>Q501*H501</f>
        <v>0</v>
      </c>
      <c r="S501" s="133">
        <v>0</v>
      </c>
      <c r="T501" s="134">
        <f>S501*H501</f>
        <v>0</v>
      </c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R501" s="135" t="s">
        <v>308</v>
      </c>
      <c r="AT501" s="135" t="s">
        <v>206</v>
      </c>
      <c r="AU501" s="135" t="s">
        <v>88</v>
      </c>
      <c r="AY501" s="80" t="s">
        <v>203</v>
      </c>
      <c r="BE501" s="136">
        <f>IF(N501="základná",J501,0)</f>
        <v>0</v>
      </c>
      <c r="BF501" s="136">
        <f>IF(N501="znížená",J501,0)</f>
        <v>0</v>
      </c>
      <c r="BG501" s="136">
        <f>IF(N501="zákl. prenesená",J501,0)</f>
        <v>0</v>
      </c>
      <c r="BH501" s="136">
        <f>IF(N501="zníž. prenesená",J501,0)</f>
        <v>0</v>
      </c>
      <c r="BI501" s="136">
        <f>IF(N501="nulová",J501,0)</f>
        <v>0</v>
      </c>
      <c r="BJ501" s="80" t="s">
        <v>88</v>
      </c>
      <c r="BK501" s="136">
        <f>ROUND(I501*H501,2)</f>
        <v>0</v>
      </c>
      <c r="BL501" s="80" t="s">
        <v>308</v>
      </c>
      <c r="BM501" s="135" t="s">
        <v>634</v>
      </c>
    </row>
    <row r="502" spans="1:65" s="40" customFormat="1">
      <c r="B502" s="137"/>
      <c r="C502" s="197"/>
      <c r="D502" s="198" t="s">
        <v>212</v>
      </c>
      <c r="E502" s="199" t="s">
        <v>1</v>
      </c>
      <c r="F502" s="200" t="s">
        <v>131</v>
      </c>
      <c r="G502" s="197"/>
      <c r="H502" s="201">
        <v>60.14</v>
      </c>
      <c r="J502" s="197"/>
      <c r="L502" s="137"/>
      <c r="M502" s="139"/>
      <c r="N502" s="140"/>
      <c r="O502" s="140"/>
      <c r="P502" s="140"/>
      <c r="Q502" s="140"/>
      <c r="R502" s="140"/>
      <c r="S502" s="140"/>
      <c r="T502" s="141"/>
      <c r="AT502" s="138" t="s">
        <v>212</v>
      </c>
      <c r="AU502" s="138" t="s">
        <v>88</v>
      </c>
      <c r="AV502" s="40" t="s">
        <v>88</v>
      </c>
      <c r="AW502" s="40" t="s">
        <v>31</v>
      </c>
      <c r="AX502" s="40" t="s">
        <v>75</v>
      </c>
      <c r="AY502" s="138" t="s">
        <v>203</v>
      </c>
    </row>
    <row r="503" spans="1:65" s="40" customFormat="1">
      <c r="B503" s="137"/>
      <c r="C503" s="197"/>
      <c r="D503" s="198" t="s">
        <v>212</v>
      </c>
      <c r="E503" s="199" t="s">
        <v>1</v>
      </c>
      <c r="F503" s="200" t="s">
        <v>143</v>
      </c>
      <c r="G503" s="197"/>
      <c r="H503" s="201">
        <v>143.25</v>
      </c>
      <c r="J503" s="197"/>
      <c r="L503" s="137"/>
      <c r="M503" s="139"/>
      <c r="N503" s="140"/>
      <c r="O503" s="140"/>
      <c r="P503" s="140"/>
      <c r="Q503" s="140"/>
      <c r="R503" s="140"/>
      <c r="S503" s="140"/>
      <c r="T503" s="141"/>
      <c r="AT503" s="138" t="s">
        <v>212</v>
      </c>
      <c r="AU503" s="138" t="s">
        <v>88</v>
      </c>
      <c r="AV503" s="40" t="s">
        <v>88</v>
      </c>
      <c r="AW503" s="40" t="s">
        <v>31</v>
      </c>
      <c r="AX503" s="40" t="s">
        <v>75</v>
      </c>
      <c r="AY503" s="138" t="s">
        <v>203</v>
      </c>
    </row>
    <row r="504" spans="1:65" s="43" customFormat="1">
      <c r="B504" s="152"/>
      <c r="C504" s="209"/>
      <c r="D504" s="198" t="s">
        <v>212</v>
      </c>
      <c r="E504" s="210" t="s">
        <v>1</v>
      </c>
      <c r="F504" s="211" t="s">
        <v>231</v>
      </c>
      <c r="G504" s="209"/>
      <c r="H504" s="212">
        <v>203.39</v>
      </c>
      <c r="J504" s="209"/>
      <c r="L504" s="152"/>
      <c r="M504" s="154"/>
      <c r="N504" s="155"/>
      <c r="O504" s="155"/>
      <c r="P504" s="155"/>
      <c r="Q504" s="155"/>
      <c r="R504" s="155"/>
      <c r="S504" s="155"/>
      <c r="T504" s="156"/>
      <c r="AT504" s="153" t="s">
        <v>212</v>
      </c>
      <c r="AU504" s="153" t="s">
        <v>88</v>
      </c>
      <c r="AV504" s="43" t="s">
        <v>204</v>
      </c>
      <c r="AW504" s="43" t="s">
        <v>31</v>
      </c>
      <c r="AX504" s="43" t="s">
        <v>75</v>
      </c>
      <c r="AY504" s="153" t="s">
        <v>203</v>
      </c>
    </row>
    <row r="505" spans="1:65" s="41" customFormat="1">
      <c r="B505" s="142"/>
      <c r="C505" s="202"/>
      <c r="D505" s="198" t="s">
        <v>212</v>
      </c>
      <c r="E505" s="203" t="s">
        <v>1</v>
      </c>
      <c r="F505" s="204" t="s">
        <v>266</v>
      </c>
      <c r="G505" s="202"/>
      <c r="H505" s="205">
        <v>203.39</v>
      </c>
      <c r="J505" s="202"/>
      <c r="L505" s="142"/>
      <c r="M505" s="144"/>
      <c r="N505" s="145"/>
      <c r="O505" s="145"/>
      <c r="P505" s="145"/>
      <c r="Q505" s="145"/>
      <c r="R505" s="145"/>
      <c r="S505" s="145"/>
      <c r="T505" s="146"/>
      <c r="AT505" s="143" t="s">
        <v>212</v>
      </c>
      <c r="AU505" s="143" t="s">
        <v>88</v>
      </c>
      <c r="AV505" s="41" t="s">
        <v>210</v>
      </c>
      <c r="AW505" s="41" t="s">
        <v>31</v>
      </c>
      <c r="AX505" s="41" t="s">
        <v>82</v>
      </c>
      <c r="AY505" s="143" t="s">
        <v>203</v>
      </c>
    </row>
    <row r="506" spans="1:65" s="87" customFormat="1" ht="16.5" customHeight="1">
      <c r="A506" s="19"/>
      <c r="B506" s="36"/>
      <c r="C506" s="213" t="s">
        <v>635</v>
      </c>
      <c r="D506" s="213" t="s">
        <v>368</v>
      </c>
      <c r="E506" s="214" t="s">
        <v>636</v>
      </c>
      <c r="F506" s="215" t="s">
        <v>637</v>
      </c>
      <c r="G506" s="216" t="s">
        <v>638</v>
      </c>
      <c r="H506" s="217">
        <v>274.577</v>
      </c>
      <c r="I506" s="44"/>
      <c r="J506" s="228">
        <f>ROUND(I506*H506,2)</f>
        <v>0</v>
      </c>
      <c r="K506" s="45"/>
      <c r="L506" s="157"/>
      <c r="M506" s="46" t="s">
        <v>1</v>
      </c>
      <c r="N506" s="158" t="s">
        <v>41</v>
      </c>
      <c r="O506" s="132"/>
      <c r="P506" s="133">
        <f>O506*H506</f>
        <v>0</v>
      </c>
      <c r="Q506" s="133">
        <v>1E-3</v>
      </c>
      <c r="R506" s="133">
        <f>Q506*H506</f>
        <v>0.27457700000000002</v>
      </c>
      <c r="S506" s="133">
        <v>0</v>
      </c>
      <c r="T506" s="134">
        <f>S506*H506</f>
        <v>0</v>
      </c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R506" s="135" t="s">
        <v>420</v>
      </c>
      <c r="AT506" s="135" t="s">
        <v>368</v>
      </c>
      <c r="AU506" s="135" t="s">
        <v>88</v>
      </c>
      <c r="AY506" s="80" t="s">
        <v>203</v>
      </c>
      <c r="BE506" s="136">
        <f>IF(N506="základná",J506,0)</f>
        <v>0</v>
      </c>
      <c r="BF506" s="136">
        <f>IF(N506="znížená",J506,0)</f>
        <v>0</v>
      </c>
      <c r="BG506" s="136">
        <f>IF(N506="zákl. prenesená",J506,0)</f>
        <v>0</v>
      </c>
      <c r="BH506" s="136">
        <f>IF(N506="zníž. prenesená",J506,0)</f>
        <v>0</v>
      </c>
      <c r="BI506" s="136">
        <f>IF(N506="nulová",J506,0)</f>
        <v>0</v>
      </c>
      <c r="BJ506" s="80" t="s">
        <v>88</v>
      </c>
      <c r="BK506" s="136">
        <f>ROUND(I506*H506,2)</f>
        <v>0</v>
      </c>
      <c r="BL506" s="80" t="s">
        <v>308</v>
      </c>
      <c r="BM506" s="135" t="s">
        <v>639</v>
      </c>
    </row>
    <row r="507" spans="1:65" s="40" customFormat="1">
      <c r="B507" s="137"/>
      <c r="C507" s="197"/>
      <c r="D507" s="198" t="s">
        <v>212</v>
      </c>
      <c r="E507" s="197"/>
      <c r="F507" s="200" t="s">
        <v>640</v>
      </c>
      <c r="G507" s="197"/>
      <c r="H507" s="201">
        <v>274.577</v>
      </c>
      <c r="J507" s="197"/>
      <c r="L507" s="137"/>
      <c r="M507" s="139"/>
      <c r="N507" s="140"/>
      <c r="O507" s="140"/>
      <c r="P507" s="140"/>
      <c r="Q507" s="140"/>
      <c r="R507" s="140"/>
      <c r="S507" s="140"/>
      <c r="T507" s="141"/>
      <c r="AT507" s="138" t="s">
        <v>212</v>
      </c>
      <c r="AU507" s="138" t="s">
        <v>88</v>
      </c>
      <c r="AV507" s="40" t="s">
        <v>88</v>
      </c>
      <c r="AW507" s="40" t="s">
        <v>3</v>
      </c>
      <c r="AX507" s="40" t="s">
        <v>82</v>
      </c>
      <c r="AY507" s="138" t="s">
        <v>203</v>
      </c>
    </row>
    <row r="508" spans="1:65" s="87" customFormat="1" ht="16.5" customHeight="1">
      <c r="A508" s="19"/>
      <c r="B508" s="36"/>
      <c r="C508" s="192" t="s">
        <v>641</v>
      </c>
      <c r="D508" s="192" t="s">
        <v>206</v>
      </c>
      <c r="E508" s="193" t="s">
        <v>642</v>
      </c>
      <c r="F508" s="194" t="s">
        <v>643</v>
      </c>
      <c r="G508" s="195" t="s">
        <v>116</v>
      </c>
      <c r="H508" s="196">
        <v>103.035</v>
      </c>
      <c r="I508" s="37"/>
      <c r="J508" s="227">
        <f>ROUND(I508*H508,2)</f>
        <v>0</v>
      </c>
      <c r="K508" s="38"/>
      <c r="L508" s="36"/>
      <c r="M508" s="39" t="s">
        <v>1</v>
      </c>
      <c r="N508" s="131" t="s">
        <v>41</v>
      </c>
      <c r="O508" s="132"/>
      <c r="P508" s="133">
        <f>O508*H508</f>
        <v>0</v>
      </c>
      <c r="Q508" s="133">
        <v>0</v>
      </c>
      <c r="R508" s="133">
        <f>Q508*H508</f>
        <v>0</v>
      </c>
      <c r="S508" s="133">
        <v>0</v>
      </c>
      <c r="T508" s="134">
        <f>S508*H508</f>
        <v>0</v>
      </c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R508" s="135" t="s">
        <v>308</v>
      </c>
      <c r="AT508" s="135" t="s">
        <v>206</v>
      </c>
      <c r="AU508" s="135" t="s">
        <v>88</v>
      </c>
      <c r="AY508" s="80" t="s">
        <v>203</v>
      </c>
      <c r="BE508" s="136">
        <f>IF(N508="základná",J508,0)</f>
        <v>0</v>
      </c>
      <c r="BF508" s="136">
        <f>IF(N508="znížená",J508,0)</f>
        <v>0</v>
      </c>
      <c r="BG508" s="136">
        <f>IF(N508="zákl. prenesená",J508,0)</f>
        <v>0</v>
      </c>
      <c r="BH508" s="136">
        <f>IF(N508="zníž. prenesená",J508,0)</f>
        <v>0</v>
      </c>
      <c r="BI508" s="136">
        <f>IF(N508="nulová",J508,0)</f>
        <v>0</v>
      </c>
      <c r="BJ508" s="80" t="s">
        <v>88</v>
      </c>
      <c r="BK508" s="136">
        <f>ROUND(I508*H508,2)</f>
        <v>0</v>
      </c>
      <c r="BL508" s="80" t="s">
        <v>308</v>
      </c>
      <c r="BM508" s="135" t="s">
        <v>644</v>
      </c>
    </row>
    <row r="509" spans="1:65" s="42" customFormat="1">
      <c r="B509" s="147"/>
      <c r="C509" s="206"/>
      <c r="D509" s="198" t="s">
        <v>212</v>
      </c>
      <c r="E509" s="207" t="s">
        <v>1</v>
      </c>
      <c r="F509" s="208" t="s">
        <v>645</v>
      </c>
      <c r="G509" s="206"/>
      <c r="H509" s="207" t="s">
        <v>1</v>
      </c>
      <c r="J509" s="206"/>
      <c r="L509" s="147"/>
      <c r="M509" s="149"/>
      <c r="N509" s="150"/>
      <c r="O509" s="150"/>
      <c r="P509" s="150"/>
      <c r="Q509" s="150"/>
      <c r="R509" s="150"/>
      <c r="S509" s="150"/>
      <c r="T509" s="151"/>
      <c r="AT509" s="148" t="s">
        <v>212</v>
      </c>
      <c r="AU509" s="148" t="s">
        <v>88</v>
      </c>
      <c r="AV509" s="42" t="s">
        <v>82</v>
      </c>
      <c r="AW509" s="42" t="s">
        <v>31</v>
      </c>
      <c r="AX509" s="42" t="s">
        <v>75</v>
      </c>
      <c r="AY509" s="148" t="s">
        <v>203</v>
      </c>
    </row>
    <row r="510" spans="1:65" s="42" customFormat="1" ht="22.5">
      <c r="B510" s="147"/>
      <c r="C510" s="206"/>
      <c r="D510" s="198" t="s">
        <v>212</v>
      </c>
      <c r="E510" s="207" t="s">
        <v>1</v>
      </c>
      <c r="F510" s="208" t="s">
        <v>646</v>
      </c>
      <c r="G510" s="206"/>
      <c r="H510" s="207" t="s">
        <v>1</v>
      </c>
      <c r="J510" s="206"/>
      <c r="L510" s="147"/>
      <c r="M510" s="149"/>
      <c r="N510" s="150"/>
      <c r="O510" s="150"/>
      <c r="P510" s="150"/>
      <c r="Q510" s="150"/>
      <c r="R510" s="150"/>
      <c r="S510" s="150"/>
      <c r="T510" s="151"/>
      <c r="AT510" s="148" t="s">
        <v>212</v>
      </c>
      <c r="AU510" s="148" t="s">
        <v>88</v>
      </c>
      <c r="AV510" s="42" t="s">
        <v>82</v>
      </c>
      <c r="AW510" s="42" t="s">
        <v>31</v>
      </c>
      <c r="AX510" s="42" t="s">
        <v>75</v>
      </c>
      <c r="AY510" s="148" t="s">
        <v>203</v>
      </c>
    </row>
    <row r="511" spans="1:65" s="40" customFormat="1">
      <c r="B511" s="137"/>
      <c r="C511" s="197"/>
      <c r="D511" s="198" t="s">
        <v>212</v>
      </c>
      <c r="E511" s="199" t="s">
        <v>1</v>
      </c>
      <c r="F511" s="200" t="s">
        <v>647</v>
      </c>
      <c r="G511" s="197"/>
      <c r="H511" s="201">
        <v>0</v>
      </c>
      <c r="J511" s="197"/>
      <c r="L511" s="137"/>
      <c r="M511" s="139"/>
      <c r="N511" s="140"/>
      <c r="O511" s="140"/>
      <c r="P511" s="140"/>
      <c r="Q511" s="140"/>
      <c r="R511" s="140"/>
      <c r="S511" s="140"/>
      <c r="T511" s="141"/>
      <c r="AT511" s="138" t="s">
        <v>212</v>
      </c>
      <c r="AU511" s="138" t="s">
        <v>88</v>
      </c>
      <c r="AV511" s="40" t="s">
        <v>88</v>
      </c>
      <c r="AW511" s="40" t="s">
        <v>31</v>
      </c>
      <c r="AX511" s="40" t="s">
        <v>75</v>
      </c>
      <c r="AY511" s="138" t="s">
        <v>203</v>
      </c>
    </row>
    <row r="512" spans="1:65" s="40" customFormat="1">
      <c r="B512" s="137"/>
      <c r="C512" s="197"/>
      <c r="D512" s="198" t="s">
        <v>212</v>
      </c>
      <c r="E512" s="199" t="s">
        <v>1</v>
      </c>
      <c r="F512" s="200" t="s">
        <v>648</v>
      </c>
      <c r="G512" s="197"/>
      <c r="H512" s="201">
        <v>5.1840000000000002</v>
      </c>
      <c r="J512" s="197"/>
      <c r="L512" s="137"/>
      <c r="M512" s="139"/>
      <c r="N512" s="140"/>
      <c r="O512" s="140"/>
      <c r="P512" s="140"/>
      <c r="Q512" s="140"/>
      <c r="R512" s="140"/>
      <c r="S512" s="140"/>
      <c r="T512" s="141"/>
      <c r="AT512" s="138" t="s">
        <v>212</v>
      </c>
      <c r="AU512" s="138" t="s">
        <v>88</v>
      </c>
      <c r="AV512" s="40" t="s">
        <v>88</v>
      </c>
      <c r="AW512" s="40" t="s">
        <v>31</v>
      </c>
      <c r="AX512" s="40" t="s">
        <v>75</v>
      </c>
      <c r="AY512" s="138" t="s">
        <v>203</v>
      </c>
    </row>
    <row r="513" spans="2:51" s="40" customFormat="1">
      <c r="B513" s="137"/>
      <c r="C513" s="197"/>
      <c r="D513" s="198" t="s">
        <v>212</v>
      </c>
      <c r="E513" s="199" t="s">
        <v>1</v>
      </c>
      <c r="F513" s="200" t="s">
        <v>649</v>
      </c>
      <c r="G513" s="197"/>
      <c r="H513" s="201">
        <v>18.495000000000001</v>
      </c>
      <c r="J513" s="197"/>
      <c r="L513" s="137"/>
      <c r="M513" s="139"/>
      <c r="N513" s="140"/>
      <c r="O513" s="140"/>
      <c r="P513" s="140"/>
      <c r="Q513" s="140"/>
      <c r="R513" s="140"/>
      <c r="S513" s="140"/>
      <c r="T513" s="141"/>
      <c r="AT513" s="138" t="s">
        <v>212</v>
      </c>
      <c r="AU513" s="138" t="s">
        <v>88</v>
      </c>
      <c r="AV513" s="40" t="s">
        <v>88</v>
      </c>
      <c r="AW513" s="40" t="s">
        <v>31</v>
      </c>
      <c r="AX513" s="40" t="s">
        <v>75</v>
      </c>
      <c r="AY513" s="138" t="s">
        <v>203</v>
      </c>
    </row>
    <row r="514" spans="2:51" s="40" customFormat="1">
      <c r="B514" s="137"/>
      <c r="C514" s="197"/>
      <c r="D514" s="198" t="s">
        <v>212</v>
      </c>
      <c r="E514" s="199" t="s">
        <v>1</v>
      </c>
      <c r="F514" s="200" t="s">
        <v>650</v>
      </c>
      <c r="G514" s="197"/>
      <c r="H514" s="201">
        <v>6.875</v>
      </c>
      <c r="J514" s="197"/>
      <c r="L514" s="137"/>
      <c r="M514" s="139"/>
      <c r="N514" s="140"/>
      <c r="O514" s="140"/>
      <c r="P514" s="140"/>
      <c r="Q514" s="140"/>
      <c r="R514" s="140"/>
      <c r="S514" s="140"/>
      <c r="T514" s="141"/>
      <c r="AT514" s="138" t="s">
        <v>212</v>
      </c>
      <c r="AU514" s="138" t="s">
        <v>88</v>
      </c>
      <c r="AV514" s="40" t="s">
        <v>88</v>
      </c>
      <c r="AW514" s="40" t="s">
        <v>31</v>
      </c>
      <c r="AX514" s="40" t="s">
        <v>75</v>
      </c>
      <c r="AY514" s="138" t="s">
        <v>203</v>
      </c>
    </row>
    <row r="515" spans="2:51" s="40" customFormat="1">
      <c r="B515" s="137"/>
      <c r="C515" s="197"/>
      <c r="D515" s="198" t="s">
        <v>212</v>
      </c>
      <c r="E515" s="199" t="s">
        <v>1</v>
      </c>
      <c r="F515" s="200" t="s">
        <v>651</v>
      </c>
      <c r="G515" s="197"/>
      <c r="H515" s="201">
        <v>2.95</v>
      </c>
      <c r="J515" s="197"/>
      <c r="L515" s="137"/>
      <c r="M515" s="139"/>
      <c r="N515" s="140"/>
      <c r="O515" s="140"/>
      <c r="P515" s="140"/>
      <c r="Q515" s="140"/>
      <c r="R515" s="140"/>
      <c r="S515" s="140"/>
      <c r="T515" s="141"/>
      <c r="AT515" s="138" t="s">
        <v>212</v>
      </c>
      <c r="AU515" s="138" t="s">
        <v>88</v>
      </c>
      <c r="AV515" s="40" t="s">
        <v>88</v>
      </c>
      <c r="AW515" s="40" t="s">
        <v>31</v>
      </c>
      <c r="AX515" s="40" t="s">
        <v>75</v>
      </c>
      <c r="AY515" s="138" t="s">
        <v>203</v>
      </c>
    </row>
    <row r="516" spans="2:51" s="40" customFormat="1">
      <c r="B516" s="137"/>
      <c r="C516" s="197"/>
      <c r="D516" s="198" t="s">
        <v>212</v>
      </c>
      <c r="E516" s="199" t="s">
        <v>1</v>
      </c>
      <c r="F516" s="200" t="s">
        <v>652</v>
      </c>
      <c r="G516" s="197"/>
      <c r="H516" s="201">
        <v>6</v>
      </c>
      <c r="J516" s="197"/>
      <c r="L516" s="137"/>
      <c r="M516" s="139"/>
      <c r="N516" s="140"/>
      <c r="O516" s="140"/>
      <c r="P516" s="140"/>
      <c r="Q516" s="140"/>
      <c r="R516" s="140"/>
      <c r="S516" s="140"/>
      <c r="T516" s="141"/>
      <c r="AT516" s="138" t="s">
        <v>212</v>
      </c>
      <c r="AU516" s="138" t="s">
        <v>88</v>
      </c>
      <c r="AV516" s="40" t="s">
        <v>88</v>
      </c>
      <c r="AW516" s="40" t="s">
        <v>31</v>
      </c>
      <c r="AX516" s="40" t="s">
        <v>75</v>
      </c>
      <c r="AY516" s="138" t="s">
        <v>203</v>
      </c>
    </row>
    <row r="517" spans="2:51" s="40" customFormat="1">
      <c r="B517" s="137"/>
      <c r="C517" s="197"/>
      <c r="D517" s="198" t="s">
        <v>212</v>
      </c>
      <c r="E517" s="199" t="s">
        <v>1</v>
      </c>
      <c r="F517" s="200" t="s">
        <v>653</v>
      </c>
      <c r="G517" s="197"/>
      <c r="H517" s="201">
        <v>1.67</v>
      </c>
      <c r="J517" s="197"/>
      <c r="L517" s="137"/>
      <c r="M517" s="139"/>
      <c r="N517" s="140"/>
      <c r="O517" s="140"/>
      <c r="P517" s="140"/>
      <c r="Q517" s="140"/>
      <c r="R517" s="140"/>
      <c r="S517" s="140"/>
      <c r="T517" s="141"/>
      <c r="AT517" s="138" t="s">
        <v>212</v>
      </c>
      <c r="AU517" s="138" t="s">
        <v>88</v>
      </c>
      <c r="AV517" s="40" t="s">
        <v>88</v>
      </c>
      <c r="AW517" s="40" t="s">
        <v>31</v>
      </c>
      <c r="AX517" s="40" t="s">
        <v>75</v>
      </c>
      <c r="AY517" s="138" t="s">
        <v>203</v>
      </c>
    </row>
    <row r="518" spans="2:51" s="40" customFormat="1">
      <c r="B518" s="137"/>
      <c r="C518" s="197"/>
      <c r="D518" s="198" t="s">
        <v>212</v>
      </c>
      <c r="E518" s="199" t="s">
        <v>1</v>
      </c>
      <c r="F518" s="200" t="s">
        <v>654</v>
      </c>
      <c r="G518" s="197"/>
      <c r="H518" s="201">
        <v>6.1660000000000004</v>
      </c>
      <c r="J518" s="197"/>
      <c r="L518" s="137"/>
      <c r="M518" s="139"/>
      <c r="N518" s="140"/>
      <c r="O518" s="140"/>
      <c r="P518" s="140"/>
      <c r="Q518" s="140"/>
      <c r="R518" s="140"/>
      <c r="S518" s="140"/>
      <c r="T518" s="141"/>
      <c r="AT518" s="138" t="s">
        <v>212</v>
      </c>
      <c r="AU518" s="138" t="s">
        <v>88</v>
      </c>
      <c r="AV518" s="40" t="s">
        <v>88</v>
      </c>
      <c r="AW518" s="40" t="s">
        <v>31</v>
      </c>
      <c r="AX518" s="40" t="s">
        <v>75</v>
      </c>
      <c r="AY518" s="138" t="s">
        <v>203</v>
      </c>
    </row>
    <row r="519" spans="2:51" s="40" customFormat="1">
      <c r="B519" s="137"/>
      <c r="C519" s="197"/>
      <c r="D519" s="198" t="s">
        <v>212</v>
      </c>
      <c r="E519" s="199" t="s">
        <v>1</v>
      </c>
      <c r="F519" s="200" t="s">
        <v>655</v>
      </c>
      <c r="G519" s="197"/>
      <c r="H519" s="201">
        <v>1.65</v>
      </c>
      <c r="J519" s="197"/>
      <c r="L519" s="137"/>
      <c r="M519" s="139"/>
      <c r="N519" s="140"/>
      <c r="O519" s="140"/>
      <c r="P519" s="140"/>
      <c r="Q519" s="140"/>
      <c r="R519" s="140"/>
      <c r="S519" s="140"/>
      <c r="T519" s="141"/>
      <c r="AT519" s="138" t="s">
        <v>212</v>
      </c>
      <c r="AU519" s="138" t="s">
        <v>88</v>
      </c>
      <c r="AV519" s="40" t="s">
        <v>88</v>
      </c>
      <c r="AW519" s="40" t="s">
        <v>31</v>
      </c>
      <c r="AX519" s="40" t="s">
        <v>75</v>
      </c>
      <c r="AY519" s="138" t="s">
        <v>203</v>
      </c>
    </row>
    <row r="520" spans="2:51" s="40" customFormat="1">
      <c r="B520" s="137"/>
      <c r="C520" s="197"/>
      <c r="D520" s="198" t="s">
        <v>212</v>
      </c>
      <c r="E520" s="199" t="s">
        <v>1</v>
      </c>
      <c r="F520" s="200" t="s">
        <v>656</v>
      </c>
      <c r="G520" s="197"/>
      <c r="H520" s="201">
        <v>11.295</v>
      </c>
      <c r="J520" s="197"/>
      <c r="L520" s="137"/>
      <c r="M520" s="139"/>
      <c r="N520" s="140"/>
      <c r="O520" s="140"/>
      <c r="P520" s="140"/>
      <c r="Q520" s="140"/>
      <c r="R520" s="140"/>
      <c r="S520" s="140"/>
      <c r="T520" s="141"/>
      <c r="AT520" s="138" t="s">
        <v>212</v>
      </c>
      <c r="AU520" s="138" t="s">
        <v>88</v>
      </c>
      <c r="AV520" s="40" t="s">
        <v>88</v>
      </c>
      <c r="AW520" s="40" t="s">
        <v>31</v>
      </c>
      <c r="AX520" s="40" t="s">
        <v>75</v>
      </c>
      <c r="AY520" s="138" t="s">
        <v>203</v>
      </c>
    </row>
    <row r="521" spans="2:51" s="40" customFormat="1">
      <c r="B521" s="137"/>
      <c r="C521" s="197"/>
      <c r="D521" s="198" t="s">
        <v>212</v>
      </c>
      <c r="E521" s="199" t="s">
        <v>1</v>
      </c>
      <c r="F521" s="200" t="s">
        <v>657</v>
      </c>
      <c r="G521" s="197"/>
      <c r="H521" s="201">
        <v>10.199999999999999</v>
      </c>
      <c r="J521" s="197"/>
      <c r="L521" s="137"/>
      <c r="M521" s="139"/>
      <c r="N521" s="140"/>
      <c r="O521" s="140"/>
      <c r="P521" s="140"/>
      <c r="Q521" s="140"/>
      <c r="R521" s="140"/>
      <c r="S521" s="140"/>
      <c r="T521" s="141"/>
      <c r="AT521" s="138" t="s">
        <v>212</v>
      </c>
      <c r="AU521" s="138" t="s">
        <v>88</v>
      </c>
      <c r="AV521" s="40" t="s">
        <v>88</v>
      </c>
      <c r="AW521" s="40" t="s">
        <v>31</v>
      </c>
      <c r="AX521" s="40" t="s">
        <v>75</v>
      </c>
      <c r="AY521" s="138" t="s">
        <v>203</v>
      </c>
    </row>
    <row r="522" spans="2:51" s="40" customFormat="1">
      <c r="B522" s="137"/>
      <c r="C522" s="197"/>
      <c r="D522" s="198" t="s">
        <v>212</v>
      </c>
      <c r="E522" s="199" t="s">
        <v>1</v>
      </c>
      <c r="F522" s="200" t="s">
        <v>658</v>
      </c>
      <c r="G522" s="197"/>
      <c r="H522" s="201">
        <v>1.65</v>
      </c>
      <c r="J522" s="197"/>
      <c r="L522" s="137"/>
      <c r="M522" s="139"/>
      <c r="N522" s="140"/>
      <c r="O522" s="140"/>
      <c r="P522" s="140"/>
      <c r="Q522" s="140"/>
      <c r="R522" s="140"/>
      <c r="S522" s="140"/>
      <c r="T522" s="141"/>
      <c r="AT522" s="138" t="s">
        <v>212</v>
      </c>
      <c r="AU522" s="138" t="s">
        <v>88</v>
      </c>
      <c r="AV522" s="40" t="s">
        <v>88</v>
      </c>
      <c r="AW522" s="40" t="s">
        <v>31</v>
      </c>
      <c r="AX522" s="40" t="s">
        <v>75</v>
      </c>
      <c r="AY522" s="138" t="s">
        <v>203</v>
      </c>
    </row>
    <row r="523" spans="2:51" s="40" customFormat="1">
      <c r="B523" s="137"/>
      <c r="C523" s="197"/>
      <c r="D523" s="198" t="s">
        <v>212</v>
      </c>
      <c r="E523" s="199" t="s">
        <v>1</v>
      </c>
      <c r="F523" s="200" t="s">
        <v>658</v>
      </c>
      <c r="G523" s="197"/>
      <c r="H523" s="201">
        <v>1.65</v>
      </c>
      <c r="J523" s="197"/>
      <c r="L523" s="137"/>
      <c r="M523" s="139"/>
      <c r="N523" s="140"/>
      <c r="O523" s="140"/>
      <c r="P523" s="140"/>
      <c r="Q523" s="140"/>
      <c r="R523" s="140"/>
      <c r="S523" s="140"/>
      <c r="T523" s="141"/>
      <c r="AT523" s="138" t="s">
        <v>212</v>
      </c>
      <c r="AU523" s="138" t="s">
        <v>88</v>
      </c>
      <c r="AV523" s="40" t="s">
        <v>88</v>
      </c>
      <c r="AW523" s="40" t="s">
        <v>31</v>
      </c>
      <c r="AX523" s="40" t="s">
        <v>75</v>
      </c>
      <c r="AY523" s="138" t="s">
        <v>203</v>
      </c>
    </row>
    <row r="524" spans="2:51" s="40" customFormat="1">
      <c r="B524" s="137"/>
      <c r="C524" s="197"/>
      <c r="D524" s="198" t="s">
        <v>212</v>
      </c>
      <c r="E524" s="199" t="s">
        <v>1</v>
      </c>
      <c r="F524" s="200" t="s">
        <v>659</v>
      </c>
      <c r="G524" s="197"/>
      <c r="H524" s="201">
        <v>0</v>
      </c>
      <c r="J524" s="197"/>
      <c r="L524" s="137"/>
      <c r="M524" s="139"/>
      <c r="N524" s="140"/>
      <c r="O524" s="140"/>
      <c r="P524" s="140"/>
      <c r="Q524" s="140"/>
      <c r="R524" s="140"/>
      <c r="S524" s="140"/>
      <c r="T524" s="141"/>
      <c r="AT524" s="138" t="s">
        <v>212</v>
      </c>
      <c r="AU524" s="138" t="s">
        <v>88</v>
      </c>
      <c r="AV524" s="40" t="s">
        <v>88</v>
      </c>
      <c r="AW524" s="40" t="s">
        <v>31</v>
      </c>
      <c r="AX524" s="40" t="s">
        <v>75</v>
      </c>
      <c r="AY524" s="138" t="s">
        <v>203</v>
      </c>
    </row>
    <row r="525" spans="2:51" s="40" customFormat="1">
      <c r="B525" s="137"/>
      <c r="C525" s="197"/>
      <c r="D525" s="198" t="s">
        <v>212</v>
      </c>
      <c r="E525" s="199" t="s">
        <v>1</v>
      </c>
      <c r="F525" s="200" t="s">
        <v>660</v>
      </c>
      <c r="G525" s="197"/>
      <c r="H525" s="201">
        <v>0</v>
      </c>
      <c r="J525" s="197"/>
      <c r="L525" s="137"/>
      <c r="M525" s="139"/>
      <c r="N525" s="140"/>
      <c r="O525" s="140"/>
      <c r="P525" s="140"/>
      <c r="Q525" s="140"/>
      <c r="R525" s="140"/>
      <c r="S525" s="140"/>
      <c r="T525" s="141"/>
      <c r="AT525" s="138" t="s">
        <v>212</v>
      </c>
      <c r="AU525" s="138" t="s">
        <v>88</v>
      </c>
      <c r="AV525" s="40" t="s">
        <v>88</v>
      </c>
      <c r="AW525" s="40" t="s">
        <v>31</v>
      </c>
      <c r="AX525" s="40" t="s">
        <v>75</v>
      </c>
      <c r="AY525" s="138" t="s">
        <v>203</v>
      </c>
    </row>
    <row r="526" spans="2:51" s="40" customFormat="1">
      <c r="B526" s="137"/>
      <c r="C526" s="197"/>
      <c r="D526" s="198" t="s">
        <v>212</v>
      </c>
      <c r="E526" s="199" t="s">
        <v>1</v>
      </c>
      <c r="F526" s="200" t="s">
        <v>661</v>
      </c>
      <c r="G526" s="197"/>
      <c r="H526" s="201">
        <v>1.26</v>
      </c>
      <c r="J526" s="197"/>
      <c r="L526" s="137"/>
      <c r="M526" s="139"/>
      <c r="N526" s="140"/>
      <c r="O526" s="140"/>
      <c r="P526" s="140"/>
      <c r="Q526" s="140"/>
      <c r="R526" s="140"/>
      <c r="S526" s="140"/>
      <c r="T526" s="141"/>
      <c r="AT526" s="138" t="s">
        <v>212</v>
      </c>
      <c r="AU526" s="138" t="s">
        <v>88</v>
      </c>
      <c r="AV526" s="40" t="s">
        <v>88</v>
      </c>
      <c r="AW526" s="40" t="s">
        <v>31</v>
      </c>
      <c r="AX526" s="40" t="s">
        <v>75</v>
      </c>
      <c r="AY526" s="138" t="s">
        <v>203</v>
      </c>
    </row>
    <row r="527" spans="2:51" s="40" customFormat="1">
      <c r="B527" s="137"/>
      <c r="C527" s="197"/>
      <c r="D527" s="198" t="s">
        <v>212</v>
      </c>
      <c r="E527" s="199" t="s">
        <v>1</v>
      </c>
      <c r="F527" s="200" t="s">
        <v>662</v>
      </c>
      <c r="G527" s="197"/>
      <c r="H527" s="201">
        <v>8.0250000000000004</v>
      </c>
      <c r="J527" s="197"/>
      <c r="L527" s="137"/>
      <c r="M527" s="139"/>
      <c r="N527" s="140"/>
      <c r="O527" s="140"/>
      <c r="P527" s="140"/>
      <c r="Q527" s="140"/>
      <c r="R527" s="140"/>
      <c r="S527" s="140"/>
      <c r="T527" s="141"/>
      <c r="AT527" s="138" t="s">
        <v>212</v>
      </c>
      <c r="AU527" s="138" t="s">
        <v>88</v>
      </c>
      <c r="AV527" s="40" t="s">
        <v>88</v>
      </c>
      <c r="AW527" s="40" t="s">
        <v>31</v>
      </c>
      <c r="AX527" s="40" t="s">
        <v>75</v>
      </c>
      <c r="AY527" s="138" t="s">
        <v>203</v>
      </c>
    </row>
    <row r="528" spans="2:51" s="40" customFormat="1">
      <c r="B528" s="137"/>
      <c r="C528" s="197"/>
      <c r="D528" s="198" t="s">
        <v>212</v>
      </c>
      <c r="E528" s="199" t="s">
        <v>1</v>
      </c>
      <c r="F528" s="200" t="s">
        <v>663</v>
      </c>
      <c r="G528" s="197"/>
      <c r="H528" s="201">
        <v>4.7</v>
      </c>
      <c r="J528" s="197"/>
      <c r="L528" s="137"/>
      <c r="M528" s="139"/>
      <c r="N528" s="140"/>
      <c r="O528" s="140"/>
      <c r="P528" s="140"/>
      <c r="Q528" s="140"/>
      <c r="R528" s="140"/>
      <c r="S528" s="140"/>
      <c r="T528" s="141"/>
      <c r="AT528" s="138" t="s">
        <v>212</v>
      </c>
      <c r="AU528" s="138" t="s">
        <v>88</v>
      </c>
      <c r="AV528" s="40" t="s">
        <v>88</v>
      </c>
      <c r="AW528" s="40" t="s">
        <v>31</v>
      </c>
      <c r="AX528" s="40" t="s">
        <v>75</v>
      </c>
      <c r="AY528" s="138" t="s">
        <v>203</v>
      </c>
    </row>
    <row r="529" spans="1:65" s="40" customFormat="1">
      <c r="B529" s="137"/>
      <c r="C529" s="197"/>
      <c r="D529" s="198" t="s">
        <v>212</v>
      </c>
      <c r="E529" s="199" t="s">
        <v>1</v>
      </c>
      <c r="F529" s="200" t="s">
        <v>664</v>
      </c>
      <c r="G529" s="197"/>
      <c r="H529" s="201">
        <v>7.2249999999999996</v>
      </c>
      <c r="J529" s="197"/>
      <c r="L529" s="137"/>
      <c r="M529" s="139"/>
      <c r="N529" s="140"/>
      <c r="O529" s="140"/>
      <c r="P529" s="140"/>
      <c r="Q529" s="140"/>
      <c r="R529" s="140"/>
      <c r="S529" s="140"/>
      <c r="T529" s="141"/>
      <c r="AT529" s="138" t="s">
        <v>212</v>
      </c>
      <c r="AU529" s="138" t="s">
        <v>88</v>
      </c>
      <c r="AV529" s="40" t="s">
        <v>88</v>
      </c>
      <c r="AW529" s="40" t="s">
        <v>31</v>
      </c>
      <c r="AX529" s="40" t="s">
        <v>75</v>
      </c>
      <c r="AY529" s="138" t="s">
        <v>203</v>
      </c>
    </row>
    <row r="530" spans="1:65" s="40" customFormat="1">
      <c r="B530" s="137"/>
      <c r="C530" s="197"/>
      <c r="D530" s="198" t="s">
        <v>212</v>
      </c>
      <c r="E530" s="199" t="s">
        <v>1</v>
      </c>
      <c r="F530" s="200" t="s">
        <v>665</v>
      </c>
      <c r="G530" s="197"/>
      <c r="H530" s="201">
        <v>0.44</v>
      </c>
      <c r="J530" s="197"/>
      <c r="L530" s="137"/>
      <c r="M530" s="139"/>
      <c r="N530" s="140"/>
      <c r="O530" s="140"/>
      <c r="P530" s="140"/>
      <c r="Q530" s="140"/>
      <c r="R530" s="140"/>
      <c r="S530" s="140"/>
      <c r="T530" s="141"/>
      <c r="AT530" s="138" t="s">
        <v>212</v>
      </c>
      <c r="AU530" s="138" t="s">
        <v>88</v>
      </c>
      <c r="AV530" s="40" t="s">
        <v>88</v>
      </c>
      <c r="AW530" s="40" t="s">
        <v>31</v>
      </c>
      <c r="AX530" s="40" t="s">
        <v>75</v>
      </c>
      <c r="AY530" s="138" t="s">
        <v>203</v>
      </c>
    </row>
    <row r="531" spans="1:65" s="40" customFormat="1">
      <c r="B531" s="137"/>
      <c r="C531" s="197"/>
      <c r="D531" s="198" t="s">
        <v>212</v>
      </c>
      <c r="E531" s="199" t="s">
        <v>1</v>
      </c>
      <c r="F531" s="200" t="s">
        <v>666</v>
      </c>
      <c r="G531" s="197"/>
      <c r="H531" s="201">
        <v>0</v>
      </c>
      <c r="J531" s="197"/>
      <c r="L531" s="137"/>
      <c r="M531" s="139"/>
      <c r="N531" s="140"/>
      <c r="O531" s="140"/>
      <c r="P531" s="140"/>
      <c r="Q531" s="140"/>
      <c r="R531" s="140"/>
      <c r="S531" s="140"/>
      <c r="T531" s="141"/>
      <c r="AT531" s="138" t="s">
        <v>212</v>
      </c>
      <c r="AU531" s="138" t="s">
        <v>88</v>
      </c>
      <c r="AV531" s="40" t="s">
        <v>88</v>
      </c>
      <c r="AW531" s="40" t="s">
        <v>31</v>
      </c>
      <c r="AX531" s="40" t="s">
        <v>75</v>
      </c>
      <c r="AY531" s="138" t="s">
        <v>203</v>
      </c>
    </row>
    <row r="532" spans="1:65" s="40" customFormat="1">
      <c r="B532" s="137"/>
      <c r="C532" s="197"/>
      <c r="D532" s="198" t="s">
        <v>212</v>
      </c>
      <c r="E532" s="199" t="s">
        <v>1</v>
      </c>
      <c r="F532" s="200" t="s">
        <v>667</v>
      </c>
      <c r="G532" s="197"/>
      <c r="H532" s="201">
        <v>7.6</v>
      </c>
      <c r="J532" s="197"/>
      <c r="L532" s="137"/>
      <c r="M532" s="139"/>
      <c r="N532" s="140"/>
      <c r="O532" s="140"/>
      <c r="P532" s="140"/>
      <c r="Q532" s="140"/>
      <c r="R532" s="140"/>
      <c r="S532" s="140"/>
      <c r="T532" s="141"/>
      <c r="AT532" s="138" t="s">
        <v>212</v>
      </c>
      <c r="AU532" s="138" t="s">
        <v>88</v>
      </c>
      <c r="AV532" s="40" t="s">
        <v>88</v>
      </c>
      <c r="AW532" s="40" t="s">
        <v>31</v>
      </c>
      <c r="AX532" s="40" t="s">
        <v>75</v>
      </c>
      <c r="AY532" s="138" t="s">
        <v>203</v>
      </c>
    </row>
    <row r="533" spans="1:65" s="40" customFormat="1">
      <c r="B533" s="137"/>
      <c r="C533" s="197"/>
      <c r="D533" s="198" t="s">
        <v>212</v>
      </c>
      <c r="E533" s="199" t="s">
        <v>1</v>
      </c>
      <c r="F533" s="200" t="s">
        <v>668</v>
      </c>
      <c r="G533" s="197"/>
      <c r="H533" s="201">
        <v>0</v>
      </c>
      <c r="J533" s="197"/>
      <c r="L533" s="137"/>
      <c r="M533" s="139"/>
      <c r="N533" s="140"/>
      <c r="O533" s="140"/>
      <c r="P533" s="140"/>
      <c r="Q533" s="140"/>
      <c r="R533" s="140"/>
      <c r="S533" s="140"/>
      <c r="T533" s="141"/>
      <c r="AT533" s="138" t="s">
        <v>212</v>
      </c>
      <c r="AU533" s="138" t="s">
        <v>88</v>
      </c>
      <c r="AV533" s="40" t="s">
        <v>88</v>
      </c>
      <c r="AW533" s="40" t="s">
        <v>31</v>
      </c>
      <c r="AX533" s="40" t="s">
        <v>75</v>
      </c>
      <c r="AY533" s="138" t="s">
        <v>203</v>
      </c>
    </row>
    <row r="534" spans="1:65" s="41" customFormat="1">
      <c r="B534" s="142"/>
      <c r="C534" s="202"/>
      <c r="D534" s="198" t="s">
        <v>212</v>
      </c>
      <c r="E534" s="203" t="s">
        <v>1</v>
      </c>
      <c r="F534" s="204" t="s">
        <v>669</v>
      </c>
      <c r="G534" s="202"/>
      <c r="H534" s="205">
        <v>103.03500000000001</v>
      </c>
      <c r="J534" s="202"/>
      <c r="L534" s="142"/>
      <c r="M534" s="144"/>
      <c r="N534" s="145"/>
      <c r="O534" s="145"/>
      <c r="P534" s="145"/>
      <c r="Q534" s="145"/>
      <c r="R534" s="145"/>
      <c r="S534" s="145"/>
      <c r="T534" s="146"/>
      <c r="AT534" s="143" t="s">
        <v>212</v>
      </c>
      <c r="AU534" s="143" t="s">
        <v>88</v>
      </c>
      <c r="AV534" s="41" t="s">
        <v>210</v>
      </c>
      <c r="AW534" s="41" t="s">
        <v>31</v>
      </c>
      <c r="AX534" s="41" t="s">
        <v>82</v>
      </c>
      <c r="AY534" s="143" t="s">
        <v>203</v>
      </c>
    </row>
    <row r="535" spans="1:65" s="87" customFormat="1" ht="16.5" customHeight="1">
      <c r="A535" s="19"/>
      <c r="B535" s="36"/>
      <c r="C535" s="213" t="s">
        <v>670</v>
      </c>
      <c r="D535" s="213" t="s">
        <v>368</v>
      </c>
      <c r="E535" s="214" t="s">
        <v>636</v>
      </c>
      <c r="F535" s="215" t="s">
        <v>637</v>
      </c>
      <c r="G535" s="216" t="s">
        <v>638</v>
      </c>
      <c r="H535" s="217">
        <v>139.09700000000001</v>
      </c>
      <c r="I535" s="44"/>
      <c r="J535" s="228">
        <f>ROUND(I535*H535,2)</f>
        <v>0</v>
      </c>
      <c r="K535" s="45"/>
      <c r="L535" s="157"/>
      <c r="M535" s="46" t="s">
        <v>1</v>
      </c>
      <c r="N535" s="158" t="s">
        <v>41</v>
      </c>
      <c r="O535" s="132"/>
      <c r="P535" s="133">
        <f>O535*H535</f>
        <v>0</v>
      </c>
      <c r="Q535" s="133">
        <v>1E-3</v>
      </c>
      <c r="R535" s="133">
        <f>Q535*H535</f>
        <v>0.139097</v>
      </c>
      <c r="S535" s="133">
        <v>0</v>
      </c>
      <c r="T535" s="134">
        <f>S535*H535</f>
        <v>0</v>
      </c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R535" s="135" t="s">
        <v>420</v>
      </c>
      <c r="AT535" s="135" t="s">
        <v>368</v>
      </c>
      <c r="AU535" s="135" t="s">
        <v>88</v>
      </c>
      <c r="AY535" s="80" t="s">
        <v>203</v>
      </c>
      <c r="BE535" s="136">
        <f>IF(N535="základná",J535,0)</f>
        <v>0</v>
      </c>
      <c r="BF535" s="136">
        <f>IF(N535="znížená",J535,0)</f>
        <v>0</v>
      </c>
      <c r="BG535" s="136">
        <f>IF(N535="zákl. prenesená",J535,0)</f>
        <v>0</v>
      </c>
      <c r="BH535" s="136">
        <f>IF(N535="zníž. prenesená",J535,0)</f>
        <v>0</v>
      </c>
      <c r="BI535" s="136">
        <f>IF(N535="nulová",J535,0)</f>
        <v>0</v>
      </c>
      <c r="BJ535" s="80" t="s">
        <v>88</v>
      </c>
      <c r="BK535" s="136">
        <f>ROUND(I535*H535,2)</f>
        <v>0</v>
      </c>
      <c r="BL535" s="80" t="s">
        <v>308</v>
      </c>
      <c r="BM535" s="135" t="s">
        <v>671</v>
      </c>
    </row>
    <row r="536" spans="1:65" s="40" customFormat="1">
      <c r="B536" s="137"/>
      <c r="C536" s="197"/>
      <c r="D536" s="198" t="s">
        <v>212</v>
      </c>
      <c r="E536" s="197"/>
      <c r="F536" s="200" t="s">
        <v>672</v>
      </c>
      <c r="G536" s="197"/>
      <c r="H536" s="201">
        <v>139.09700000000001</v>
      </c>
      <c r="J536" s="197"/>
      <c r="L536" s="137"/>
      <c r="M536" s="139"/>
      <c r="N536" s="140"/>
      <c r="O536" s="140"/>
      <c r="P536" s="140"/>
      <c r="Q536" s="140"/>
      <c r="R536" s="140"/>
      <c r="S536" s="140"/>
      <c r="T536" s="141"/>
      <c r="AT536" s="138" t="s">
        <v>212</v>
      </c>
      <c r="AU536" s="138" t="s">
        <v>88</v>
      </c>
      <c r="AV536" s="40" t="s">
        <v>88</v>
      </c>
      <c r="AW536" s="40" t="s">
        <v>3</v>
      </c>
      <c r="AX536" s="40" t="s">
        <v>82</v>
      </c>
      <c r="AY536" s="138" t="s">
        <v>203</v>
      </c>
    </row>
    <row r="537" spans="1:65" s="87" customFormat="1" ht="16.5" customHeight="1">
      <c r="A537" s="19"/>
      <c r="B537" s="36"/>
      <c r="C537" s="192" t="s">
        <v>673</v>
      </c>
      <c r="D537" s="192" t="s">
        <v>206</v>
      </c>
      <c r="E537" s="193" t="s">
        <v>674</v>
      </c>
      <c r="F537" s="194" t="s">
        <v>675</v>
      </c>
      <c r="G537" s="195" t="s">
        <v>605</v>
      </c>
      <c r="H537" s="196">
        <v>0.41399999999999998</v>
      </c>
      <c r="I537" s="37"/>
      <c r="J537" s="227">
        <f>ROUND(I537*H537,2)</f>
        <v>0</v>
      </c>
      <c r="K537" s="38"/>
      <c r="L537" s="36"/>
      <c r="M537" s="39" t="s">
        <v>1</v>
      </c>
      <c r="N537" s="131" t="s">
        <v>41</v>
      </c>
      <c r="O537" s="132"/>
      <c r="P537" s="133">
        <f>O537*H537</f>
        <v>0</v>
      </c>
      <c r="Q537" s="133">
        <v>0</v>
      </c>
      <c r="R537" s="133">
        <f>Q537*H537</f>
        <v>0</v>
      </c>
      <c r="S537" s="133">
        <v>0</v>
      </c>
      <c r="T537" s="134">
        <f>S537*H537</f>
        <v>0</v>
      </c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R537" s="135" t="s">
        <v>308</v>
      </c>
      <c r="AT537" s="135" t="s">
        <v>206</v>
      </c>
      <c r="AU537" s="135" t="s">
        <v>88</v>
      </c>
      <c r="AY537" s="80" t="s">
        <v>203</v>
      </c>
      <c r="BE537" s="136">
        <f>IF(N537="základná",J537,0)</f>
        <v>0</v>
      </c>
      <c r="BF537" s="136">
        <f>IF(N537="znížená",J537,0)</f>
        <v>0</v>
      </c>
      <c r="BG537" s="136">
        <f>IF(N537="zákl. prenesená",J537,0)</f>
        <v>0</v>
      </c>
      <c r="BH537" s="136">
        <f>IF(N537="zníž. prenesená",J537,0)</f>
        <v>0</v>
      </c>
      <c r="BI537" s="136">
        <f>IF(N537="nulová",J537,0)</f>
        <v>0</v>
      </c>
      <c r="BJ537" s="80" t="s">
        <v>88</v>
      </c>
      <c r="BK537" s="136">
        <f>ROUND(I537*H537,2)</f>
        <v>0</v>
      </c>
      <c r="BL537" s="80" t="s">
        <v>308</v>
      </c>
      <c r="BM537" s="135" t="s">
        <v>676</v>
      </c>
    </row>
    <row r="538" spans="1:65" s="35" customFormat="1" ht="22.9" customHeight="1">
      <c r="B538" s="123"/>
      <c r="C538" s="188"/>
      <c r="D538" s="189" t="s">
        <v>74</v>
      </c>
      <c r="E538" s="191" t="s">
        <v>677</v>
      </c>
      <c r="F538" s="191" t="s">
        <v>678</v>
      </c>
      <c r="G538" s="188"/>
      <c r="H538" s="188"/>
      <c r="J538" s="226">
        <f>BK538</f>
        <v>0</v>
      </c>
      <c r="L538" s="123"/>
      <c r="M538" s="125"/>
      <c r="N538" s="126"/>
      <c r="O538" s="126"/>
      <c r="P538" s="127">
        <f>SUM(P539:P548)</f>
        <v>0</v>
      </c>
      <c r="Q538" s="126"/>
      <c r="R538" s="127">
        <f>SUM(R539:R548)</f>
        <v>2.3443759999999998E-2</v>
      </c>
      <c r="S538" s="126"/>
      <c r="T538" s="128">
        <f>SUM(T539:T548)</f>
        <v>0</v>
      </c>
      <c r="AR538" s="124" t="s">
        <v>88</v>
      </c>
      <c r="AT538" s="129" t="s">
        <v>74</v>
      </c>
      <c r="AU538" s="129" t="s">
        <v>82</v>
      </c>
      <c r="AY538" s="124" t="s">
        <v>203</v>
      </c>
      <c r="BK538" s="130">
        <f>SUM(BK539:BK548)</f>
        <v>0</v>
      </c>
    </row>
    <row r="539" spans="1:65" s="87" customFormat="1" ht="21.75" customHeight="1">
      <c r="A539" s="19"/>
      <c r="B539" s="36"/>
      <c r="C539" s="192" t="s">
        <v>679</v>
      </c>
      <c r="D539" s="192" t="s">
        <v>206</v>
      </c>
      <c r="E539" s="193" t="s">
        <v>680</v>
      </c>
      <c r="F539" s="194" t="s">
        <v>681</v>
      </c>
      <c r="G539" s="195" t="s">
        <v>408</v>
      </c>
      <c r="H539" s="196">
        <v>13.1</v>
      </c>
      <c r="I539" s="37"/>
      <c r="J539" s="227">
        <f>ROUND(I539*H539,2)</f>
        <v>0</v>
      </c>
      <c r="K539" s="38"/>
      <c r="L539" s="36"/>
      <c r="M539" s="39" t="s">
        <v>1</v>
      </c>
      <c r="N539" s="131" t="s">
        <v>41</v>
      </c>
      <c r="O539" s="132"/>
      <c r="P539" s="133">
        <f>O539*H539</f>
        <v>0</v>
      </c>
      <c r="Q539" s="133">
        <v>1E-4</v>
      </c>
      <c r="R539" s="133">
        <f>Q539*H539</f>
        <v>1.31E-3</v>
      </c>
      <c r="S539" s="133">
        <v>0</v>
      </c>
      <c r="T539" s="134">
        <f>S539*H539</f>
        <v>0</v>
      </c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R539" s="135" t="s">
        <v>308</v>
      </c>
      <c r="AT539" s="135" t="s">
        <v>206</v>
      </c>
      <c r="AU539" s="135" t="s">
        <v>88</v>
      </c>
      <c r="AY539" s="80" t="s">
        <v>203</v>
      </c>
      <c r="BE539" s="136">
        <f>IF(N539="základná",J539,0)</f>
        <v>0</v>
      </c>
      <c r="BF539" s="136">
        <f>IF(N539="znížená",J539,0)</f>
        <v>0</v>
      </c>
      <c r="BG539" s="136">
        <f>IF(N539="zákl. prenesená",J539,0)</f>
        <v>0</v>
      </c>
      <c r="BH539" s="136">
        <f>IF(N539="zníž. prenesená",J539,0)</f>
        <v>0</v>
      </c>
      <c r="BI539" s="136">
        <f>IF(N539="nulová",J539,0)</f>
        <v>0</v>
      </c>
      <c r="BJ539" s="80" t="s">
        <v>88</v>
      </c>
      <c r="BK539" s="136">
        <f>ROUND(I539*H539,2)</f>
        <v>0</v>
      </c>
      <c r="BL539" s="80" t="s">
        <v>308</v>
      </c>
      <c r="BM539" s="135" t="s">
        <v>682</v>
      </c>
    </row>
    <row r="540" spans="1:65" s="40" customFormat="1">
      <c r="B540" s="137"/>
      <c r="C540" s="197"/>
      <c r="D540" s="198" t="s">
        <v>212</v>
      </c>
      <c r="E540" s="199" t="s">
        <v>1</v>
      </c>
      <c r="F540" s="200" t="s">
        <v>683</v>
      </c>
      <c r="G540" s="197"/>
      <c r="H540" s="201">
        <v>5.24</v>
      </c>
      <c r="J540" s="197"/>
      <c r="L540" s="137"/>
      <c r="M540" s="139"/>
      <c r="N540" s="140"/>
      <c r="O540" s="140"/>
      <c r="P540" s="140"/>
      <c r="Q540" s="140"/>
      <c r="R540" s="140"/>
      <c r="S540" s="140"/>
      <c r="T540" s="141"/>
      <c r="AT540" s="138" t="s">
        <v>212</v>
      </c>
      <c r="AU540" s="138" t="s">
        <v>88</v>
      </c>
      <c r="AV540" s="40" t="s">
        <v>88</v>
      </c>
      <c r="AW540" s="40" t="s">
        <v>31</v>
      </c>
      <c r="AX540" s="40" t="s">
        <v>75</v>
      </c>
      <c r="AY540" s="138" t="s">
        <v>203</v>
      </c>
    </row>
    <row r="541" spans="1:65" s="40" customFormat="1">
      <c r="B541" s="137"/>
      <c r="C541" s="197"/>
      <c r="D541" s="198" t="s">
        <v>212</v>
      </c>
      <c r="E541" s="199" t="s">
        <v>1</v>
      </c>
      <c r="F541" s="200" t="s">
        <v>684</v>
      </c>
      <c r="G541" s="197"/>
      <c r="H541" s="201">
        <v>5.24</v>
      </c>
      <c r="J541" s="197"/>
      <c r="L541" s="137"/>
      <c r="M541" s="139"/>
      <c r="N541" s="140"/>
      <c r="O541" s="140"/>
      <c r="P541" s="140"/>
      <c r="Q541" s="140"/>
      <c r="R541" s="140"/>
      <c r="S541" s="140"/>
      <c r="T541" s="141"/>
      <c r="AT541" s="138" t="s">
        <v>212</v>
      </c>
      <c r="AU541" s="138" t="s">
        <v>88</v>
      </c>
      <c r="AV541" s="40" t="s">
        <v>88</v>
      </c>
      <c r="AW541" s="40" t="s">
        <v>31</v>
      </c>
      <c r="AX541" s="40" t="s">
        <v>75</v>
      </c>
      <c r="AY541" s="138" t="s">
        <v>203</v>
      </c>
    </row>
    <row r="542" spans="1:65" s="43" customFormat="1">
      <c r="B542" s="152"/>
      <c r="C542" s="209"/>
      <c r="D542" s="198" t="s">
        <v>212</v>
      </c>
      <c r="E542" s="210" t="s">
        <v>1</v>
      </c>
      <c r="F542" s="211" t="s">
        <v>449</v>
      </c>
      <c r="G542" s="209"/>
      <c r="H542" s="212">
        <v>10.48</v>
      </c>
      <c r="J542" s="209"/>
      <c r="L542" s="152"/>
      <c r="M542" s="154"/>
      <c r="N542" s="155"/>
      <c r="O542" s="155"/>
      <c r="P542" s="155"/>
      <c r="Q542" s="155"/>
      <c r="R542" s="155"/>
      <c r="S542" s="155"/>
      <c r="T542" s="156"/>
      <c r="AT542" s="153" t="s">
        <v>212</v>
      </c>
      <c r="AU542" s="153" t="s">
        <v>88</v>
      </c>
      <c r="AV542" s="43" t="s">
        <v>204</v>
      </c>
      <c r="AW542" s="43" t="s">
        <v>31</v>
      </c>
      <c r="AX542" s="43" t="s">
        <v>75</v>
      </c>
      <c r="AY542" s="153" t="s">
        <v>203</v>
      </c>
    </row>
    <row r="543" spans="1:65" s="40" customFormat="1">
      <c r="B543" s="137"/>
      <c r="C543" s="197"/>
      <c r="D543" s="198" t="s">
        <v>212</v>
      </c>
      <c r="E543" s="199" t="s">
        <v>1</v>
      </c>
      <c r="F543" s="200" t="s">
        <v>685</v>
      </c>
      <c r="G543" s="197"/>
      <c r="H543" s="201">
        <v>2.62</v>
      </c>
      <c r="J543" s="197"/>
      <c r="L543" s="137"/>
      <c r="M543" s="139"/>
      <c r="N543" s="140"/>
      <c r="O543" s="140"/>
      <c r="P543" s="140"/>
      <c r="Q543" s="140"/>
      <c r="R543" s="140"/>
      <c r="S543" s="140"/>
      <c r="T543" s="141"/>
      <c r="AT543" s="138" t="s">
        <v>212</v>
      </c>
      <c r="AU543" s="138" t="s">
        <v>88</v>
      </c>
      <c r="AV543" s="40" t="s">
        <v>88</v>
      </c>
      <c r="AW543" s="40" t="s">
        <v>31</v>
      </c>
      <c r="AX543" s="40" t="s">
        <v>75</v>
      </c>
      <c r="AY543" s="138" t="s">
        <v>203</v>
      </c>
    </row>
    <row r="544" spans="1:65" s="43" customFormat="1">
      <c r="B544" s="152"/>
      <c r="C544" s="209"/>
      <c r="D544" s="198" t="s">
        <v>212</v>
      </c>
      <c r="E544" s="210" t="s">
        <v>1</v>
      </c>
      <c r="F544" s="211" t="s">
        <v>686</v>
      </c>
      <c r="G544" s="209"/>
      <c r="H544" s="212">
        <v>2.62</v>
      </c>
      <c r="J544" s="209"/>
      <c r="L544" s="152"/>
      <c r="M544" s="154"/>
      <c r="N544" s="155"/>
      <c r="O544" s="155"/>
      <c r="P544" s="155"/>
      <c r="Q544" s="155"/>
      <c r="R544" s="155"/>
      <c r="S544" s="155"/>
      <c r="T544" s="156"/>
      <c r="AT544" s="153" t="s">
        <v>212</v>
      </c>
      <c r="AU544" s="153" t="s">
        <v>88</v>
      </c>
      <c r="AV544" s="43" t="s">
        <v>204</v>
      </c>
      <c r="AW544" s="43" t="s">
        <v>31</v>
      </c>
      <c r="AX544" s="43" t="s">
        <v>75</v>
      </c>
      <c r="AY544" s="153" t="s">
        <v>203</v>
      </c>
    </row>
    <row r="545" spans="1:65" s="41" customFormat="1">
      <c r="B545" s="142"/>
      <c r="C545" s="202"/>
      <c r="D545" s="198" t="s">
        <v>212</v>
      </c>
      <c r="E545" s="203" t="s">
        <v>1</v>
      </c>
      <c r="F545" s="204" t="s">
        <v>687</v>
      </c>
      <c r="G545" s="202"/>
      <c r="H545" s="205">
        <v>13.1</v>
      </c>
      <c r="J545" s="202"/>
      <c r="L545" s="142"/>
      <c r="M545" s="144"/>
      <c r="N545" s="145"/>
      <c r="O545" s="145"/>
      <c r="P545" s="145"/>
      <c r="Q545" s="145"/>
      <c r="R545" s="145"/>
      <c r="S545" s="145"/>
      <c r="T545" s="146"/>
      <c r="AT545" s="143" t="s">
        <v>212</v>
      </c>
      <c r="AU545" s="143" t="s">
        <v>88</v>
      </c>
      <c r="AV545" s="41" t="s">
        <v>210</v>
      </c>
      <c r="AW545" s="41" t="s">
        <v>31</v>
      </c>
      <c r="AX545" s="41" t="s">
        <v>82</v>
      </c>
      <c r="AY545" s="143" t="s">
        <v>203</v>
      </c>
    </row>
    <row r="546" spans="1:65" s="87" customFormat="1" ht="16.5" customHeight="1">
      <c r="A546" s="19"/>
      <c r="B546" s="36"/>
      <c r="C546" s="213" t="s">
        <v>688</v>
      </c>
      <c r="D546" s="213" t="s">
        <v>368</v>
      </c>
      <c r="E546" s="214" t="s">
        <v>689</v>
      </c>
      <c r="F546" s="215" t="s">
        <v>690</v>
      </c>
      <c r="G546" s="216" t="s">
        <v>209</v>
      </c>
      <c r="H546" s="217">
        <v>42.313000000000002</v>
      </c>
      <c r="I546" s="44"/>
      <c r="J546" s="228">
        <f>ROUND(I546*H546,2)</f>
        <v>0</v>
      </c>
      <c r="K546" s="45"/>
      <c r="L546" s="157"/>
      <c r="M546" s="46" t="s">
        <v>1</v>
      </c>
      <c r="N546" s="158" t="s">
        <v>41</v>
      </c>
      <c r="O546" s="132"/>
      <c r="P546" s="133">
        <f>O546*H546</f>
        <v>0</v>
      </c>
      <c r="Q546" s="133">
        <v>4.6999999999999999E-4</v>
      </c>
      <c r="R546" s="133">
        <f>Q546*H546</f>
        <v>1.988711E-2</v>
      </c>
      <c r="S546" s="133">
        <v>0</v>
      </c>
      <c r="T546" s="134">
        <f>S546*H546</f>
        <v>0</v>
      </c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R546" s="135" t="s">
        <v>420</v>
      </c>
      <c r="AT546" s="135" t="s">
        <v>368</v>
      </c>
      <c r="AU546" s="135" t="s">
        <v>88</v>
      </c>
      <c r="AY546" s="80" t="s">
        <v>203</v>
      </c>
      <c r="BE546" s="136">
        <f>IF(N546="základná",J546,0)</f>
        <v>0</v>
      </c>
      <c r="BF546" s="136">
        <f>IF(N546="znížená",J546,0)</f>
        <v>0</v>
      </c>
      <c r="BG546" s="136">
        <f>IF(N546="zákl. prenesená",J546,0)</f>
        <v>0</v>
      </c>
      <c r="BH546" s="136">
        <f>IF(N546="zníž. prenesená",J546,0)</f>
        <v>0</v>
      </c>
      <c r="BI546" s="136">
        <f>IF(N546="nulová",J546,0)</f>
        <v>0</v>
      </c>
      <c r="BJ546" s="80" t="s">
        <v>88</v>
      </c>
      <c r="BK546" s="136">
        <f>ROUND(I546*H546,2)</f>
        <v>0</v>
      </c>
      <c r="BL546" s="80" t="s">
        <v>308</v>
      </c>
      <c r="BM546" s="135" t="s">
        <v>691</v>
      </c>
    </row>
    <row r="547" spans="1:65" s="87" customFormat="1" ht="21.75" customHeight="1">
      <c r="A547" s="19"/>
      <c r="B547" s="36"/>
      <c r="C547" s="213" t="s">
        <v>692</v>
      </c>
      <c r="D547" s="213" t="s">
        <v>368</v>
      </c>
      <c r="E547" s="214" t="s">
        <v>693</v>
      </c>
      <c r="F547" s="215" t="s">
        <v>694</v>
      </c>
      <c r="G547" s="216" t="s">
        <v>116</v>
      </c>
      <c r="H547" s="217">
        <v>0.65500000000000003</v>
      </c>
      <c r="I547" s="44"/>
      <c r="J547" s="228">
        <f>ROUND(I547*H547,2)</f>
        <v>0</v>
      </c>
      <c r="K547" s="45"/>
      <c r="L547" s="157"/>
      <c r="M547" s="46" t="s">
        <v>1</v>
      </c>
      <c r="N547" s="158" t="s">
        <v>41</v>
      </c>
      <c r="O547" s="132"/>
      <c r="P547" s="133">
        <f>O547*H547</f>
        <v>0</v>
      </c>
      <c r="Q547" s="133">
        <v>3.4299999999999999E-3</v>
      </c>
      <c r="R547" s="133">
        <f>Q547*H547</f>
        <v>2.2466500000000002E-3</v>
      </c>
      <c r="S547" s="133">
        <v>0</v>
      </c>
      <c r="T547" s="134">
        <f>S547*H547</f>
        <v>0</v>
      </c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R547" s="135" t="s">
        <v>420</v>
      </c>
      <c r="AT547" s="135" t="s">
        <v>368</v>
      </c>
      <c r="AU547" s="135" t="s">
        <v>88</v>
      </c>
      <c r="AY547" s="80" t="s">
        <v>203</v>
      </c>
      <c r="BE547" s="136">
        <f>IF(N547="základná",J547,0)</f>
        <v>0</v>
      </c>
      <c r="BF547" s="136">
        <f>IF(N547="znížená",J547,0)</f>
        <v>0</v>
      </c>
      <c r="BG547" s="136">
        <f>IF(N547="zákl. prenesená",J547,0)</f>
        <v>0</v>
      </c>
      <c r="BH547" s="136">
        <f>IF(N547="zníž. prenesená",J547,0)</f>
        <v>0</v>
      </c>
      <c r="BI547" s="136">
        <f>IF(N547="nulová",J547,0)</f>
        <v>0</v>
      </c>
      <c r="BJ547" s="80" t="s">
        <v>88</v>
      </c>
      <c r="BK547" s="136">
        <f>ROUND(I547*H547,2)</f>
        <v>0</v>
      </c>
      <c r="BL547" s="80" t="s">
        <v>308</v>
      </c>
      <c r="BM547" s="135" t="s">
        <v>695</v>
      </c>
    </row>
    <row r="548" spans="1:65" s="87" customFormat="1" ht="16.5" customHeight="1">
      <c r="A548" s="19"/>
      <c r="B548" s="36"/>
      <c r="C548" s="192" t="s">
        <v>696</v>
      </c>
      <c r="D548" s="192" t="s">
        <v>206</v>
      </c>
      <c r="E548" s="193" t="s">
        <v>697</v>
      </c>
      <c r="F548" s="194" t="s">
        <v>698</v>
      </c>
      <c r="G548" s="195" t="s">
        <v>605</v>
      </c>
      <c r="H548" s="196">
        <v>2.3E-2</v>
      </c>
      <c r="I548" s="37"/>
      <c r="J548" s="227">
        <f>ROUND(I548*H548,2)</f>
        <v>0</v>
      </c>
      <c r="K548" s="38"/>
      <c r="L548" s="36"/>
      <c r="M548" s="39" t="s">
        <v>1</v>
      </c>
      <c r="N548" s="131" t="s">
        <v>41</v>
      </c>
      <c r="O548" s="132"/>
      <c r="P548" s="133">
        <f>O548*H548</f>
        <v>0</v>
      </c>
      <c r="Q548" s="133">
        <v>0</v>
      </c>
      <c r="R548" s="133">
        <f>Q548*H548</f>
        <v>0</v>
      </c>
      <c r="S548" s="133">
        <v>0</v>
      </c>
      <c r="T548" s="134">
        <f>S548*H548</f>
        <v>0</v>
      </c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R548" s="135" t="s">
        <v>308</v>
      </c>
      <c r="AT548" s="135" t="s">
        <v>206</v>
      </c>
      <c r="AU548" s="135" t="s">
        <v>88</v>
      </c>
      <c r="AY548" s="80" t="s">
        <v>203</v>
      </c>
      <c r="BE548" s="136">
        <f>IF(N548="základná",J548,0)</f>
        <v>0</v>
      </c>
      <c r="BF548" s="136">
        <f>IF(N548="znížená",J548,0)</f>
        <v>0</v>
      </c>
      <c r="BG548" s="136">
        <f>IF(N548="zákl. prenesená",J548,0)</f>
        <v>0</v>
      </c>
      <c r="BH548" s="136">
        <f>IF(N548="zníž. prenesená",J548,0)</f>
        <v>0</v>
      </c>
      <c r="BI548" s="136">
        <f>IF(N548="nulová",J548,0)</f>
        <v>0</v>
      </c>
      <c r="BJ548" s="80" t="s">
        <v>88</v>
      </c>
      <c r="BK548" s="136">
        <f>ROUND(I548*H548,2)</f>
        <v>0</v>
      </c>
      <c r="BL548" s="80" t="s">
        <v>308</v>
      </c>
      <c r="BM548" s="135" t="s">
        <v>699</v>
      </c>
    </row>
    <row r="549" spans="1:65" s="35" customFormat="1" ht="22.9" customHeight="1">
      <c r="B549" s="123"/>
      <c r="C549" s="188"/>
      <c r="D549" s="189" t="s">
        <v>74</v>
      </c>
      <c r="E549" s="191" t="s">
        <v>700</v>
      </c>
      <c r="F549" s="191" t="s">
        <v>701</v>
      </c>
      <c r="G549" s="188"/>
      <c r="H549" s="188"/>
      <c r="J549" s="226">
        <f>BK549</f>
        <v>0</v>
      </c>
      <c r="L549" s="123"/>
      <c r="M549" s="125"/>
      <c r="N549" s="126"/>
      <c r="O549" s="126"/>
      <c r="P549" s="127">
        <f>SUM(P550:P582)</f>
        <v>0</v>
      </c>
      <c r="Q549" s="126"/>
      <c r="R549" s="127">
        <f>SUM(R550:R582)</f>
        <v>1.5063752400000001</v>
      </c>
      <c r="S549" s="126"/>
      <c r="T549" s="128">
        <f>SUM(T550:T582)</f>
        <v>0</v>
      </c>
      <c r="AR549" s="124" t="s">
        <v>88</v>
      </c>
      <c r="AT549" s="129" t="s">
        <v>74</v>
      </c>
      <c r="AU549" s="129" t="s">
        <v>82</v>
      </c>
      <c r="AY549" s="124" t="s">
        <v>203</v>
      </c>
      <c r="BK549" s="130">
        <f>SUM(BK550:BK582)</f>
        <v>0</v>
      </c>
    </row>
    <row r="550" spans="1:65" s="87" customFormat="1" ht="16.5" customHeight="1">
      <c r="A550" s="19"/>
      <c r="B550" s="36"/>
      <c r="C550" s="192" t="s">
        <v>702</v>
      </c>
      <c r="D550" s="192" t="s">
        <v>206</v>
      </c>
      <c r="E550" s="193" t="s">
        <v>703</v>
      </c>
      <c r="F550" s="194" t="s">
        <v>704</v>
      </c>
      <c r="G550" s="195" t="s">
        <v>116</v>
      </c>
      <c r="H550" s="196">
        <v>1.47</v>
      </c>
      <c r="I550" s="37"/>
      <c r="J550" s="227">
        <f>ROUND(I550*H550,2)</f>
        <v>0</v>
      </c>
      <c r="K550" s="38"/>
      <c r="L550" s="36"/>
      <c r="M550" s="39" t="s">
        <v>1</v>
      </c>
      <c r="N550" s="131" t="s">
        <v>41</v>
      </c>
      <c r="O550" s="132"/>
      <c r="P550" s="133">
        <f>O550*H550</f>
        <v>0</v>
      </c>
      <c r="Q550" s="133">
        <v>2.2020000000000001E-2</v>
      </c>
      <c r="R550" s="133">
        <f>Q550*H550</f>
        <v>3.23694E-2</v>
      </c>
      <c r="S550" s="133">
        <v>0</v>
      </c>
      <c r="T550" s="134">
        <f>S550*H550</f>
        <v>0</v>
      </c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R550" s="135" t="s">
        <v>308</v>
      </c>
      <c r="AT550" s="135" t="s">
        <v>206</v>
      </c>
      <c r="AU550" s="135" t="s">
        <v>88</v>
      </c>
      <c r="AY550" s="80" t="s">
        <v>203</v>
      </c>
      <c r="BE550" s="136">
        <f>IF(N550="základná",J550,0)</f>
        <v>0</v>
      </c>
      <c r="BF550" s="136">
        <f>IF(N550="znížená",J550,0)</f>
        <v>0</v>
      </c>
      <c r="BG550" s="136">
        <f>IF(N550="zákl. prenesená",J550,0)</f>
        <v>0</v>
      </c>
      <c r="BH550" s="136">
        <f>IF(N550="zníž. prenesená",J550,0)</f>
        <v>0</v>
      </c>
      <c r="BI550" s="136">
        <f>IF(N550="nulová",J550,0)</f>
        <v>0</v>
      </c>
      <c r="BJ550" s="80" t="s">
        <v>88</v>
      </c>
      <c r="BK550" s="136">
        <f>ROUND(I550*H550,2)</f>
        <v>0</v>
      </c>
      <c r="BL550" s="80" t="s">
        <v>308</v>
      </c>
      <c r="BM550" s="135" t="s">
        <v>705</v>
      </c>
    </row>
    <row r="551" spans="1:65" s="42" customFormat="1">
      <c r="B551" s="147"/>
      <c r="C551" s="206"/>
      <c r="D551" s="198" t="s">
        <v>212</v>
      </c>
      <c r="E551" s="207" t="s">
        <v>1</v>
      </c>
      <c r="F551" s="208" t="s">
        <v>706</v>
      </c>
      <c r="G551" s="206"/>
      <c r="H551" s="207" t="s">
        <v>1</v>
      </c>
      <c r="J551" s="206"/>
      <c r="L551" s="147"/>
      <c r="M551" s="149"/>
      <c r="N551" s="150"/>
      <c r="O551" s="150"/>
      <c r="P551" s="150"/>
      <c r="Q551" s="150"/>
      <c r="R551" s="150"/>
      <c r="S551" s="150"/>
      <c r="T551" s="151"/>
      <c r="AT551" s="148" t="s">
        <v>212</v>
      </c>
      <c r="AU551" s="148" t="s">
        <v>88</v>
      </c>
      <c r="AV551" s="42" t="s">
        <v>82</v>
      </c>
      <c r="AW551" s="42" t="s">
        <v>31</v>
      </c>
      <c r="AX551" s="42" t="s">
        <v>75</v>
      </c>
      <c r="AY551" s="148" t="s">
        <v>203</v>
      </c>
    </row>
    <row r="552" spans="1:65" s="40" customFormat="1">
      <c r="B552" s="137"/>
      <c r="C552" s="197"/>
      <c r="D552" s="198" t="s">
        <v>212</v>
      </c>
      <c r="E552" s="199" t="s">
        <v>1</v>
      </c>
      <c r="F552" s="200" t="s">
        <v>707</v>
      </c>
      <c r="G552" s="197"/>
      <c r="H552" s="201">
        <v>1.47</v>
      </c>
      <c r="J552" s="197"/>
      <c r="L552" s="137"/>
      <c r="M552" s="139"/>
      <c r="N552" s="140"/>
      <c r="O552" s="140"/>
      <c r="P552" s="140"/>
      <c r="Q552" s="140"/>
      <c r="R552" s="140"/>
      <c r="S552" s="140"/>
      <c r="T552" s="141"/>
      <c r="AT552" s="138" t="s">
        <v>212</v>
      </c>
      <c r="AU552" s="138" t="s">
        <v>88</v>
      </c>
      <c r="AV552" s="40" t="s">
        <v>88</v>
      </c>
      <c r="AW552" s="40" t="s">
        <v>31</v>
      </c>
      <c r="AX552" s="40" t="s">
        <v>75</v>
      </c>
      <c r="AY552" s="138" t="s">
        <v>203</v>
      </c>
    </row>
    <row r="553" spans="1:65" s="41" customFormat="1">
      <c r="B553" s="142"/>
      <c r="C553" s="202"/>
      <c r="D553" s="198" t="s">
        <v>212</v>
      </c>
      <c r="E553" s="203" t="s">
        <v>1</v>
      </c>
      <c r="F553" s="204" t="s">
        <v>239</v>
      </c>
      <c r="G553" s="202"/>
      <c r="H553" s="205">
        <v>1.47</v>
      </c>
      <c r="J553" s="202"/>
      <c r="L553" s="142"/>
      <c r="M553" s="144"/>
      <c r="N553" s="145"/>
      <c r="O553" s="145"/>
      <c r="P553" s="145"/>
      <c r="Q553" s="145"/>
      <c r="R553" s="145"/>
      <c r="S553" s="145"/>
      <c r="T553" s="146"/>
      <c r="AT553" s="143" t="s">
        <v>212</v>
      </c>
      <c r="AU553" s="143" t="s">
        <v>88</v>
      </c>
      <c r="AV553" s="41" t="s">
        <v>210</v>
      </c>
      <c r="AW553" s="41" t="s">
        <v>31</v>
      </c>
      <c r="AX553" s="41" t="s">
        <v>82</v>
      </c>
      <c r="AY553" s="143" t="s">
        <v>203</v>
      </c>
    </row>
    <row r="554" spans="1:65" s="87" customFormat="1" ht="16.5" customHeight="1">
      <c r="A554" s="19"/>
      <c r="B554" s="36"/>
      <c r="C554" s="192" t="s">
        <v>708</v>
      </c>
      <c r="D554" s="192" t="s">
        <v>206</v>
      </c>
      <c r="E554" s="193" t="s">
        <v>709</v>
      </c>
      <c r="F554" s="194" t="s">
        <v>710</v>
      </c>
      <c r="G554" s="195" t="s">
        <v>116</v>
      </c>
      <c r="H554" s="196">
        <v>29</v>
      </c>
      <c r="I554" s="37"/>
      <c r="J554" s="227">
        <f>ROUND(I554*H554,2)</f>
        <v>0</v>
      </c>
      <c r="K554" s="38"/>
      <c r="L554" s="36"/>
      <c r="M554" s="39" t="s">
        <v>1</v>
      </c>
      <c r="N554" s="131" t="s">
        <v>41</v>
      </c>
      <c r="O554" s="132"/>
      <c r="P554" s="133">
        <f>O554*H554</f>
        <v>0</v>
      </c>
      <c r="Q554" s="133">
        <v>9.2700000000000005E-3</v>
      </c>
      <c r="R554" s="133">
        <f>Q554*H554</f>
        <v>0.26883000000000001</v>
      </c>
      <c r="S554" s="133">
        <v>0</v>
      </c>
      <c r="T554" s="134">
        <f>S554*H554</f>
        <v>0</v>
      </c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R554" s="135" t="s">
        <v>308</v>
      </c>
      <c r="AT554" s="135" t="s">
        <v>206</v>
      </c>
      <c r="AU554" s="135" t="s">
        <v>88</v>
      </c>
      <c r="AY554" s="80" t="s">
        <v>203</v>
      </c>
      <c r="BE554" s="136">
        <f>IF(N554="základná",J554,0)</f>
        <v>0</v>
      </c>
      <c r="BF554" s="136">
        <f>IF(N554="znížená",J554,0)</f>
        <v>0</v>
      </c>
      <c r="BG554" s="136">
        <f>IF(N554="zákl. prenesená",J554,0)</f>
        <v>0</v>
      </c>
      <c r="BH554" s="136">
        <f>IF(N554="zníž. prenesená",J554,0)</f>
        <v>0</v>
      </c>
      <c r="BI554" s="136">
        <f>IF(N554="nulová",J554,0)</f>
        <v>0</v>
      </c>
      <c r="BJ554" s="80" t="s">
        <v>88</v>
      </c>
      <c r="BK554" s="136">
        <f>ROUND(I554*H554,2)</f>
        <v>0</v>
      </c>
      <c r="BL554" s="80" t="s">
        <v>308</v>
      </c>
      <c r="BM554" s="135" t="s">
        <v>711</v>
      </c>
    </row>
    <row r="555" spans="1:65" s="42" customFormat="1">
      <c r="B555" s="147"/>
      <c r="C555" s="206"/>
      <c r="D555" s="198" t="s">
        <v>212</v>
      </c>
      <c r="E555" s="207" t="s">
        <v>1</v>
      </c>
      <c r="F555" s="208" t="s">
        <v>712</v>
      </c>
      <c r="G555" s="206"/>
      <c r="H555" s="207" t="s">
        <v>1</v>
      </c>
      <c r="J555" s="206"/>
      <c r="L555" s="147"/>
      <c r="M555" s="149"/>
      <c r="N555" s="150"/>
      <c r="O555" s="150"/>
      <c r="P555" s="150"/>
      <c r="Q555" s="150"/>
      <c r="R555" s="150"/>
      <c r="S555" s="150"/>
      <c r="T555" s="151"/>
      <c r="AT555" s="148" t="s">
        <v>212</v>
      </c>
      <c r="AU555" s="148" t="s">
        <v>88</v>
      </c>
      <c r="AV555" s="42" t="s">
        <v>82</v>
      </c>
      <c r="AW555" s="42" t="s">
        <v>31</v>
      </c>
      <c r="AX555" s="42" t="s">
        <v>75</v>
      </c>
      <c r="AY555" s="148" t="s">
        <v>203</v>
      </c>
    </row>
    <row r="556" spans="1:65" s="40" customFormat="1">
      <c r="B556" s="137"/>
      <c r="C556" s="197"/>
      <c r="D556" s="198" t="s">
        <v>212</v>
      </c>
      <c r="E556" s="199" t="s">
        <v>1</v>
      </c>
      <c r="F556" s="200" t="s">
        <v>713</v>
      </c>
      <c r="G556" s="197"/>
      <c r="H556" s="201">
        <v>4.2</v>
      </c>
      <c r="J556" s="197"/>
      <c r="L556" s="137"/>
      <c r="M556" s="139"/>
      <c r="N556" s="140"/>
      <c r="O556" s="140"/>
      <c r="P556" s="140"/>
      <c r="Q556" s="140"/>
      <c r="R556" s="140"/>
      <c r="S556" s="140"/>
      <c r="T556" s="141"/>
      <c r="AT556" s="138" t="s">
        <v>212</v>
      </c>
      <c r="AU556" s="138" t="s">
        <v>88</v>
      </c>
      <c r="AV556" s="40" t="s">
        <v>88</v>
      </c>
      <c r="AW556" s="40" t="s">
        <v>31</v>
      </c>
      <c r="AX556" s="40" t="s">
        <v>75</v>
      </c>
      <c r="AY556" s="138" t="s">
        <v>203</v>
      </c>
    </row>
    <row r="557" spans="1:65" s="40" customFormat="1">
      <c r="B557" s="137"/>
      <c r="C557" s="197"/>
      <c r="D557" s="198" t="s">
        <v>212</v>
      </c>
      <c r="E557" s="199" t="s">
        <v>1</v>
      </c>
      <c r="F557" s="200" t="s">
        <v>714</v>
      </c>
      <c r="G557" s="197"/>
      <c r="H557" s="201">
        <v>15.273999999999999</v>
      </c>
      <c r="J557" s="197"/>
      <c r="L557" s="137"/>
      <c r="M557" s="139"/>
      <c r="N557" s="140"/>
      <c r="O557" s="140"/>
      <c r="P557" s="140"/>
      <c r="Q557" s="140"/>
      <c r="R557" s="140"/>
      <c r="S557" s="140"/>
      <c r="T557" s="141"/>
      <c r="AT557" s="138" t="s">
        <v>212</v>
      </c>
      <c r="AU557" s="138" t="s">
        <v>88</v>
      </c>
      <c r="AV557" s="40" t="s">
        <v>88</v>
      </c>
      <c r="AW557" s="40" t="s">
        <v>31</v>
      </c>
      <c r="AX557" s="40" t="s">
        <v>75</v>
      </c>
      <c r="AY557" s="138" t="s">
        <v>203</v>
      </c>
    </row>
    <row r="558" spans="1:65" s="40" customFormat="1">
      <c r="B558" s="137"/>
      <c r="C558" s="197"/>
      <c r="D558" s="198" t="s">
        <v>212</v>
      </c>
      <c r="E558" s="199" t="s">
        <v>1</v>
      </c>
      <c r="F558" s="200" t="s">
        <v>715</v>
      </c>
      <c r="G558" s="197"/>
      <c r="H558" s="201">
        <v>8.64</v>
      </c>
      <c r="J558" s="197"/>
      <c r="L558" s="137"/>
      <c r="M558" s="139"/>
      <c r="N558" s="140"/>
      <c r="O558" s="140"/>
      <c r="P558" s="140"/>
      <c r="Q558" s="140"/>
      <c r="R558" s="140"/>
      <c r="S558" s="140"/>
      <c r="T558" s="141"/>
      <c r="AT558" s="138" t="s">
        <v>212</v>
      </c>
      <c r="AU558" s="138" t="s">
        <v>88</v>
      </c>
      <c r="AV558" s="40" t="s">
        <v>88</v>
      </c>
      <c r="AW558" s="40" t="s">
        <v>31</v>
      </c>
      <c r="AX558" s="40" t="s">
        <v>75</v>
      </c>
      <c r="AY558" s="138" t="s">
        <v>203</v>
      </c>
    </row>
    <row r="559" spans="1:65" s="43" customFormat="1">
      <c r="B559" s="152"/>
      <c r="C559" s="209"/>
      <c r="D559" s="198" t="s">
        <v>212</v>
      </c>
      <c r="E559" s="210" t="s">
        <v>1</v>
      </c>
      <c r="F559" s="211" t="s">
        <v>231</v>
      </c>
      <c r="G559" s="209"/>
      <c r="H559" s="212">
        <v>28.114000000000001</v>
      </c>
      <c r="J559" s="209"/>
      <c r="L559" s="152"/>
      <c r="M559" s="154"/>
      <c r="N559" s="155"/>
      <c r="O559" s="155"/>
      <c r="P559" s="155"/>
      <c r="Q559" s="155"/>
      <c r="R559" s="155"/>
      <c r="S559" s="155"/>
      <c r="T559" s="156"/>
      <c r="AT559" s="153" t="s">
        <v>212</v>
      </c>
      <c r="AU559" s="153" t="s">
        <v>88</v>
      </c>
      <c r="AV559" s="43" t="s">
        <v>204</v>
      </c>
      <c r="AW559" s="43" t="s">
        <v>31</v>
      </c>
      <c r="AX559" s="43" t="s">
        <v>75</v>
      </c>
      <c r="AY559" s="153" t="s">
        <v>203</v>
      </c>
    </row>
    <row r="560" spans="1:65" s="40" customFormat="1">
      <c r="B560" s="137"/>
      <c r="C560" s="197"/>
      <c r="D560" s="198" t="s">
        <v>212</v>
      </c>
      <c r="E560" s="199" t="s">
        <v>1</v>
      </c>
      <c r="F560" s="200" t="s">
        <v>716</v>
      </c>
      <c r="G560" s="197"/>
      <c r="H560" s="201">
        <v>0.88600000000000001</v>
      </c>
      <c r="J560" s="197"/>
      <c r="L560" s="137"/>
      <c r="M560" s="139"/>
      <c r="N560" s="140"/>
      <c r="O560" s="140"/>
      <c r="P560" s="140"/>
      <c r="Q560" s="140"/>
      <c r="R560" s="140"/>
      <c r="S560" s="140"/>
      <c r="T560" s="141"/>
      <c r="AT560" s="138" t="s">
        <v>212</v>
      </c>
      <c r="AU560" s="138" t="s">
        <v>88</v>
      </c>
      <c r="AV560" s="40" t="s">
        <v>88</v>
      </c>
      <c r="AW560" s="40" t="s">
        <v>31</v>
      </c>
      <c r="AX560" s="40" t="s">
        <v>75</v>
      </c>
      <c r="AY560" s="138" t="s">
        <v>203</v>
      </c>
    </row>
    <row r="561" spans="1:65" s="41" customFormat="1">
      <c r="B561" s="142"/>
      <c r="C561" s="202"/>
      <c r="D561" s="198" t="s">
        <v>212</v>
      </c>
      <c r="E561" s="203" t="s">
        <v>1</v>
      </c>
      <c r="F561" s="204" t="s">
        <v>717</v>
      </c>
      <c r="G561" s="202"/>
      <c r="H561" s="205">
        <v>29</v>
      </c>
      <c r="J561" s="202"/>
      <c r="L561" s="142"/>
      <c r="M561" s="144"/>
      <c r="N561" s="145"/>
      <c r="O561" s="145"/>
      <c r="P561" s="145"/>
      <c r="Q561" s="145"/>
      <c r="R561" s="145"/>
      <c r="S561" s="145"/>
      <c r="T561" s="146"/>
      <c r="AT561" s="143" t="s">
        <v>212</v>
      </c>
      <c r="AU561" s="143" t="s">
        <v>88</v>
      </c>
      <c r="AV561" s="41" t="s">
        <v>210</v>
      </c>
      <c r="AW561" s="41" t="s">
        <v>31</v>
      </c>
      <c r="AX561" s="41" t="s">
        <v>82</v>
      </c>
      <c r="AY561" s="143" t="s">
        <v>203</v>
      </c>
    </row>
    <row r="562" spans="1:65" s="87" customFormat="1" ht="16.5" customHeight="1">
      <c r="A562" s="19"/>
      <c r="B562" s="36"/>
      <c r="C562" s="192" t="s">
        <v>718</v>
      </c>
      <c r="D562" s="192" t="s">
        <v>206</v>
      </c>
      <c r="E562" s="193" t="s">
        <v>719</v>
      </c>
      <c r="F562" s="194" t="s">
        <v>720</v>
      </c>
      <c r="G562" s="195" t="s">
        <v>116</v>
      </c>
      <c r="H562" s="196">
        <v>49.271999999999998</v>
      </c>
      <c r="I562" s="37"/>
      <c r="J562" s="227">
        <f>ROUND(I562*H562,2)</f>
        <v>0</v>
      </c>
      <c r="K562" s="38"/>
      <c r="L562" s="36"/>
      <c r="M562" s="39" t="s">
        <v>1</v>
      </c>
      <c r="N562" s="131" t="s">
        <v>41</v>
      </c>
      <c r="O562" s="132"/>
      <c r="P562" s="133">
        <f>O562*H562</f>
        <v>0</v>
      </c>
      <c r="Q562" s="133">
        <v>2.2020000000000001E-2</v>
      </c>
      <c r="R562" s="133">
        <f>Q562*H562</f>
        <v>1.0849694400000001</v>
      </c>
      <c r="S562" s="133">
        <v>0</v>
      </c>
      <c r="T562" s="134">
        <f>S562*H562</f>
        <v>0</v>
      </c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R562" s="135" t="s">
        <v>308</v>
      </c>
      <c r="AT562" s="135" t="s">
        <v>206</v>
      </c>
      <c r="AU562" s="135" t="s">
        <v>88</v>
      </c>
      <c r="AY562" s="80" t="s">
        <v>203</v>
      </c>
      <c r="BE562" s="136">
        <f>IF(N562="základná",J562,0)</f>
        <v>0</v>
      </c>
      <c r="BF562" s="136">
        <f>IF(N562="znížená",J562,0)</f>
        <v>0</v>
      </c>
      <c r="BG562" s="136">
        <f>IF(N562="zákl. prenesená",J562,0)</f>
        <v>0</v>
      </c>
      <c r="BH562" s="136">
        <f>IF(N562="zníž. prenesená",J562,0)</f>
        <v>0</v>
      </c>
      <c r="BI562" s="136">
        <f>IF(N562="nulová",J562,0)</f>
        <v>0</v>
      </c>
      <c r="BJ562" s="80" t="s">
        <v>88</v>
      </c>
      <c r="BK562" s="136">
        <f>ROUND(I562*H562,2)</f>
        <v>0</v>
      </c>
      <c r="BL562" s="80" t="s">
        <v>308</v>
      </c>
      <c r="BM562" s="135" t="s">
        <v>721</v>
      </c>
    </row>
    <row r="563" spans="1:65" s="42" customFormat="1">
      <c r="B563" s="147"/>
      <c r="C563" s="206"/>
      <c r="D563" s="198" t="s">
        <v>212</v>
      </c>
      <c r="E563" s="207" t="s">
        <v>1</v>
      </c>
      <c r="F563" s="208" t="s">
        <v>722</v>
      </c>
      <c r="G563" s="206"/>
      <c r="H563" s="207" t="s">
        <v>1</v>
      </c>
      <c r="J563" s="206"/>
      <c r="L563" s="147"/>
      <c r="M563" s="149"/>
      <c r="N563" s="150"/>
      <c r="O563" s="150"/>
      <c r="P563" s="150"/>
      <c r="Q563" s="150"/>
      <c r="R563" s="150"/>
      <c r="S563" s="150"/>
      <c r="T563" s="151"/>
      <c r="AT563" s="148" t="s">
        <v>212</v>
      </c>
      <c r="AU563" s="148" t="s">
        <v>88</v>
      </c>
      <c r="AV563" s="42" t="s">
        <v>82</v>
      </c>
      <c r="AW563" s="42" t="s">
        <v>31</v>
      </c>
      <c r="AX563" s="42" t="s">
        <v>75</v>
      </c>
      <c r="AY563" s="148" t="s">
        <v>203</v>
      </c>
    </row>
    <row r="564" spans="1:65" s="42" customFormat="1">
      <c r="B564" s="147"/>
      <c r="C564" s="206"/>
      <c r="D564" s="198" t="s">
        <v>212</v>
      </c>
      <c r="E564" s="207" t="s">
        <v>1</v>
      </c>
      <c r="F564" s="208" t="s">
        <v>723</v>
      </c>
      <c r="G564" s="206"/>
      <c r="H564" s="207" t="s">
        <v>1</v>
      </c>
      <c r="J564" s="206"/>
      <c r="L564" s="147"/>
      <c r="M564" s="149"/>
      <c r="N564" s="150"/>
      <c r="O564" s="150"/>
      <c r="P564" s="150"/>
      <c r="Q564" s="150"/>
      <c r="R564" s="150"/>
      <c r="S564" s="150"/>
      <c r="T564" s="151"/>
      <c r="AT564" s="148" t="s">
        <v>212</v>
      </c>
      <c r="AU564" s="148" t="s">
        <v>88</v>
      </c>
      <c r="AV564" s="42" t="s">
        <v>82</v>
      </c>
      <c r="AW564" s="42" t="s">
        <v>31</v>
      </c>
      <c r="AX564" s="42" t="s">
        <v>75</v>
      </c>
      <c r="AY564" s="148" t="s">
        <v>203</v>
      </c>
    </row>
    <row r="565" spans="1:65" s="40" customFormat="1">
      <c r="B565" s="137"/>
      <c r="C565" s="197"/>
      <c r="D565" s="198" t="s">
        <v>212</v>
      </c>
      <c r="E565" s="199" t="s">
        <v>1</v>
      </c>
      <c r="F565" s="200" t="s">
        <v>724</v>
      </c>
      <c r="G565" s="197"/>
      <c r="H565" s="201">
        <v>9</v>
      </c>
      <c r="J565" s="197"/>
      <c r="L565" s="137"/>
      <c r="M565" s="139"/>
      <c r="N565" s="140"/>
      <c r="O565" s="140"/>
      <c r="P565" s="140"/>
      <c r="Q565" s="140"/>
      <c r="R565" s="140"/>
      <c r="S565" s="140"/>
      <c r="T565" s="141"/>
      <c r="AT565" s="138" t="s">
        <v>212</v>
      </c>
      <c r="AU565" s="138" t="s">
        <v>88</v>
      </c>
      <c r="AV565" s="40" t="s">
        <v>88</v>
      </c>
      <c r="AW565" s="40" t="s">
        <v>31</v>
      </c>
      <c r="AX565" s="40" t="s">
        <v>75</v>
      </c>
      <c r="AY565" s="138" t="s">
        <v>203</v>
      </c>
    </row>
    <row r="566" spans="1:65" s="43" customFormat="1">
      <c r="B566" s="152"/>
      <c r="C566" s="209"/>
      <c r="D566" s="198" t="s">
        <v>212</v>
      </c>
      <c r="E566" s="210" t="s">
        <v>1</v>
      </c>
      <c r="F566" s="211" t="s">
        <v>725</v>
      </c>
      <c r="G566" s="209"/>
      <c r="H566" s="212">
        <v>9</v>
      </c>
      <c r="J566" s="209"/>
      <c r="L566" s="152"/>
      <c r="M566" s="154"/>
      <c r="N566" s="155"/>
      <c r="O566" s="155"/>
      <c r="P566" s="155"/>
      <c r="Q566" s="155"/>
      <c r="R566" s="155"/>
      <c r="S566" s="155"/>
      <c r="T566" s="156"/>
      <c r="AT566" s="153" t="s">
        <v>212</v>
      </c>
      <c r="AU566" s="153" t="s">
        <v>88</v>
      </c>
      <c r="AV566" s="43" t="s">
        <v>204</v>
      </c>
      <c r="AW566" s="43" t="s">
        <v>31</v>
      </c>
      <c r="AX566" s="43" t="s">
        <v>75</v>
      </c>
      <c r="AY566" s="153" t="s">
        <v>203</v>
      </c>
    </row>
    <row r="567" spans="1:65" s="40" customFormat="1">
      <c r="B567" s="137"/>
      <c r="C567" s="197"/>
      <c r="D567" s="198" t="s">
        <v>212</v>
      </c>
      <c r="E567" s="199" t="s">
        <v>1</v>
      </c>
      <c r="F567" s="200" t="s">
        <v>726</v>
      </c>
      <c r="G567" s="197"/>
      <c r="H567" s="201">
        <v>21.6</v>
      </c>
      <c r="J567" s="197"/>
      <c r="L567" s="137"/>
      <c r="M567" s="139"/>
      <c r="N567" s="140"/>
      <c r="O567" s="140"/>
      <c r="P567" s="140"/>
      <c r="Q567" s="140"/>
      <c r="R567" s="140"/>
      <c r="S567" s="140"/>
      <c r="T567" s="141"/>
      <c r="AT567" s="138" t="s">
        <v>212</v>
      </c>
      <c r="AU567" s="138" t="s">
        <v>88</v>
      </c>
      <c r="AV567" s="40" t="s">
        <v>88</v>
      </c>
      <c r="AW567" s="40" t="s">
        <v>31</v>
      </c>
      <c r="AX567" s="40" t="s">
        <v>75</v>
      </c>
      <c r="AY567" s="138" t="s">
        <v>203</v>
      </c>
    </row>
    <row r="568" spans="1:65" s="40" customFormat="1">
      <c r="B568" s="137"/>
      <c r="C568" s="197"/>
      <c r="D568" s="198" t="s">
        <v>212</v>
      </c>
      <c r="E568" s="199" t="s">
        <v>1</v>
      </c>
      <c r="F568" s="200" t="s">
        <v>727</v>
      </c>
      <c r="G568" s="197"/>
      <c r="H568" s="201">
        <v>6.42</v>
      </c>
      <c r="J568" s="197"/>
      <c r="L568" s="137"/>
      <c r="M568" s="139"/>
      <c r="N568" s="140"/>
      <c r="O568" s="140"/>
      <c r="P568" s="140"/>
      <c r="Q568" s="140"/>
      <c r="R568" s="140"/>
      <c r="S568" s="140"/>
      <c r="T568" s="141"/>
      <c r="AT568" s="138" t="s">
        <v>212</v>
      </c>
      <c r="AU568" s="138" t="s">
        <v>88</v>
      </c>
      <c r="AV568" s="40" t="s">
        <v>88</v>
      </c>
      <c r="AW568" s="40" t="s">
        <v>31</v>
      </c>
      <c r="AX568" s="40" t="s">
        <v>75</v>
      </c>
      <c r="AY568" s="138" t="s">
        <v>203</v>
      </c>
    </row>
    <row r="569" spans="1:65" s="40" customFormat="1">
      <c r="B569" s="137"/>
      <c r="C569" s="197"/>
      <c r="D569" s="198" t="s">
        <v>212</v>
      </c>
      <c r="E569" s="199" t="s">
        <v>1</v>
      </c>
      <c r="F569" s="200" t="s">
        <v>728</v>
      </c>
      <c r="G569" s="197"/>
      <c r="H569" s="201">
        <v>7.95</v>
      </c>
      <c r="J569" s="197"/>
      <c r="L569" s="137"/>
      <c r="M569" s="139"/>
      <c r="N569" s="140"/>
      <c r="O569" s="140"/>
      <c r="P569" s="140"/>
      <c r="Q569" s="140"/>
      <c r="R569" s="140"/>
      <c r="S569" s="140"/>
      <c r="T569" s="141"/>
      <c r="AT569" s="138" t="s">
        <v>212</v>
      </c>
      <c r="AU569" s="138" t="s">
        <v>88</v>
      </c>
      <c r="AV569" s="40" t="s">
        <v>88</v>
      </c>
      <c r="AW569" s="40" t="s">
        <v>31</v>
      </c>
      <c r="AX569" s="40" t="s">
        <v>75</v>
      </c>
      <c r="AY569" s="138" t="s">
        <v>203</v>
      </c>
    </row>
    <row r="570" spans="1:65" s="40" customFormat="1">
      <c r="B570" s="137"/>
      <c r="C570" s="197"/>
      <c r="D570" s="198" t="s">
        <v>212</v>
      </c>
      <c r="E570" s="199" t="s">
        <v>1</v>
      </c>
      <c r="F570" s="200" t="s">
        <v>729</v>
      </c>
      <c r="G570" s="197"/>
      <c r="H570" s="201">
        <v>2.46</v>
      </c>
      <c r="J570" s="197"/>
      <c r="L570" s="137"/>
      <c r="M570" s="139"/>
      <c r="N570" s="140"/>
      <c r="O570" s="140"/>
      <c r="P570" s="140"/>
      <c r="Q570" s="140"/>
      <c r="R570" s="140"/>
      <c r="S570" s="140"/>
      <c r="T570" s="141"/>
      <c r="AT570" s="138" t="s">
        <v>212</v>
      </c>
      <c r="AU570" s="138" t="s">
        <v>88</v>
      </c>
      <c r="AV570" s="40" t="s">
        <v>88</v>
      </c>
      <c r="AW570" s="40" t="s">
        <v>31</v>
      </c>
      <c r="AX570" s="40" t="s">
        <v>75</v>
      </c>
      <c r="AY570" s="138" t="s">
        <v>203</v>
      </c>
    </row>
    <row r="571" spans="1:65" s="40" customFormat="1">
      <c r="B571" s="137"/>
      <c r="C571" s="197"/>
      <c r="D571" s="198" t="s">
        <v>212</v>
      </c>
      <c r="E571" s="199" t="s">
        <v>1</v>
      </c>
      <c r="F571" s="200" t="s">
        <v>730</v>
      </c>
      <c r="G571" s="197"/>
      <c r="H571" s="201">
        <v>1.8420000000000001</v>
      </c>
      <c r="J571" s="197"/>
      <c r="L571" s="137"/>
      <c r="M571" s="139"/>
      <c r="N571" s="140"/>
      <c r="O571" s="140"/>
      <c r="P571" s="140"/>
      <c r="Q571" s="140"/>
      <c r="R571" s="140"/>
      <c r="S571" s="140"/>
      <c r="T571" s="141"/>
      <c r="AT571" s="138" t="s">
        <v>212</v>
      </c>
      <c r="AU571" s="138" t="s">
        <v>88</v>
      </c>
      <c r="AV571" s="40" t="s">
        <v>88</v>
      </c>
      <c r="AW571" s="40" t="s">
        <v>31</v>
      </c>
      <c r="AX571" s="40" t="s">
        <v>75</v>
      </c>
      <c r="AY571" s="138" t="s">
        <v>203</v>
      </c>
    </row>
    <row r="572" spans="1:65" s="43" customFormat="1">
      <c r="B572" s="152"/>
      <c r="C572" s="209"/>
      <c r="D572" s="198" t="s">
        <v>212</v>
      </c>
      <c r="E572" s="210" t="s">
        <v>1</v>
      </c>
      <c r="F572" s="211" t="s">
        <v>731</v>
      </c>
      <c r="G572" s="209"/>
      <c r="H572" s="212">
        <v>40.271999999999998</v>
      </c>
      <c r="J572" s="209"/>
      <c r="L572" s="152"/>
      <c r="M572" s="154"/>
      <c r="N572" s="155"/>
      <c r="O572" s="155"/>
      <c r="P572" s="155"/>
      <c r="Q572" s="155"/>
      <c r="R572" s="155"/>
      <c r="S572" s="155"/>
      <c r="T572" s="156"/>
      <c r="AT572" s="153" t="s">
        <v>212</v>
      </c>
      <c r="AU572" s="153" t="s">
        <v>88</v>
      </c>
      <c r="AV572" s="43" t="s">
        <v>204</v>
      </c>
      <c r="AW572" s="43" t="s">
        <v>31</v>
      </c>
      <c r="AX572" s="43" t="s">
        <v>75</v>
      </c>
      <c r="AY572" s="153" t="s">
        <v>203</v>
      </c>
    </row>
    <row r="573" spans="1:65" s="41" customFormat="1">
      <c r="B573" s="142"/>
      <c r="C573" s="202"/>
      <c r="D573" s="198" t="s">
        <v>212</v>
      </c>
      <c r="E573" s="203" t="s">
        <v>147</v>
      </c>
      <c r="F573" s="204" t="s">
        <v>239</v>
      </c>
      <c r="G573" s="202"/>
      <c r="H573" s="205">
        <v>49.271999999999998</v>
      </c>
      <c r="J573" s="202"/>
      <c r="L573" s="142"/>
      <c r="M573" s="144"/>
      <c r="N573" s="145"/>
      <c r="O573" s="145"/>
      <c r="P573" s="145"/>
      <c r="Q573" s="145"/>
      <c r="R573" s="145"/>
      <c r="S573" s="145"/>
      <c r="T573" s="146"/>
      <c r="AT573" s="143" t="s">
        <v>212</v>
      </c>
      <c r="AU573" s="143" t="s">
        <v>88</v>
      </c>
      <c r="AV573" s="41" t="s">
        <v>210</v>
      </c>
      <c r="AW573" s="41" t="s">
        <v>31</v>
      </c>
      <c r="AX573" s="41" t="s">
        <v>82</v>
      </c>
      <c r="AY573" s="143" t="s">
        <v>203</v>
      </c>
    </row>
    <row r="574" spans="1:65" s="87" customFormat="1" ht="21.75" customHeight="1">
      <c r="A574" s="19"/>
      <c r="B574" s="36"/>
      <c r="C574" s="192" t="s">
        <v>732</v>
      </c>
      <c r="D574" s="192" t="s">
        <v>206</v>
      </c>
      <c r="E574" s="193" t="s">
        <v>733</v>
      </c>
      <c r="F574" s="194" t="s">
        <v>734</v>
      </c>
      <c r="G574" s="195" t="s">
        <v>116</v>
      </c>
      <c r="H574" s="196">
        <v>6.96</v>
      </c>
      <c r="I574" s="37"/>
      <c r="J574" s="227">
        <f>ROUND(I574*H574,2)</f>
        <v>0</v>
      </c>
      <c r="K574" s="38"/>
      <c r="L574" s="36"/>
      <c r="M574" s="39" t="s">
        <v>1</v>
      </c>
      <c r="N574" s="131" t="s">
        <v>41</v>
      </c>
      <c r="O574" s="132"/>
      <c r="P574" s="133">
        <f>O574*H574</f>
        <v>0</v>
      </c>
      <c r="Q574" s="133">
        <v>1.107E-2</v>
      </c>
      <c r="R574" s="133">
        <f>Q574*H574</f>
        <v>7.7047199999999996E-2</v>
      </c>
      <c r="S574" s="133">
        <v>0</v>
      </c>
      <c r="T574" s="134">
        <f>S574*H574</f>
        <v>0</v>
      </c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R574" s="135" t="s">
        <v>308</v>
      </c>
      <c r="AT574" s="135" t="s">
        <v>206</v>
      </c>
      <c r="AU574" s="135" t="s">
        <v>88</v>
      </c>
      <c r="AY574" s="80" t="s">
        <v>203</v>
      </c>
      <c r="BE574" s="136">
        <f>IF(N574="základná",J574,0)</f>
        <v>0</v>
      </c>
      <c r="BF574" s="136">
        <f>IF(N574="znížená",J574,0)</f>
        <v>0</v>
      </c>
      <c r="BG574" s="136">
        <f>IF(N574="zákl. prenesená",J574,0)</f>
        <v>0</v>
      </c>
      <c r="BH574" s="136">
        <f>IF(N574="zníž. prenesená",J574,0)</f>
        <v>0</v>
      </c>
      <c r="BI574" s="136">
        <f>IF(N574="nulová",J574,0)</f>
        <v>0</v>
      </c>
      <c r="BJ574" s="80" t="s">
        <v>88</v>
      </c>
      <c r="BK574" s="136">
        <f>ROUND(I574*H574,2)</f>
        <v>0</v>
      </c>
      <c r="BL574" s="80" t="s">
        <v>308</v>
      </c>
      <c r="BM574" s="135" t="s">
        <v>735</v>
      </c>
    </row>
    <row r="575" spans="1:65" s="42" customFormat="1">
      <c r="B575" s="147"/>
      <c r="C575" s="206"/>
      <c r="D575" s="198" t="s">
        <v>212</v>
      </c>
      <c r="E575" s="207" t="s">
        <v>1</v>
      </c>
      <c r="F575" s="208" t="s">
        <v>736</v>
      </c>
      <c r="G575" s="206"/>
      <c r="H575" s="207" t="s">
        <v>1</v>
      </c>
      <c r="J575" s="206"/>
      <c r="L575" s="147"/>
      <c r="M575" s="149"/>
      <c r="N575" s="150"/>
      <c r="O575" s="150"/>
      <c r="P575" s="150"/>
      <c r="Q575" s="150"/>
      <c r="R575" s="150"/>
      <c r="S575" s="150"/>
      <c r="T575" s="151"/>
      <c r="AT575" s="148" t="s">
        <v>212</v>
      </c>
      <c r="AU575" s="148" t="s">
        <v>88</v>
      </c>
      <c r="AV575" s="42" t="s">
        <v>82</v>
      </c>
      <c r="AW575" s="42" t="s">
        <v>31</v>
      </c>
      <c r="AX575" s="42" t="s">
        <v>75</v>
      </c>
      <c r="AY575" s="148" t="s">
        <v>203</v>
      </c>
    </row>
    <row r="576" spans="1:65" s="40" customFormat="1">
      <c r="B576" s="137"/>
      <c r="C576" s="197"/>
      <c r="D576" s="198" t="s">
        <v>212</v>
      </c>
      <c r="E576" s="199" t="s">
        <v>1</v>
      </c>
      <c r="F576" s="200" t="s">
        <v>737</v>
      </c>
      <c r="G576" s="197"/>
      <c r="H576" s="201">
        <v>6.96</v>
      </c>
      <c r="J576" s="197"/>
      <c r="L576" s="137"/>
      <c r="M576" s="139"/>
      <c r="N576" s="140"/>
      <c r="O576" s="140"/>
      <c r="P576" s="140"/>
      <c r="Q576" s="140"/>
      <c r="R576" s="140"/>
      <c r="S576" s="140"/>
      <c r="T576" s="141"/>
      <c r="AT576" s="138" t="s">
        <v>212</v>
      </c>
      <c r="AU576" s="138" t="s">
        <v>88</v>
      </c>
      <c r="AV576" s="40" t="s">
        <v>88</v>
      </c>
      <c r="AW576" s="40" t="s">
        <v>31</v>
      </c>
      <c r="AX576" s="40" t="s">
        <v>75</v>
      </c>
      <c r="AY576" s="138" t="s">
        <v>203</v>
      </c>
    </row>
    <row r="577" spans="1:65" s="41" customFormat="1">
      <c r="B577" s="142"/>
      <c r="C577" s="202"/>
      <c r="D577" s="198" t="s">
        <v>212</v>
      </c>
      <c r="E577" s="203" t="s">
        <v>149</v>
      </c>
      <c r="F577" s="204" t="s">
        <v>239</v>
      </c>
      <c r="G577" s="202"/>
      <c r="H577" s="205">
        <v>6.96</v>
      </c>
      <c r="J577" s="202"/>
      <c r="L577" s="142"/>
      <c r="M577" s="144"/>
      <c r="N577" s="145"/>
      <c r="O577" s="145"/>
      <c r="P577" s="145"/>
      <c r="Q577" s="145"/>
      <c r="R577" s="145"/>
      <c r="S577" s="145"/>
      <c r="T577" s="146"/>
      <c r="AT577" s="143" t="s">
        <v>212</v>
      </c>
      <c r="AU577" s="143" t="s">
        <v>88</v>
      </c>
      <c r="AV577" s="41" t="s">
        <v>210</v>
      </c>
      <c r="AW577" s="41" t="s">
        <v>31</v>
      </c>
      <c r="AX577" s="41" t="s">
        <v>82</v>
      </c>
      <c r="AY577" s="143" t="s">
        <v>203</v>
      </c>
    </row>
    <row r="578" spans="1:65" s="87" customFormat="1" ht="16.5" customHeight="1">
      <c r="A578" s="19"/>
      <c r="B578" s="36"/>
      <c r="C578" s="192" t="s">
        <v>738</v>
      </c>
      <c r="D578" s="192" t="s">
        <v>206</v>
      </c>
      <c r="E578" s="193" t="s">
        <v>739</v>
      </c>
      <c r="F578" s="194" t="s">
        <v>740</v>
      </c>
      <c r="G578" s="195" t="s">
        <v>116</v>
      </c>
      <c r="H578" s="196">
        <v>1.96</v>
      </c>
      <c r="I578" s="37"/>
      <c r="J578" s="227">
        <f>ROUND(I578*H578,2)</f>
        <v>0</v>
      </c>
      <c r="K578" s="38"/>
      <c r="L578" s="36"/>
      <c r="M578" s="39" t="s">
        <v>1</v>
      </c>
      <c r="N578" s="131" t="s">
        <v>41</v>
      </c>
      <c r="O578" s="132"/>
      <c r="P578" s="133">
        <f>O578*H578</f>
        <v>0</v>
      </c>
      <c r="Q578" s="133">
        <v>2.2020000000000001E-2</v>
      </c>
      <c r="R578" s="133">
        <f>Q578*H578</f>
        <v>4.3159200000000002E-2</v>
      </c>
      <c r="S578" s="133">
        <v>0</v>
      </c>
      <c r="T578" s="134">
        <f>S578*H578</f>
        <v>0</v>
      </c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R578" s="135" t="s">
        <v>308</v>
      </c>
      <c r="AT578" s="135" t="s">
        <v>206</v>
      </c>
      <c r="AU578" s="135" t="s">
        <v>88</v>
      </c>
      <c r="AY578" s="80" t="s">
        <v>203</v>
      </c>
      <c r="BE578" s="136">
        <f>IF(N578="základná",J578,0)</f>
        <v>0</v>
      </c>
      <c r="BF578" s="136">
        <f>IF(N578="znížená",J578,0)</f>
        <v>0</v>
      </c>
      <c r="BG578" s="136">
        <f>IF(N578="zákl. prenesená",J578,0)</f>
        <v>0</v>
      </c>
      <c r="BH578" s="136">
        <f>IF(N578="zníž. prenesená",J578,0)</f>
        <v>0</v>
      </c>
      <c r="BI578" s="136">
        <f>IF(N578="nulová",J578,0)</f>
        <v>0</v>
      </c>
      <c r="BJ578" s="80" t="s">
        <v>88</v>
      </c>
      <c r="BK578" s="136">
        <f>ROUND(I578*H578,2)</f>
        <v>0</v>
      </c>
      <c r="BL578" s="80" t="s">
        <v>308</v>
      </c>
      <c r="BM578" s="135" t="s">
        <v>741</v>
      </c>
    </row>
    <row r="579" spans="1:65" s="42" customFormat="1">
      <c r="B579" s="147"/>
      <c r="C579" s="206"/>
      <c r="D579" s="198" t="s">
        <v>212</v>
      </c>
      <c r="E579" s="207" t="s">
        <v>1</v>
      </c>
      <c r="F579" s="208" t="s">
        <v>742</v>
      </c>
      <c r="G579" s="206"/>
      <c r="H579" s="207" t="s">
        <v>1</v>
      </c>
      <c r="J579" s="206"/>
      <c r="L579" s="147"/>
      <c r="M579" s="149"/>
      <c r="N579" s="150"/>
      <c r="O579" s="150"/>
      <c r="P579" s="150"/>
      <c r="Q579" s="150"/>
      <c r="R579" s="150"/>
      <c r="S579" s="150"/>
      <c r="T579" s="151"/>
      <c r="AT579" s="148" t="s">
        <v>212</v>
      </c>
      <c r="AU579" s="148" t="s">
        <v>88</v>
      </c>
      <c r="AV579" s="42" t="s">
        <v>82</v>
      </c>
      <c r="AW579" s="42" t="s">
        <v>31</v>
      </c>
      <c r="AX579" s="42" t="s">
        <v>75</v>
      </c>
      <c r="AY579" s="148" t="s">
        <v>203</v>
      </c>
    </row>
    <row r="580" spans="1:65" s="40" customFormat="1">
      <c r="B580" s="137"/>
      <c r="C580" s="197"/>
      <c r="D580" s="198" t="s">
        <v>212</v>
      </c>
      <c r="E580" s="199" t="s">
        <v>1</v>
      </c>
      <c r="F580" s="200" t="s">
        <v>743</v>
      </c>
      <c r="G580" s="197"/>
      <c r="H580" s="201">
        <v>1.96</v>
      </c>
      <c r="J580" s="197"/>
      <c r="L580" s="137"/>
      <c r="M580" s="139"/>
      <c r="N580" s="140"/>
      <c r="O580" s="140"/>
      <c r="P580" s="140"/>
      <c r="Q580" s="140"/>
      <c r="R580" s="140"/>
      <c r="S580" s="140"/>
      <c r="T580" s="141"/>
      <c r="AT580" s="138" t="s">
        <v>212</v>
      </c>
      <c r="AU580" s="138" t="s">
        <v>88</v>
      </c>
      <c r="AV580" s="40" t="s">
        <v>88</v>
      </c>
      <c r="AW580" s="40" t="s">
        <v>31</v>
      </c>
      <c r="AX580" s="40" t="s">
        <v>75</v>
      </c>
      <c r="AY580" s="138" t="s">
        <v>203</v>
      </c>
    </row>
    <row r="581" spans="1:65" s="41" customFormat="1">
      <c r="B581" s="142"/>
      <c r="C581" s="202"/>
      <c r="D581" s="198" t="s">
        <v>212</v>
      </c>
      <c r="E581" s="203" t="s">
        <v>1</v>
      </c>
      <c r="F581" s="204" t="s">
        <v>239</v>
      </c>
      <c r="G581" s="202"/>
      <c r="H581" s="205">
        <v>1.96</v>
      </c>
      <c r="J581" s="202"/>
      <c r="L581" s="142"/>
      <c r="M581" s="144"/>
      <c r="N581" s="145"/>
      <c r="O581" s="145"/>
      <c r="P581" s="145"/>
      <c r="Q581" s="145"/>
      <c r="R581" s="145"/>
      <c r="S581" s="145"/>
      <c r="T581" s="146"/>
      <c r="AT581" s="143" t="s">
        <v>212</v>
      </c>
      <c r="AU581" s="143" t="s">
        <v>88</v>
      </c>
      <c r="AV581" s="41" t="s">
        <v>210</v>
      </c>
      <c r="AW581" s="41" t="s">
        <v>31</v>
      </c>
      <c r="AX581" s="41" t="s">
        <v>82</v>
      </c>
      <c r="AY581" s="143" t="s">
        <v>203</v>
      </c>
    </row>
    <row r="582" spans="1:65" s="87" customFormat="1" ht="16.5" customHeight="1">
      <c r="A582" s="19"/>
      <c r="B582" s="36"/>
      <c r="C582" s="192" t="s">
        <v>744</v>
      </c>
      <c r="D582" s="192" t="s">
        <v>206</v>
      </c>
      <c r="E582" s="193" t="s">
        <v>745</v>
      </c>
      <c r="F582" s="194" t="s">
        <v>746</v>
      </c>
      <c r="G582" s="195" t="s">
        <v>605</v>
      </c>
      <c r="H582" s="196">
        <v>1.506</v>
      </c>
      <c r="I582" s="37"/>
      <c r="J582" s="227">
        <f>ROUND(I582*H582,2)</f>
        <v>0</v>
      </c>
      <c r="K582" s="38"/>
      <c r="L582" s="36"/>
      <c r="M582" s="39" t="s">
        <v>1</v>
      </c>
      <c r="N582" s="131" t="s">
        <v>41</v>
      </c>
      <c r="O582" s="132"/>
      <c r="P582" s="133">
        <f>O582*H582</f>
        <v>0</v>
      </c>
      <c r="Q582" s="133">
        <v>0</v>
      </c>
      <c r="R582" s="133">
        <f>Q582*H582</f>
        <v>0</v>
      </c>
      <c r="S582" s="133">
        <v>0</v>
      </c>
      <c r="T582" s="134">
        <f>S582*H582</f>
        <v>0</v>
      </c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R582" s="135" t="s">
        <v>308</v>
      </c>
      <c r="AT582" s="135" t="s">
        <v>206</v>
      </c>
      <c r="AU582" s="135" t="s">
        <v>88</v>
      </c>
      <c r="AY582" s="80" t="s">
        <v>203</v>
      </c>
      <c r="BE582" s="136">
        <f>IF(N582="základná",J582,0)</f>
        <v>0</v>
      </c>
      <c r="BF582" s="136">
        <f>IF(N582="znížená",J582,0)</f>
        <v>0</v>
      </c>
      <c r="BG582" s="136">
        <f>IF(N582="zákl. prenesená",J582,0)</f>
        <v>0</v>
      </c>
      <c r="BH582" s="136">
        <f>IF(N582="zníž. prenesená",J582,0)</f>
        <v>0</v>
      </c>
      <c r="BI582" s="136">
        <f>IF(N582="nulová",J582,0)</f>
        <v>0</v>
      </c>
      <c r="BJ582" s="80" t="s">
        <v>88</v>
      </c>
      <c r="BK582" s="136">
        <f>ROUND(I582*H582,2)</f>
        <v>0</v>
      </c>
      <c r="BL582" s="80" t="s">
        <v>308</v>
      </c>
      <c r="BM582" s="135" t="s">
        <v>747</v>
      </c>
    </row>
    <row r="583" spans="1:65" s="35" customFormat="1" ht="22.9" customHeight="1">
      <c r="B583" s="123"/>
      <c r="C583" s="188"/>
      <c r="D583" s="189" t="s">
        <v>74</v>
      </c>
      <c r="E583" s="191" t="s">
        <v>748</v>
      </c>
      <c r="F583" s="191" t="s">
        <v>749</v>
      </c>
      <c r="G583" s="188"/>
      <c r="H583" s="188"/>
      <c r="J583" s="226">
        <f>BK583</f>
        <v>0</v>
      </c>
      <c r="L583" s="123"/>
      <c r="M583" s="125"/>
      <c r="N583" s="126"/>
      <c r="O583" s="126"/>
      <c r="P583" s="127">
        <f>SUM(P584:P597)</f>
        <v>0</v>
      </c>
      <c r="Q583" s="126"/>
      <c r="R583" s="127">
        <f>SUM(R584:R597)</f>
        <v>0.2455</v>
      </c>
      <c r="S583" s="126"/>
      <c r="T583" s="128">
        <f>SUM(T584:T597)</f>
        <v>0</v>
      </c>
      <c r="AR583" s="124" t="s">
        <v>88</v>
      </c>
      <c r="AT583" s="129" t="s">
        <v>74</v>
      </c>
      <c r="AU583" s="129" t="s">
        <v>82</v>
      </c>
      <c r="AY583" s="124" t="s">
        <v>203</v>
      </c>
      <c r="BK583" s="130">
        <f>SUM(BK584:BK597)</f>
        <v>0</v>
      </c>
    </row>
    <row r="584" spans="1:65" s="87" customFormat="1" ht="16.5" customHeight="1">
      <c r="A584" s="19"/>
      <c r="B584" s="36"/>
      <c r="C584" s="192" t="s">
        <v>750</v>
      </c>
      <c r="D584" s="192" t="s">
        <v>206</v>
      </c>
      <c r="E584" s="193" t="s">
        <v>751</v>
      </c>
      <c r="F584" s="194" t="s">
        <v>752</v>
      </c>
      <c r="G584" s="195" t="s">
        <v>408</v>
      </c>
      <c r="H584" s="196">
        <v>10</v>
      </c>
      <c r="I584" s="37"/>
      <c r="J584" s="227">
        <f>ROUND(I584*H584,2)</f>
        <v>0</v>
      </c>
      <c r="K584" s="38"/>
      <c r="L584" s="36"/>
      <c r="M584" s="39" t="s">
        <v>1</v>
      </c>
      <c r="N584" s="131" t="s">
        <v>41</v>
      </c>
      <c r="O584" s="132"/>
      <c r="P584" s="133">
        <f>O584*H584</f>
        <v>0</v>
      </c>
      <c r="Q584" s="133">
        <v>4.6000000000000001E-4</v>
      </c>
      <c r="R584" s="133">
        <f>Q584*H584</f>
        <v>4.5999999999999999E-3</v>
      </c>
      <c r="S584" s="133">
        <v>0</v>
      </c>
      <c r="T584" s="134">
        <f>S584*H584</f>
        <v>0</v>
      </c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R584" s="135" t="s">
        <v>308</v>
      </c>
      <c r="AT584" s="135" t="s">
        <v>206</v>
      </c>
      <c r="AU584" s="135" t="s">
        <v>88</v>
      </c>
      <c r="AY584" s="80" t="s">
        <v>203</v>
      </c>
      <c r="BE584" s="136">
        <f>IF(N584="základná",J584,0)</f>
        <v>0</v>
      </c>
      <c r="BF584" s="136">
        <f>IF(N584="znížená",J584,0)</f>
        <v>0</v>
      </c>
      <c r="BG584" s="136">
        <f>IF(N584="zákl. prenesená",J584,0)</f>
        <v>0</v>
      </c>
      <c r="BH584" s="136">
        <f>IF(N584="zníž. prenesená",J584,0)</f>
        <v>0</v>
      </c>
      <c r="BI584" s="136">
        <f>IF(N584="nulová",J584,0)</f>
        <v>0</v>
      </c>
      <c r="BJ584" s="80" t="s">
        <v>88</v>
      </c>
      <c r="BK584" s="136">
        <f>ROUND(I584*H584,2)</f>
        <v>0</v>
      </c>
      <c r="BL584" s="80" t="s">
        <v>308</v>
      </c>
      <c r="BM584" s="135" t="s">
        <v>753</v>
      </c>
    </row>
    <row r="585" spans="1:65" s="42" customFormat="1">
      <c r="B585" s="147"/>
      <c r="C585" s="206"/>
      <c r="D585" s="198" t="s">
        <v>212</v>
      </c>
      <c r="E585" s="207" t="s">
        <v>1</v>
      </c>
      <c r="F585" s="208" t="s">
        <v>754</v>
      </c>
      <c r="G585" s="206"/>
      <c r="H585" s="207" t="s">
        <v>1</v>
      </c>
      <c r="J585" s="206"/>
      <c r="L585" s="147"/>
      <c r="M585" s="149"/>
      <c r="N585" s="150"/>
      <c r="O585" s="150"/>
      <c r="P585" s="150"/>
      <c r="Q585" s="150"/>
      <c r="R585" s="150"/>
      <c r="S585" s="150"/>
      <c r="T585" s="151"/>
      <c r="AT585" s="148" t="s">
        <v>212</v>
      </c>
      <c r="AU585" s="148" t="s">
        <v>88</v>
      </c>
      <c r="AV585" s="42" t="s">
        <v>82</v>
      </c>
      <c r="AW585" s="42" t="s">
        <v>31</v>
      </c>
      <c r="AX585" s="42" t="s">
        <v>75</v>
      </c>
      <c r="AY585" s="148" t="s">
        <v>203</v>
      </c>
    </row>
    <row r="586" spans="1:65" s="42" customFormat="1">
      <c r="B586" s="147"/>
      <c r="C586" s="206"/>
      <c r="D586" s="198" t="s">
        <v>212</v>
      </c>
      <c r="E586" s="207" t="s">
        <v>1</v>
      </c>
      <c r="F586" s="208" t="s">
        <v>755</v>
      </c>
      <c r="G586" s="206"/>
      <c r="H586" s="207" t="s">
        <v>1</v>
      </c>
      <c r="J586" s="206"/>
      <c r="L586" s="147"/>
      <c r="M586" s="149"/>
      <c r="N586" s="150"/>
      <c r="O586" s="150"/>
      <c r="P586" s="150"/>
      <c r="Q586" s="150"/>
      <c r="R586" s="150"/>
      <c r="S586" s="150"/>
      <c r="T586" s="151"/>
      <c r="AT586" s="148" t="s">
        <v>212</v>
      </c>
      <c r="AU586" s="148" t="s">
        <v>88</v>
      </c>
      <c r="AV586" s="42" t="s">
        <v>82</v>
      </c>
      <c r="AW586" s="42" t="s">
        <v>31</v>
      </c>
      <c r="AX586" s="42" t="s">
        <v>75</v>
      </c>
      <c r="AY586" s="148" t="s">
        <v>203</v>
      </c>
    </row>
    <row r="587" spans="1:65" s="42" customFormat="1">
      <c r="B587" s="147"/>
      <c r="C587" s="206"/>
      <c r="D587" s="198" t="s">
        <v>212</v>
      </c>
      <c r="E587" s="207" t="s">
        <v>1</v>
      </c>
      <c r="F587" s="208" t="s">
        <v>756</v>
      </c>
      <c r="G587" s="206"/>
      <c r="H587" s="207" t="s">
        <v>1</v>
      </c>
      <c r="J587" s="206"/>
      <c r="L587" s="147"/>
      <c r="M587" s="149"/>
      <c r="N587" s="150"/>
      <c r="O587" s="150"/>
      <c r="P587" s="150"/>
      <c r="Q587" s="150"/>
      <c r="R587" s="150"/>
      <c r="S587" s="150"/>
      <c r="T587" s="151"/>
      <c r="AT587" s="148" t="s">
        <v>212</v>
      </c>
      <c r="AU587" s="148" t="s">
        <v>88</v>
      </c>
      <c r="AV587" s="42" t="s">
        <v>82</v>
      </c>
      <c r="AW587" s="42" t="s">
        <v>31</v>
      </c>
      <c r="AX587" s="42" t="s">
        <v>75</v>
      </c>
      <c r="AY587" s="148" t="s">
        <v>203</v>
      </c>
    </row>
    <row r="588" spans="1:65" s="42" customFormat="1">
      <c r="B588" s="147"/>
      <c r="C588" s="206"/>
      <c r="D588" s="198" t="s">
        <v>212</v>
      </c>
      <c r="E588" s="207" t="s">
        <v>1</v>
      </c>
      <c r="F588" s="208" t="s">
        <v>757</v>
      </c>
      <c r="G588" s="206"/>
      <c r="H588" s="207" t="s">
        <v>1</v>
      </c>
      <c r="J588" s="206"/>
      <c r="L588" s="147"/>
      <c r="M588" s="149"/>
      <c r="N588" s="150"/>
      <c r="O588" s="150"/>
      <c r="P588" s="150"/>
      <c r="Q588" s="150"/>
      <c r="R588" s="150"/>
      <c r="S588" s="150"/>
      <c r="T588" s="151"/>
      <c r="AT588" s="148" t="s">
        <v>212</v>
      </c>
      <c r="AU588" s="148" t="s">
        <v>88</v>
      </c>
      <c r="AV588" s="42" t="s">
        <v>82</v>
      </c>
      <c r="AW588" s="42" t="s">
        <v>31</v>
      </c>
      <c r="AX588" s="42" t="s">
        <v>75</v>
      </c>
      <c r="AY588" s="148" t="s">
        <v>203</v>
      </c>
    </row>
    <row r="589" spans="1:65" s="40" customFormat="1">
      <c r="B589" s="137"/>
      <c r="C589" s="197"/>
      <c r="D589" s="198" t="s">
        <v>212</v>
      </c>
      <c r="E589" s="199" t="s">
        <v>1</v>
      </c>
      <c r="F589" s="200" t="s">
        <v>758</v>
      </c>
      <c r="G589" s="197"/>
      <c r="H589" s="201">
        <v>8.0350000000000001</v>
      </c>
      <c r="J589" s="197"/>
      <c r="L589" s="137"/>
      <c r="M589" s="139"/>
      <c r="N589" s="140"/>
      <c r="O589" s="140"/>
      <c r="P589" s="140"/>
      <c r="Q589" s="140"/>
      <c r="R589" s="140"/>
      <c r="S589" s="140"/>
      <c r="T589" s="141"/>
      <c r="AT589" s="138" t="s">
        <v>212</v>
      </c>
      <c r="AU589" s="138" t="s">
        <v>88</v>
      </c>
      <c r="AV589" s="40" t="s">
        <v>88</v>
      </c>
      <c r="AW589" s="40" t="s">
        <v>31</v>
      </c>
      <c r="AX589" s="40" t="s">
        <v>75</v>
      </c>
      <c r="AY589" s="138" t="s">
        <v>203</v>
      </c>
    </row>
    <row r="590" spans="1:65" s="40" customFormat="1">
      <c r="B590" s="137"/>
      <c r="C590" s="197"/>
      <c r="D590" s="198" t="s">
        <v>212</v>
      </c>
      <c r="E590" s="199" t="s">
        <v>1</v>
      </c>
      <c r="F590" s="200" t="s">
        <v>759</v>
      </c>
      <c r="G590" s="197"/>
      <c r="H590" s="201">
        <v>1.89</v>
      </c>
      <c r="J590" s="197"/>
      <c r="L590" s="137"/>
      <c r="M590" s="139"/>
      <c r="N590" s="140"/>
      <c r="O590" s="140"/>
      <c r="P590" s="140"/>
      <c r="Q590" s="140"/>
      <c r="R590" s="140"/>
      <c r="S590" s="140"/>
      <c r="T590" s="141"/>
      <c r="AT590" s="138" t="s">
        <v>212</v>
      </c>
      <c r="AU590" s="138" t="s">
        <v>88</v>
      </c>
      <c r="AV590" s="40" t="s">
        <v>88</v>
      </c>
      <c r="AW590" s="40" t="s">
        <v>31</v>
      </c>
      <c r="AX590" s="40" t="s">
        <v>75</v>
      </c>
      <c r="AY590" s="138" t="s">
        <v>203</v>
      </c>
    </row>
    <row r="591" spans="1:65" s="40" customFormat="1">
      <c r="B591" s="137"/>
      <c r="C591" s="197"/>
      <c r="D591" s="198" t="s">
        <v>212</v>
      </c>
      <c r="E591" s="199" t="s">
        <v>1</v>
      </c>
      <c r="F591" s="200" t="s">
        <v>760</v>
      </c>
      <c r="G591" s="197"/>
      <c r="H591" s="201">
        <v>7.4999999999999997E-2</v>
      </c>
      <c r="J591" s="197"/>
      <c r="L591" s="137"/>
      <c r="M591" s="139"/>
      <c r="N591" s="140"/>
      <c r="O591" s="140"/>
      <c r="P591" s="140"/>
      <c r="Q591" s="140"/>
      <c r="R591" s="140"/>
      <c r="S591" s="140"/>
      <c r="T591" s="141"/>
      <c r="AT591" s="138" t="s">
        <v>212</v>
      </c>
      <c r="AU591" s="138" t="s">
        <v>88</v>
      </c>
      <c r="AV591" s="40" t="s">
        <v>88</v>
      </c>
      <c r="AW591" s="40" t="s">
        <v>31</v>
      </c>
      <c r="AX591" s="40" t="s">
        <v>75</v>
      </c>
      <c r="AY591" s="138" t="s">
        <v>203</v>
      </c>
    </row>
    <row r="592" spans="1:65" s="41" customFormat="1">
      <c r="B592" s="142"/>
      <c r="C592" s="202"/>
      <c r="D592" s="198" t="s">
        <v>212</v>
      </c>
      <c r="E592" s="203" t="s">
        <v>1</v>
      </c>
      <c r="F592" s="204" t="s">
        <v>239</v>
      </c>
      <c r="G592" s="202"/>
      <c r="H592" s="205">
        <v>10</v>
      </c>
      <c r="J592" s="202"/>
      <c r="L592" s="142"/>
      <c r="M592" s="144"/>
      <c r="N592" s="145"/>
      <c r="O592" s="145"/>
      <c r="P592" s="145"/>
      <c r="Q592" s="145"/>
      <c r="R592" s="145"/>
      <c r="S592" s="145"/>
      <c r="T592" s="146"/>
      <c r="AT592" s="143" t="s">
        <v>212</v>
      </c>
      <c r="AU592" s="143" t="s">
        <v>88</v>
      </c>
      <c r="AV592" s="41" t="s">
        <v>210</v>
      </c>
      <c r="AW592" s="41" t="s">
        <v>31</v>
      </c>
      <c r="AX592" s="41" t="s">
        <v>82</v>
      </c>
      <c r="AY592" s="143" t="s">
        <v>203</v>
      </c>
    </row>
    <row r="593" spans="1:65" s="87" customFormat="1" ht="16.5" customHeight="1">
      <c r="A593" s="19"/>
      <c r="B593" s="36"/>
      <c r="C593" s="213" t="s">
        <v>761</v>
      </c>
      <c r="D593" s="213" t="s">
        <v>368</v>
      </c>
      <c r="E593" s="214" t="s">
        <v>762</v>
      </c>
      <c r="F593" s="215" t="s">
        <v>763</v>
      </c>
      <c r="G593" s="216" t="s">
        <v>638</v>
      </c>
      <c r="H593" s="217">
        <v>240.9</v>
      </c>
      <c r="I593" s="44"/>
      <c r="J593" s="228">
        <f>ROUND(I593*H593,2)</f>
        <v>0</v>
      </c>
      <c r="K593" s="45"/>
      <c r="L593" s="157"/>
      <c r="M593" s="46" t="s">
        <v>1</v>
      </c>
      <c r="N593" s="158" t="s">
        <v>41</v>
      </c>
      <c r="O593" s="132"/>
      <c r="P593" s="133">
        <f>O593*H593</f>
        <v>0</v>
      </c>
      <c r="Q593" s="133">
        <v>1E-3</v>
      </c>
      <c r="R593" s="133">
        <f>Q593*H593</f>
        <v>0.2409</v>
      </c>
      <c r="S593" s="133">
        <v>0</v>
      </c>
      <c r="T593" s="134">
        <f>S593*H593</f>
        <v>0</v>
      </c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R593" s="135" t="s">
        <v>420</v>
      </c>
      <c r="AT593" s="135" t="s">
        <v>368</v>
      </c>
      <c r="AU593" s="135" t="s">
        <v>88</v>
      </c>
      <c r="AY593" s="80" t="s">
        <v>203</v>
      </c>
      <c r="BE593" s="136">
        <f>IF(N593="základná",J593,0)</f>
        <v>0</v>
      </c>
      <c r="BF593" s="136">
        <f>IF(N593="znížená",J593,0)</f>
        <v>0</v>
      </c>
      <c r="BG593" s="136">
        <f>IF(N593="zákl. prenesená",J593,0)</f>
        <v>0</v>
      </c>
      <c r="BH593" s="136">
        <f>IF(N593="zníž. prenesená",J593,0)</f>
        <v>0</v>
      </c>
      <c r="BI593" s="136">
        <f>IF(N593="nulová",J593,0)</f>
        <v>0</v>
      </c>
      <c r="BJ593" s="80" t="s">
        <v>88</v>
      </c>
      <c r="BK593" s="136">
        <f>ROUND(I593*H593,2)</f>
        <v>0</v>
      </c>
      <c r="BL593" s="80" t="s">
        <v>308</v>
      </c>
      <c r="BM593" s="135" t="s">
        <v>764</v>
      </c>
    </row>
    <row r="594" spans="1:65" s="42" customFormat="1">
      <c r="B594" s="147"/>
      <c r="C594" s="206"/>
      <c r="D594" s="198" t="s">
        <v>212</v>
      </c>
      <c r="E594" s="207" t="s">
        <v>1</v>
      </c>
      <c r="F594" s="208" t="s">
        <v>765</v>
      </c>
      <c r="G594" s="206"/>
      <c r="H594" s="207" t="s">
        <v>1</v>
      </c>
      <c r="J594" s="206"/>
      <c r="L594" s="147"/>
      <c r="M594" s="149"/>
      <c r="N594" s="150"/>
      <c r="O594" s="150"/>
      <c r="P594" s="150"/>
      <c r="Q594" s="150"/>
      <c r="R594" s="150"/>
      <c r="S594" s="150"/>
      <c r="T594" s="151"/>
      <c r="AT594" s="148" t="s">
        <v>212</v>
      </c>
      <c r="AU594" s="148" t="s">
        <v>88</v>
      </c>
      <c r="AV594" s="42" t="s">
        <v>82</v>
      </c>
      <c r="AW594" s="42" t="s">
        <v>31</v>
      </c>
      <c r="AX594" s="42" t="s">
        <v>75</v>
      </c>
      <c r="AY594" s="148" t="s">
        <v>203</v>
      </c>
    </row>
    <row r="595" spans="1:65" s="40" customFormat="1">
      <c r="B595" s="137"/>
      <c r="C595" s="197"/>
      <c r="D595" s="198" t="s">
        <v>212</v>
      </c>
      <c r="E595" s="199" t="s">
        <v>1</v>
      </c>
      <c r="F595" s="200" t="s">
        <v>766</v>
      </c>
      <c r="G595" s="197"/>
      <c r="H595" s="201">
        <v>240.9</v>
      </c>
      <c r="J595" s="197"/>
      <c r="L595" s="137"/>
      <c r="M595" s="139"/>
      <c r="N595" s="140"/>
      <c r="O595" s="140"/>
      <c r="P595" s="140"/>
      <c r="Q595" s="140"/>
      <c r="R595" s="140"/>
      <c r="S595" s="140"/>
      <c r="T595" s="141"/>
      <c r="AT595" s="138" t="s">
        <v>212</v>
      </c>
      <c r="AU595" s="138" t="s">
        <v>88</v>
      </c>
      <c r="AV595" s="40" t="s">
        <v>88</v>
      </c>
      <c r="AW595" s="40" t="s">
        <v>31</v>
      </c>
      <c r="AX595" s="40" t="s">
        <v>75</v>
      </c>
      <c r="AY595" s="138" t="s">
        <v>203</v>
      </c>
    </row>
    <row r="596" spans="1:65" s="41" customFormat="1">
      <c r="B596" s="142"/>
      <c r="C596" s="202"/>
      <c r="D596" s="198" t="s">
        <v>212</v>
      </c>
      <c r="E596" s="203" t="s">
        <v>1</v>
      </c>
      <c r="F596" s="204" t="s">
        <v>239</v>
      </c>
      <c r="G596" s="202"/>
      <c r="H596" s="205">
        <v>240.9</v>
      </c>
      <c r="J596" s="202"/>
      <c r="L596" s="142"/>
      <c r="M596" s="144"/>
      <c r="N596" s="145"/>
      <c r="O596" s="145"/>
      <c r="P596" s="145"/>
      <c r="Q596" s="145"/>
      <c r="R596" s="145"/>
      <c r="S596" s="145"/>
      <c r="T596" s="146"/>
      <c r="AT596" s="143" t="s">
        <v>212</v>
      </c>
      <c r="AU596" s="143" t="s">
        <v>88</v>
      </c>
      <c r="AV596" s="41" t="s">
        <v>210</v>
      </c>
      <c r="AW596" s="41" t="s">
        <v>31</v>
      </c>
      <c r="AX596" s="41" t="s">
        <v>82</v>
      </c>
      <c r="AY596" s="143" t="s">
        <v>203</v>
      </c>
    </row>
    <row r="597" spans="1:65" s="87" customFormat="1" ht="16.5" customHeight="1">
      <c r="A597" s="19"/>
      <c r="B597" s="36"/>
      <c r="C597" s="192" t="s">
        <v>767</v>
      </c>
      <c r="D597" s="192" t="s">
        <v>206</v>
      </c>
      <c r="E597" s="193" t="s">
        <v>768</v>
      </c>
      <c r="F597" s="194" t="s">
        <v>769</v>
      </c>
      <c r="G597" s="195" t="s">
        <v>605</v>
      </c>
      <c r="H597" s="196">
        <v>0.246</v>
      </c>
      <c r="I597" s="37"/>
      <c r="J597" s="227">
        <f>ROUND(I597*H597,2)</f>
        <v>0</v>
      </c>
      <c r="K597" s="38"/>
      <c r="L597" s="36"/>
      <c r="M597" s="39" t="s">
        <v>1</v>
      </c>
      <c r="N597" s="131" t="s">
        <v>41</v>
      </c>
      <c r="O597" s="132"/>
      <c r="P597" s="133">
        <f>O597*H597</f>
        <v>0</v>
      </c>
      <c r="Q597" s="133">
        <v>0</v>
      </c>
      <c r="R597" s="133">
        <f>Q597*H597</f>
        <v>0</v>
      </c>
      <c r="S597" s="133">
        <v>0</v>
      </c>
      <c r="T597" s="134">
        <f>S597*H597</f>
        <v>0</v>
      </c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R597" s="135" t="s">
        <v>308</v>
      </c>
      <c r="AT597" s="135" t="s">
        <v>206</v>
      </c>
      <c r="AU597" s="135" t="s">
        <v>88</v>
      </c>
      <c r="AY597" s="80" t="s">
        <v>203</v>
      </c>
      <c r="BE597" s="136">
        <f>IF(N597="základná",J597,0)</f>
        <v>0</v>
      </c>
      <c r="BF597" s="136">
        <f>IF(N597="znížená",J597,0)</f>
        <v>0</v>
      </c>
      <c r="BG597" s="136">
        <f>IF(N597="zákl. prenesená",J597,0)</f>
        <v>0</v>
      </c>
      <c r="BH597" s="136">
        <f>IF(N597="zníž. prenesená",J597,0)</f>
        <v>0</v>
      </c>
      <c r="BI597" s="136">
        <f>IF(N597="nulová",J597,0)</f>
        <v>0</v>
      </c>
      <c r="BJ597" s="80" t="s">
        <v>88</v>
      </c>
      <c r="BK597" s="136">
        <f>ROUND(I597*H597,2)</f>
        <v>0</v>
      </c>
      <c r="BL597" s="80" t="s">
        <v>308</v>
      </c>
      <c r="BM597" s="135" t="s">
        <v>770</v>
      </c>
    </row>
    <row r="598" spans="1:65" s="35" customFormat="1" ht="22.9" customHeight="1">
      <c r="B598" s="123"/>
      <c r="C598" s="188"/>
      <c r="D598" s="189" t="s">
        <v>74</v>
      </c>
      <c r="E598" s="191" t="s">
        <v>771</v>
      </c>
      <c r="F598" s="191" t="s">
        <v>772</v>
      </c>
      <c r="G598" s="188"/>
      <c r="H598" s="188"/>
      <c r="J598" s="226">
        <f>BK598</f>
        <v>0</v>
      </c>
      <c r="L598" s="123"/>
      <c r="M598" s="125"/>
      <c r="N598" s="126"/>
      <c r="O598" s="126"/>
      <c r="P598" s="127">
        <f>SUM(P599:P657)</f>
        <v>0</v>
      </c>
      <c r="Q598" s="126"/>
      <c r="R598" s="127">
        <f>SUM(R599:R657)</f>
        <v>0.23400000000000001</v>
      </c>
      <c r="S598" s="126"/>
      <c r="T598" s="128">
        <f>SUM(T599:T657)</f>
        <v>0.23135</v>
      </c>
      <c r="AR598" s="124" t="s">
        <v>88</v>
      </c>
      <c r="AT598" s="129" t="s">
        <v>74</v>
      </c>
      <c r="AU598" s="129" t="s">
        <v>82</v>
      </c>
      <c r="AY598" s="124" t="s">
        <v>203</v>
      </c>
      <c r="BK598" s="130">
        <f>SUM(BK599:BK657)</f>
        <v>0</v>
      </c>
    </row>
    <row r="599" spans="1:65" s="87" customFormat="1" ht="16.5" customHeight="1">
      <c r="A599" s="19"/>
      <c r="B599" s="36"/>
      <c r="C599" s="192" t="s">
        <v>773</v>
      </c>
      <c r="D599" s="192" t="s">
        <v>206</v>
      </c>
      <c r="E599" s="193" t="s">
        <v>774</v>
      </c>
      <c r="F599" s="194" t="s">
        <v>775</v>
      </c>
      <c r="G599" s="195" t="s">
        <v>116</v>
      </c>
      <c r="H599" s="196">
        <v>13</v>
      </c>
      <c r="I599" s="37"/>
      <c r="J599" s="227">
        <f>ROUND(I599*H599,2)</f>
        <v>0</v>
      </c>
      <c r="K599" s="38"/>
      <c r="L599" s="36"/>
      <c r="M599" s="39" t="s">
        <v>1</v>
      </c>
      <c r="N599" s="131" t="s">
        <v>41</v>
      </c>
      <c r="O599" s="132"/>
      <c r="P599" s="133">
        <f>O599*H599</f>
        <v>0</v>
      </c>
      <c r="Q599" s="133">
        <v>0</v>
      </c>
      <c r="R599" s="133">
        <f>Q599*H599</f>
        <v>0</v>
      </c>
      <c r="S599" s="133">
        <v>1.695E-2</v>
      </c>
      <c r="T599" s="134">
        <f>S599*H599</f>
        <v>0.22034999999999999</v>
      </c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R599" s="135" t="s">
        <v>308</v>
      </c>
      <c r="AT599" s="135" t="s">
        <v>206</v>
      </c>
      <c r="AU599" s="135" t="s">
        <v>88</v>
      </c>
      <c r="AY599" s="80" t="s">
        <v>203</v>
      </c>
      <c r="BE599" s="136">
        <f>IF(N599="základná",J599,0)</f>
        <v>0</v>
      </c>
      <c r="BF599" s="136">
        <f>IF(N599="znížená",J599,0)</f>
        <v>0</v>
      </c>
      <c r="BG599" s="136">
        <f>IF(N599="zákl. prenesená",J599,0)</f>
        <v>0</v>
      </c>
      <c r="BH599" s="136">
        <f>IF(N599="zníž. prenesená",J599,0)</f>
        <v>0</v>
      </c>
      <c r="BI599" s="136">
        <f>IF(N599="nulová",J599,0)</f>
        <v>0</v>
      </c>
      <c r="BJ599" s="80" t="s">
        <v>88</v>
      </c>
      <c r="BK599" s="136">
        <f>ROUND(I599*H599,2)</f>
        <v>0</v>
      </c>
      <c r="BL599" s="80" t="s">
        <v>308</v>
      </c>
      <c r="BM599" s="135" t="s">
        <v>776</v>
      </c>
    </row>
    <row r="600" spans="1:65" s="42" customFormat="1">
      <c r="B600" s="147"/>
      <c r="C600" s="206"/>
      <c r="D600" s="198" t="s">
        <v>212</v>
      </c>
      <c r="E600" s="207" t="s">
        <v>1</v>
      </c>
      <c r="F600" s="208" t="s">
        <v>777</v>
      </c>
      <c r="G600" s="206"/>
      <c r="H600" s="207" t="s">
        <v>1</v>
      </c>
      <c r="J600" s="206"/>
      <c r="L600" s="147"/>
      <c r="M600" s="149"/>
      <c r="N600" s="150"/>
      <c r="O600" s="150"/>
      <c r="P600" s="150"/>
      <c r="Q600" s="150"/>
      <c r="R600" s="150"/>
      <c r="S600" s="150"/>
      <c r="T600" s="151"/>
      <c r="AT600" s="148" t="s">
        <v>212</v>
      </c>
      <c r="AU600" s="148" t="s">
        <v>88</v>
      </c>
      <c r="AV600" s="42" t="s">
        <v>82</v>
      </c>
      <c r="AW600" s="42" t="s">
        <v>31</v>
      </c>
      <c r="AX600" s="42" t="s">
        <v>75</v>
      </c>
      <c r="AY600" s="148" t="s">
        <v>203</v>
      </c>
    </row>
    <row r="601" spans="1:65" s="42" customFormat="1">
      <c r="B601" s="147"/>
      <c r="C601" s="206"/>
      <c r="D601" s="198" t="s">
        <v>212</v>
      </c>
      <c r="E601" s="207" t="s">
        <v>1</v>
      </c>
      <c r="F601" s="208" t="s">
        <v>778</v>
      </c>
      <c r="G601" s="206"/>
      <c r="H601" s="207" t="s">
        <v>1</v>
      </c>
      <c r="J601" s="206"/>
      <c r="L601" s="147"/>
      <c r="M601" s="149"/>
      <c r="N601" s="150"/>
      <c r="O601" s="150"/>
      <c r="P601" s="150"/>
      <c r="Q601" s="150"/>
      <c r="R601" s="150"/>
      <c r="S601" s="150"/>
      <c r="T601" s="151"/>
      <c r="AT601" s="148" t="s">
        <v>212</v>
      </c>
      <c r="AU601" s="148" t="s">
        <v>88</v>
      </c>
      <c r="AV601" s="42" t="s">
        <v>82</v>
      </c>
      <c r="AW601" s="42" t="s">
        <v>31</v>
      </c>
      <c r="AX601" s="42" t="s">
        <v>75</v>
      </c>
      <c r="AY601" s="148" t="s">
        <v>203</v>
      </c>
    </row>
    <row r="602" spans="1:65" s="42" customFormat="1">
      <c r="B602" s="147"/>
      <c r="C602" s="206"/>
      <c r="D602" s="198" t="s">
        <v>212</v>
      </c>
      <c r="E602" s="207" t="s">
        <v>1</v>
      </c>
      <c r="F602" s="208" t="s">
        <v>779</v>
      </c>
      <c r="G602" s="206"/>
      <c r="H602" s="207" t="s">
        <v>1</v>
      </c>
      <c r="J602" s="206"/>
      <c r="L602" s="147"/>
      <c r="M602" s="149"/>
      <c r="N602" s="150"/>
      <c r="O602" s="150"/>
      <c r="P602" s="150"/>
      <c r="Q602" s="150"/>
      <c r="R602" s="150"/>
      <c r="S602" s="150"/>
      <c r="T602" s="151"/>
      <c r="AT602" s="148" t="s">
        <v>212</v>
      </c>
      <c r="AU602" s="148" t="s">
        <v>88</v>
      </c>
      <c r="AV602" s="42" t="s">
        <v>82</v>
      </c>
      <c r="AW602" s="42" t="s">
        <v>31</v>
      </c>
      <c r="AX602" s="42" t="s">
        <v>75</v>
      </c>
      <c r="AY602" s="148" t="s">
        <v>203</v>
      </c>
    </row>
    <row r="603" spans="1:65" s="40" customFormat="1">
      <c r="B603" s="137"/>
      <c r="C603" s="197"/>
      <c r="D603" s="198" t="s">
        <v>212</v>
      </c>
      <c r="E603" s="199" t="s">
        <v>1</v>
      </c>
      <c r="F603" s="200" t="s">
        <v>780</v>
      </c>
      <c r="G603" s="197"/>
      <c r="H603" s="201">
        <v>13</v>
      </c>
      <c r="J603" s="197"/>
      <c r="L603" s="137"/>
      <c r="M603" s="139"/>
      <c r="N603" s="140"/>
      <c r="O603" s="140"/>
      <c r="P603" s="140"/>
      <c r="Q603" s="140"/>
      <c r="R603" s="140"/>
      <c r="S603" s="140"/>
      <c r="T603" s="141"/>
      <c r="AT603" s="138" t="s">
        <v>212</v>
      </c>
      <c r="AU603" s="138" t="s">
        <v>88</v>
      </c>
      <c r="AV603" s="40" t="s">
        <v>88</v>
      </c>
      <c r="AW603" s="40" t="s">
        <v>31</v>
      </c>
      <c r="AX603" s="40" t="s">
        <v>75</v>
      </c>
      <c r="AY603" s="138" t="s">
        <v>203</v>
      </c>
    </row>
    <row r="604" spans="1:65" s="43" customFormat="1">
      <c r="B604" s="152"/>
      <c r="C604" s="209"/>
      <c r="D604" s="198" t="s">
        <v>212</v>
      </c>
      <c r="E604" s="210" t="s">
        <v>1</v>
      </c>
      <c r="F604" s="211" t="s">
        <v>231</v>
      </c>
      <c r="G604" s="209"/>
      <c r="H604" s="212">
        <v>13</v>
      </c>
      <c r="J604" s="209"/>
      <c r="L604" s="152"/>
      <c r="M604" s="154"/>
      <c r="N604" s="155"/>
      <c r="O604" s="155"/>
      <c r="P604" s="155"/>
      <c r="Q604" s="155"/>
      <c r="R604" s="155"/>
      <c r="S604" s="155"/>
      <c r="T604" s="156"/>
      <c r="AT604" s="153" t="s">
        <v>212</v>
      </c>
      <c r="AU604" s="153" t="s">
        <v>88</v>
      </c>
      <c r="AV604" s="43" t="s">
        <v>204</v>
      </c>
      <c r="AW604" s="43" t="s">
        <v>31</v>
      </c>
      <c r="AX604" s="43" t="s">
        <v>75</v>
      </c>
      <c r="AY604" s="153" t="s">
        <v>203</v>
      </c>
    </row>
    <row r="605" spans="1:65" s="41" customFormat="1">
      <c r="B605" s="142"/>
      <c r="C605" s="202"/>
      <c r="D605" s="198" t="s">
        <v>212</v>
      </c>
      <c r="E605" s="203" t="s">
        <v>1</v>
      </c>
      <c r="F605" s="204" t="s">
        <v>239</v>
      </c>
      <c r="G605" s="202"/>
      <c r="H605" s="205">
        <v>13</v>
      </c>
      <c r="J605" s="202"/>
      <c r="L605" s="142"/>
      <c r="M605" s="144"/>
      <c r="N605" s="145"/>
      <c r="O605" s="145"/>
      <c r="P605" s="145"/>
      <c r="Q605" s="145"/>
      <c r="R605" s="145"/>
      <c r="S605" s="145"/>
      <c r="T605" s="146"/>
      <c r="AT605" s="143" t="s">
        <v>212</v>
      </c>
      <c r="AU605" s="143" t="s">
        <v>88</v>
      </c>
      <c r="AV605" s="41" t="s">
        <v>210</v>
      </c>
      <c r="AW605" s="41" t="s">
        <v>31</v>
      </c>
      <c r="AX605" s="41" t="s">
        <v>82</v>
      </c>
      <c r="AY605" s="143" t="s">
        <v>203</v>
      </c>
    </row>
    <row r="606" spans="1:65" s="87" customFormat="1" ht="16.5" customHeight="1">
      <c r="A606" s="19"/>
      <c r="B606" s="36"/>
      <c r="C606" s="192" t="s">
        <v>781</v>
      </c>
      <c r="D606" s="192" t="s">
        <v>206</v>
      </c>
      <c r="E606" s="193" t="s">
        <v>782</v>
      </c>
      <c r="F606" s="194" t="s">
        <v>783</v>
      </c>
      <c r="G606" s="195" t="s">
        <v>209</v>
      </c>
      <c r="H606" s="196">
        <v>9</v>
      </c>
      <c r="I606" s="37"/>
      <c r="J606" s="227">
        <f>ROUND(I606*H606,2)</f>
        <v>0</v>
      </c>
      <c r="K606" s="38"/>
      <c r="L606" s="36"/>
      <c r="M606" s="39" t="s">
        <v>1</v>
      </c>
      <c r="N606" s="131" t="s">
        <v>41</v>
      </c>
      <c r="O606" s="132"/>
      <c r="P606" s="133">
        <f>O606*H606</f>
        <v>0</v>
      </c>
      <c r="Q606" s="133">
        <v>0</v>
      </c>
      <c r="R606" s="133">
        <f>Q606*H606</f>
        <v>0</v>
      </c>
      <c r="S606" s="133">
        <v>1E-3</v>
      </c>
      <c r="T606" s="134">
        <f>S606*H606</f>
        <v>9.0000000000000011E-3</v>
      </c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R606" s="135" t="s">
        <v>308</v>
      </c>
      <c r="AT606" s="135" t="s">
        <v>206</v>
      </c>
      <c r="AU606" s="135" t="s">
        <v>88</v>
      </c>
      <c r="AY606" s="80" t="s">
        <v>203</v>
      </c>
      <c r="BE606" s="136">
        <f>IF(N606="základná",J606,0)</f>
        <v>0</v>
      </c>
      <c r="BF606" s="136">
        <f>IF(N606="znížená",J606,0)</f>
        <v>0</v>
      </c>
      <c r="BG606" s="136">
        <f>IF(N606="zákl. prenesená",J606,0)</f>
        <v>0</v>
      </c>
      <c r="BH606" s="136">
        <f>IF(N606="zníž. prenesená",J606,0)</f>
        <v>0</v>
      </c>
      <c r="BI606" s="136">
        <f>IF(N606="nulová",J606,0)</f>
        <v>0</v>
      </c>
      <c r="BJ606" s="80" t="s">
        <v>88</v>
      </c>
      <c r="BK606" s="136">
        <f>ROUND(I606*H606,2)</f>
        <v>0</v>
      </c>
      <c r="BL606" s="80" t="s">
        <v>308</v>
      </c>
      <c r="BM606" s="135" t="s">
        <v>784</v>
      </c>
    </row>
    <row r="607" spans="1:65" s="40" customFormat="1">
      <c r="B607" s="137"/>
      <c r="C607" s="197"/>
      <c r="D607" s="198" t="s">
        <v>212</v>
      </c>
      <c r="E607" s="199" t="s">
        <v>1</v>
      </c>
      <c r="F607" s="200" t="s">
        <v>785</v>
      </c>
      <c r="G607" s="197"/>
      <c r="H607" s="201">
        <v>9</v>
      </c>
      <c r="J607" s="197"/>
      <c r="L607" s="137"/>
      <c r="M607" s="139"/>
      <c r="N607" s="140"/>
      <c r="O607" s="140"/>
      <c r="P607" s="140"/>
      <c r="Q607" s="140"/>
      <c r="R607" s="140"/>
      <c r="S607" s="140"/>
      <c r="T607" s="141"/>
      <c r="AT607" s="138" t="s">
        <v>212</v>
      </c>
      <c r="AU607" s="138" t="s">
        <v>88</v>
      </c>
      <c r="AV607" s="40" t="s">
        <v>88</v>
      </c>
      <c r="AW607" s="40" t="s">
        <v>31</v>
      </c>
      <c r="AX607" s="40" t="s">
        <v>75</v>
      </c>
      <c r="AY607" s="138" t="s">
        <v>203</v>
      </c>
    </row>
    <row r="608" spans="1:65" s="43" customFormat="1">
      <c r="B608" s="152"/>
      <c r="C608" s="209"/>
      <c r="D608" s="198" t="s">
        <v>212</v>
      </c>
      <c r="E608" s="210" t="s">
        <v>1</v>
      </c>
      <c r="F608" s="211" t="s">
        <v>584</v>
      </c>
      <c r="G608" s="209"/>
      <c r="H608" s="212">
        <v>9</v>
      </c>
      <c r="J608" s="209"/>
      <c r="L608" s="152"/>
      <c r="M608" s="154"/>
      <c r="N608" s="155"/>
      <c r="O608" s="155"/>
      <c r="P608" s="155"/>
      <c r="Q608" s="155"/>
      <c r="R608" s="155"/>
      <c r="S608" s="155"/>
      <c r="T608" s="156"/>
      <c r="AT608" s="153" t="s">
        <v>212</v>
      </c>
      <c r="AU608" s="153" t="s">
        <v>88</v>
      </c>
      <c r="AV608" s="43" t="s">
        <v>204</v>
      </c>
      <c r="AW608" s="43" t="s">
        <v>31</v>
      </c>
      <c r="AX608" s="43" t="s">
        <v>75</v>
      </c>
      <c r="AY608" s="153" t="s">
        <v>203</v>
      </c>
    </row>
    <row r="609" spans="1:65" s="41" customFormat="1">
      <c r="B609" s="142"/>
      <c r="C609" s="202"/>
      <c r="D609" s="198" t="s">
        <v>212</v>
      </c>
      <c r="E609" s="203" t="s">
        <v>1</v>
      </c>
      <c r="F609" s="204" t="s">
        <v>239</v>
      </c>
      <c r="G609" s="202"/>
      <c r="H609" s="205">
        <v>9</v>
      </c>
      <c r="J609" s="202"/>
      <c r="L609" s="142"/>
      <c r="M609" s="144"/>
      <c r="N609" s="145"/>
      <c r="O609" s="145"/>
      <c r="P609" s="145"/>
      <c r="Q609" s="145"/>
      <c r="R609" s="145"/>
      <c r="S609" s="145"/>
      <c r="T609" s="146"/>
      <c r="AT609" s="143" t="s">
        <v>212</v>
      </c>
      <c r="AU609" s="143" t="s">
        <v>88</v>
      </c>
      <c r="AV609" s="41" t="s">
        <v>210</v>
      </c>
      <c r="AW609" s="41" t="s">
        <v>31</v>
      </c>
      <c r="AX609" s="41" t="s">
        <v>82</v>
      </c>
      <c r="AY609" s="143" t="s">
        <v>203</v>
      </c>
    </row>
    <row r="610" spans="1:65" s="87" customFormat="1" ht="16.5" customHeight="1">
      <c r="A610" s="19"/>
      <c r="B610" s="36"/>
      <c r="C610" s="192" t="s">
        <v>786</v>
      </c>
      <c r="D610" s="192" t="s">
        <v>206</v>
      </c>
      <c r="E610" s="193" t="s">
        <v>787</v>
      </c>
      <c r="F610" s="194" t="s">
        <v>788</v>
      </c>
      <c r="G610" s="195" t="s">
        <v>209</v>
      </c>
      <c r="H610" s="196">
        <v>1</v>
      </c>
      <c r="I610" s="37"/>
      <c r="J610" s="227">
        <f>ROUND(I610*H610,2)</f>
        <v>0</v>
      </c>
      <c r="K610" s="38"/>
      <c r="L610" s="36"/>
      <c r="M610" s="39" t="s">
        <v>1</v>
      </c>
      <c r="N610" s="131" t="s">
        <v>41</v>
      </c>
      <c r="O610" s="132"/>
      <c r="P610" s="133">
        <f>O610*H610</f>
        <v>0</v>
      </c>
      <c r="Q610" s="133">
        <v>0</v>
      </c>
      <c r="R610" s="133">
        <f>Q610*H610</f>
        <v>0</v>
      </c>
      <c r="S610" s="133">
        <v>2E-3</v>
      </c>
      <c r="T610" s="134">
        <f>S610*H610</f>
        <v>2E-3</v>
      </c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R610" s="135" t="s">
        <v>308</v>
      </c>
      <c r="AT610" s="135" t="s">
        <v>206</v>
      </c>
      <c r="AU610" s="135" t="s">
        <v>88</v>
      </c>
      <c r="AY610" s="80" t="s">
        <v>203</v>
      </c>
      <c r="BE610" s="136">
        <f>IF(N610="základná",J610,0)</f>
        <v>0</v>
      </c>
      <c r="BF610" s="136">
        <f>IF(N610="znížená",J610,0)</f>
        <v>0</v>
      </c>
      <c r="BG610" s="136">
        <f>IF(N610="zákl. prenesená",J610,0)</f>
        <v>0</v>
      </c>
      <c r="BH610" s="136">
        <f>IF(N610="zníž. prenesená",J610,0)</f>
        <v>0</v>
      </c>
      <c r="BI610" s="136">
        <f>IF(N610="nulová",J610,0)</f>
        <v>0</v>
      </c>
      <c r="BJ610" s="80" t="s">
        <v>88</v>
      </c>
      <c r="BK610" s="136">
        <f>ROUND(I610*H610,2)</f>
        <v>0</v>
      </c>
      <c r="BL610" s="80" t="s">
        <v>308</v>
      </c>
      <c r="BM610" s="135" t="s">
        <v>789</v>
      </c>
    </row>
    <row r="611" spans="1:65" s="42" customFormat="1">
      <c r="B611" s="147"/>
      <c r="C611" s="206"/>
      <c r="D611" s="198" t="s">
        <v>212</v>
      </c>
      <c r="E611" s="207" t="s">
        <v>1</v>
      </c>
      <c r="F611" s="208" t="s">
        <v>790</v>
      </c>
      <c r="G611" s="206"/>
      <c r="H611" s="207" t="s">
        <v>1</v>
      </c>
      <c r="J611" s="206"/>
      <c r="L611" s="147"/>
      <c r="M611" s="149"/>
      <c r="N611" s="150"/>
      <c r="O611" s="150"/>
      <c r="P611" s="150"/>
      <c r="Q611" s="150"/>
      <c r="R611" s="150"/>
      <c r="S611" s="150"/>
      <c r="T611" s="151"/>
      <c r="AT611" s="148" t="s">
        <v>212</v>
      </c>
      <c r="AU611" s="148" t="s">
        <v>88</v>
      </c>
      <c r="AV611" s="42" t="s">
        <v>82</v>
      </c>
      <c r="AW611" s="42" t="s">
        <v>31</v>
      </c>
      <c r="AX611" s="42" t="s">
        <v>75</v>
      </c>
      <c r="AY611" s="148" t="s">
        <v>203</v>
      </c>
    </row>
    <row r="612" spans="1:65" s="40" customFormat="1">
      <c r="B612" s="137"/>
      <c r="C612" s="197"/>
      <c r="D612" s="198" t="s">
        <v>212</v>
      </c>
      <c r="E612" s="199" t="s">
        <v>1</v>
      </c>
      <c r="F612" s="200" t="s">
        <v>791</v>
      </c>
      <c r="G612" s="197"/>
      <c r="H612" s="201">
        <v>1</v>
      </c>
      <c r="J612" s="197"/>
      <c r="L612" s="137"/>
      <c r="M612" s="139"/>
      <c r="N612" s="140"/>
      <c r="O612" s="140"/>
      <c r="P612" s="140"/>
      <c r="Q612" s="140"/>
      <c r="R612" s="140"/>
      <c r="S612" s="140"/>
      <c r="T612" s="141"/>
      <c r="AT612" s="138" t="s">
        <v>212</v>
      </c>
      <c r="AU612" s="138" t="s">
        <v>88</v>
      </c>
      <c r="AV612" s="40" t="s">
        <v>88</v>
      </c>
      <c r="AW612" s="40" t="s">
        <v>31</v>
      </c>
      <c r="AX612" s="40" t="s">
        <v>75</v>
      </c>
      <c r="AY612" s="138" t="s">
        <v>203</v>
      </c>
    </row>
    <row r="613" spans="1:65" s="43" customFormat="1">
      <c r="B613" s="152"/>
      <c r="C613" s="209"/>
      <c r="D613" s="198" t="s">
        <v>212</v>
      </c>
      <c r="E613" s="210" t="s">
        <v>1</v>
      </c>
      <c r="F613" s="211" t="s">
        <v>584</v>
      </c>
      <c r="G613" s="209"/>
      <c r="H613" s="212">
        <v>1</v>
      </c>
      <c r="J613" s="209"/>
      <c r="L613" s="152"/>
      <c r="M613" s="154"/>
      <c r="N613" s="155"/>
      <c r="O613" s="155"/>
      <c r="P613" s="155"/>
      <c r="Q613" s="155"/>
      <c r="R613" s="155"/>
      <c r="S613" s="155"/>
      <c r="T613" s="156"/>
      <c r="AT613" s="153" t="s">
        <v>212</v>
      </c>
      <c r="AU613" s="153" t="s">
        <v>88</v>
      </c>
      <c r="AV613" s="43" t="s">
        <v>204</v>
      </c>
      <c r="AW613" s="43" t="s">
        <v>31</v>
      </c>
      <c r="AX613" s="43" t="s">
        <v>75</v>
      </c>
      <c r="AY613" s="153" t="s">
        <v>203</v>
      </c>
    </row>
    <row r="614" spans="1:65" s="41" customFormat="1">
      <c r="B614" s="142"/>
      <c r="C614" s="202"/>
      <c r="D614" s="198" t="s">
        <v>212</v>
      </c>
      <c r="E614" s="203" t="s">
        <v>1</v>
      </c>
      <c r="F614" s="204" t="s">
        <v>239</v>
      </c>
      <c r="G614" s="202"/>
      <c r="H614" s="205">
        <v>1</v>
      </c>
      <c r="J614" s="202"/>
      <c r="L614" s="142"/>
      <c r="M614" s="144"/>
      <c r="N614" s="145"/>
      <c r="O614" s="145"/>
      <c r="P614" s="145"/>
      <c r="Q614" s="145"/>
      <c r="R614" s="145"/>
      <c r="S614" s="145"/>
      <c r="T614" s="146"/>
      <c r="AT614" s="143" t="s">
        <v>212</v>
      </c>
      <c r="AU614" s="143" t="s">
        <v>88</v>
      </c>
      <c r="AV614" s="41" t="s">
        <v>210</v>
      </c>
      <c r="AW614" s="41" t="s">
        <v>31</v>
      </c>
      <c r="AX614" s="41" t="s">
        <v>82</v>
      </c>
      <c r="AY614" s="143" t="s">
        <v>203</v>
      </c>
    </row>
    <row r="615" spans="1:65" s="87" customFormat="1" ht="16.5" customHeight="1">
      <c r="A615" s="19"/>
      <c r="B615" s="36"/>
      <c r="C615" s="192" t="s">
        <v>792</v>
      </c>
      <c r="D615" s="192" t="s">
        <v>206</v>
      </c>
      <c r="E615" s="193" t="s">
        <v>793</v>
      </c>
      <c r="F615" s="194" t="s">
        <v>794</v>
      </c>
      <c r="G615" s="195" t="s">
        <v>209</v>
      </c>
      <c r="H615" s="196">
        <v>8</v>
      </c>
      <c r="I615" s="37"/>
      <c r="J615" s="227">
        <f>ROUND(I615*H615,2)</f>
        <v>0</v>
      </c>
      <c r="K615" s="38"/>
      <c r="L615" s="36"/>
      <c r="M615" s="39" t="s">
        <v>1</v>
      </c>
      <c r="N615" s="131" t="s">
        <v>41</v>
      </c>
      <c r="O615" s="132"/>
      <c r="P615" s="133">
        <f>O615*H615</f>
        <v>0</v>
      </c>
      <c r="Q615" s="133">
        <v>0</v>
      </c>
      <c r="R615" s="133">
        <f>Q615*H615</f>
        <v>0</v>
      </c>
      <c r="S615" s="133">
        <v>0</v>
      </c>
      <c r="T615" s="134">
        <f>S615*H615</f>
        <v>0</v>
      </c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R615" s="135" t="s">
        <v>308</v>
      </c>
      <c r="AT615" s="135" t="s">
        <v>206</v>
      </c>
      <c r="AU615" s="135" t="s">
        <v>88</v>
      </c>
      <c r="AY615" s="80" t="s">
        <v>203</v>
      </c>
      <c r="BE615" s="136">
        <f>IF(N615="základná",J615,0)</f>
        <v>0</v>
      </c>
      <c r="BF615" s="136">
        <f>IF(N615="znížená",J615,0)</f>
        <v>0</v>
      </c>
      <c r="BG615" s="136">
        <f>IF(N615="zákl. prenesená",J615,0)</f>
        <v>0</v>
      </c>
      <c r="BH615" s="136">
        <f>IF(N615="zníž. prenesená",J615,0)</f>
        <v>0</v>
      </c>
      <c r="BI615" s="136">
        <f>IF(N615="nulová",J615,0)</f>
        <v>0</v>
      </c>
      <c r="BJ615" s="80" t="s">
        <v>88</v>
      </c>
      <c r="BK615" s="136">
        <f>ROUND(I615*H615,2)</f>
        <v>0</v>
      </c>
      <c r="BL615" s="80" t="s">
        <v>308</v>
      </c>
      <c r="BM615" s="135" t="s">
        <v>795</v>
      </c>
    </row>
    <row r="616" spans="1:65" s="42" customFormat="1">
      <c r="B616" s="147"/>
      <c r="C616" s="206"/>
      <c r="D616" s="198" t="s">
        <v>212</v>
      </c>
      <c r="E616" s="207" t="s">
        <v>1</v>
      </c>
      <c r="F616" s="208" t="s">
        <v>796</v>
      </c>
      <c r="G616" s="206"/>
      <c r="H616" s="207" t="s">
        <v>1</v>
      </c>
      <c r="J616" s="206"/>
      <c r="L616" s="147"/>
      <c r="M616" s="149"/>
      <c r="N616" s="150"/>
      <c r="O616" s="150"/>
      <c r="P616" s="150"/>
      <c r="Q616" s="150"/>
      <c r="R616" s="150"/>
      <c r="S616" s="150"/>
      <c r="T616" s="151"/>
      <c r="AT616" s="148" t="s">
        <v>212</v>
      </c>
      <c r="AU616" s="148" t="s">
        <v>88</v>
      </c>
      <c r="AV616" s="42" t="s">
        <v>82</v>
      </c>
      <c r="AW616" s="42" t="s">
        <v>31</v>
      </c>
      <c r="AX616" s="42" t="s">
        <v>75</v>
      </c>
      <c r="AY616" s="148" t="s">
        <v>203</v>
      </c>
    </row>
    <row r="617" spans="1:65" s="40" customFormat="1">
      <c r="B617" s="137"/>
      <c r="C617" s="197"/>
      <c r="D617" s="198" t="s">
        <v>212</v>
      </c>
      <c r="E617" s="199" t="s">
        <v>1</v>
      </c>
      <c r="F617" s="200" t="s">
        <v>797</v>
      </c>
      <c r="G617" s="197"/>
      <c r="H617" s="201">
        <v>1</v>
      </c>
      <c r="J617" s="197"/>
      <c r="L617" s="137"/>
      <c r="M617" s="139"/>
      <c r="N617" s="140"/>
      <c r="O617" s="140"/>
      <c r="P617" s="140"/>
      <c r="Q617" s="140"/>
      <c r="R617" s="140"/>
      <c r="S617" s="140"/>
      <c r="T617" s="141"/>
      <c r="AT617" s="138" t="s">
        <v>212</v>
      </c>
      <c r="AU617" s="138" t="s">
        <v>88</v>
      </c>
      <c r="AV617" s="40" t="s">
        <v>88</v>
      </c>
      <c r="AW617" s="40" t="s">
        <v>31</v>
      </c>
      <c r="AX617" s="40" t="s">
        <v>75</v>
      </c>
      <c r="AY617" s="138" t="s">
        <v>203</v>
      </c>
    </row>
    <row r="618" spans="1:65" s="43" customFormat="1">
      <c r="B618" s="152"/>
      <c r="C618" s="209"/>
      <c r="D618" s="198" t="s">
        <v>212</v>
      </c>
      <c r="E618" s="210" t="s">
        <v>1</v>
      </c>
      <c r="F618" s="211" t="s">
        <v>231</v>
      </c>
      <c r="G618" s="209"/>
      <c r="H618" s="212">
        <v>1</v>
      </c>
      <c r="J618" s="209"/>
      <c r="L618" s="152"/>
      <c r="M618" s="154"/>
      <c r="N618" s="155"/>
      <c r="O618" s="155"/>
      <c r="P618" s="155"/>
      <c r="Q618" s="155"/>
      <c r="R618" s="155"/>
      <c r="S618" s="155"/>
      <c r="T618" s="156"/>
      <c r="AT618" s="153" t="s">
        <v>212</v>
      </c>
      <c r="AU618" s="153" t="s">
        <v>88</v>
      </c>
      <c r="AV618" s="43" t="s">
        <v>204</v>
      </c>
      <c r="AW618" s="43" t="s">
        <v>31</v>
      </c>
      <c r="AX618" s="43" t="s">
        <v>75</v>
      </c>
      <c r="AY618" s="153" t="s">
        <v>203</v>
      </c>
    </row>
    <row r="619" spans="1:65" s="40" customFormat="1">
      <c r="B619" s="137"/>
      <c r="C619" s="197"/>
      <c r="D619" s="198" t="s">
        <v>212</v>
      </c>
      <c r="E619" s="199" t="s">
        <v>1</v>
      </c>
      <c r="F619" s="200" t="s">
        <v>798</v>
      </c>
      <c r="G619" s="197"/>
      <c r="H619" s="201">
        <v>1</v>
      </c>
      <c r="J619" s="197"/>
      <c r="L619" s="137"/>
      <c r="M619" s="139"/>
      <c r="N619" s="140"/>
      <c r="O619" s="140"/>
      <c r="P619" s="140"/>
      <c r="Q619" s="140"/>
      <c r="R619" s="140"/>
      <c r="S619" s="140"/>
      <c r="T619" s="141"/>
      <c r="AT619" s="138" t="s">
        <v>212</v>
      </c>
      <c r="AU619" s="138" t="s">
        <v>88</v>
      </c>
      <c r="AV619" s="40" t="s">
        <v>88</v>
      </c>
      <c r="AW619" s="40" t="s">
        <v>31</v>
      </c>
      <c r="AX619" s="40" t="s">
        <v>75</v>
      </c>
      <c r="AY619" s="138" t="s">
        <v>203</v>
      </c>
    </row>
    <row r="620" spans="1:65" s="43" customFormat="1">
      <c r="B620" s="152"/>
      <c r="C620" s="209"/>
      <c r="D620" s="198" t="s">
        <v>212</v>
      </c>
      <c r="E620" s="210" t="s">
        <v>1</v>
      </c>
      <c r="F620" s="211" t="s">
        <v>231</v>
      </c>
      <c r="G620" s="209"/>
      <c r="H620" s="212">
        <v>1</v>
      </c>
      <c r="J620" s="209"/>
      <c r="L620" s="152"/>
      <c r="M620" s="154"/>
      <c r="N620" s="155"/>
      <c r="O620" s="155"/>
      <c r="P620" s="155"/>
      <c r="Q620" s="155"/>
      <c r="R620" s="155"/>
      <c r="S620" s="155"/>
      <c r="T620" s="156"/>
      <c r="AT620" s="153" t="s">
        <v>212</v>
      </c>
      <c r="AU620" s="153" t="s">
        <v>88</v>
      </c>
      <c r="AV620" s="43" t="s">
        <v>204</v>
      </c>
      <c r="AW620" s="43" t="s">
        <v>31</v>
      </c>
      <c r="AX620" s="43" t="s">
        <v>75</v>
      </c>
      <c r="AY620" s="153" t="s">
        <v>203</v>
      </c>
    </row>
    <row r="621" spans="1:65" s="40" customFormat="1">
      <c r="B621" s="137"/>
      <c r="C621" s="197"/>
      <c r="D621" s="198" t="s">
        <v>212</v>
      </c>
      <c r="E621" s="199" t="s">
        <v>1</v>
      </c>
      <c r="F621" s="200" t="s">
        <v>799</v>
      </c>
      <c r="G621" s="197"/>
      <c r="H621" s="201">
        <v>1</v>
      </c>
      <c r="J621" s="197"/>
      <c r="L621" s="137"/>
      <c r="M621" s="139"/>
      <c r="N621" s="140"/>
      <c r="O621" s="140"/>
      <c r="P621" s="140"/>
      <c r="Q621" s="140"/>
      <c r="R621" s="140"/>
      <c r="S621" s="140"/>
      <c r="T621" s="141"/>
      <c r="AT621" s="138" t="s">
        <v>212</v>
      </c>
      <c r="AU621" s="138" t="s">
        <v>88</v>
      </c>
      <c r="AV621" s="40" t="s">
        <v>88</v>
      </c>
      <c r="AW621" s="40" t="s">
        <v>31</v>
      </c>
      <c r="AX621" s="40" t="s">
        <v>75</v>
      </c>
      <c r="AY621" s="138" t="s">
        <v>203</v>
      </c>
    </row>
    <row r="622" spans="1:65" s="40" customFormat="1">
      <c r="B622" s="137"/>
      <c r="C622" s="197"/>
      <c r="D622" s="198" t="s">
        <v>212</v>
      </c>
      <c r="E622" s="199" t="s">
        <v>1</v>
      </c>
      <c r="F622" s="200" t="s">
        <v>800</v>
      </c>
      <c r="G622" s="197"/>
      <c r="H622" s="201">
        <v>1</v>
      </c>
      <c r="J622" s="197"/>
      <c r="L622" s="137"/>
      <c r="M622" s="139"/>
      <c r="N622" s="140"/>
      <c r="O622" s="140"/>
      <c r="P622" s="140"/>
      <c r="Q622" s="140"/>
      <c r="R622" s="140"/>
      <c r="S622" s="140"/>
      <c r="T622" s="141"/>
      <c r="AT622" s="138" t="s">
        <v>212</v>
      </c>
      <c r="AU622" s="138" t="s">
        <v>88</v>
      </c>
      <c r="AV622" s="40" t="s">
        <v>88</v>
      </c>
      <c r="AW622" s="40" t="s">
        <v>31</v>
      </c>
      <c r="AX622" s="40" t="s">
        <v>75</v>
      </c>
      <c r="AY622" s="138" t="s">
        <v>203</v>
      </c>
    </row>
    <row r="623" spans="1:65" s="40" customFormat="1">
      <c r="B623" s="137"/>
      <c r="C623" s="197"/>
      <c r="D623" s="198" t="s">
        <v>212</v>
      </c>
      <c r="E623" s="199" t="s">
        <v>1</v>
      </c>
      <c r="F623" s="200" t="s">
        <v>801</v>
      </c>
      <c r="G623" s="197"/>
      <c r="H623" s="201">
        <v>1</v>
      </c>
      <c r="J623" s="197"/>
      <c r="L623" s="137"/>
      <c r="M623" s="139"/>
      <c r="N623" s="140"/>
      <c r="O623" s="140"/>
      <c r="P623" s="140"/>
      <c r="Q623" s="140"/>
      <c r="R623" s="140"/>
      <c r="S623" s="140"/>
      <c r="T623" s="141"/>
      <c r="AT623" s="138" t="s">
        <v>212</v>
      </c>
      <c r="AU623" s="138" t="s">
        <v>88</v>
      </c>
      <c r="AV623" s="40" t="s">
        <v>88</v>
      </c>
      <c r="AW623" s="40" t="s">
        <v>31</v>
      </c>
      <c r="AX623" s="40" t="s">
        <v>75</v>
      </c>
      <c r="AY623" s="138" t="s">
        <v>203</v>
      </c>
    </row>
    <row r="624" spans="1:65" s="40" customFormat="1">
      <c r="B624" s="137"/>
      <c r="C624" s="197"/>
      <c r="D624" s="198" t="s">
        <v>212</v>
      </c>
      <c r="E624" s="199" t="s">
        <v>1</v>
      </c>
      <c r="F624" s="200" t="s">
        <v>802</v>
      </c>
      <c r="G624" s="197"/>
      <c r="H624" s="201">
        <v>1</v>
      </c>
      <c r="J624" s="197"/>
      <c r="L624" s="137"/>
      <c r="M624" s="139"/>
      <c r="N624" s="140"/>
      <c r="O624" s="140"/>
      <c r="P624" s="140"/>
      <c r="Q624" s="140"/>
      <c r="R624" s="140"/>
      <c r="S624" s="140"/>
      <c r="T624" s="141"/>
      <c r="AT624" s="138" t="s">
        <v>212</v>
      </c>
      <c r="AU624" s="138" t="s">
        <v>88</v>
      </c>
      <c r="AV624" s="40" t="s">
        <v>88</v>
      </c>
      <c r="AW624" s="40" t="s">
        <v>31</v>
      </c>
      <c r="AX624" s="40" t="s">
        <v>75</v>
      </c>
      <c r="AY624" s="138" t="s">
        <v>203</v>
      </c>
    </row>
    <row r="625" spans="1:65" s="40" customFormat="1">
      <c r="B625" s="137"/>
      <c r="C625" s="197"/>
      <c r="D625" s="198" t="s">
        <v>212</v>
      </c>
      <c r="E625" s="199" t="s">
        <v>1</v>
      </c>
      <c r="F625" s="200" t="s">
        <v>803</v>
      </c>
      <c r="G625" s="197"/>
      <c r="H625" s="201">
        <v>1</v>
      </c>
      <c r="J625" s="197"/>
      <c r="L625" s="137"/>
      <c r="M625" s="139"/>
      <c r="N625" s="140"/>
      <c r="O625" s="140"/>
      <c r="P625" s="140"/>
      <c r="Q625" s="140"/>
      <c r="R625" s="140"/>
      <c r="S625" s="140"/>
      <c r="T625" s="141"/>
      <c r="AT625" s="138" t="s">
        <v>212</v>
      </c>
      <c r="AU625" s="138" t="s">
        <v>88</v>
      </c>
      <c r="AV625" s="40" t="s">
        <v>88</v>
      </c>
      <c r="AW625" s="40" t="s">
        <v>31</v>
      </c>
      <c r="AX625" s="40" t="s">
        <v>75</v>
      </c>
      <c r="AY625" s="138" t="s">
        <v>203</v>
      </c>
    </row>
    <row r="626" spans="1:65" s="40" customFormat="1">
      <c r="B626" s="137"/>
      <c r="C626" s="197"/>
      <c r="D626" s="198" t="s">
        <v>212</v>
      </c>
      <c r="E626" s="199" t="s">
        <v>1</v>
      </c>
      <c r="F626" s="200" t="s">
        <v>804</v>
      </c>
      <c r="G626" s="197"/>
      <c r="H626" s="201">
        <v>1</v>
      </c>
      <c r="J626" s="197"/>
      <c r="L626" s="137"/>
      <c r="M626" s="139"/>
      <c r="N626" s="140"/>
      <c r="O626" s="140"/>
      <c r="P626" s="140"/>
      <c r="Q626" s="140"/>
      <c r="R626" s="140"/>
      <c r="S626" s="140"/>
      <c r="T626" s="141"/>
      <c r="AT626" s="138" t="s">
        <v>212</v>
      </c>
      <c r="AU626" s="138" t="s">
        <v>88</v>
      </c>
      <c r="AV626" s="40" t="s">
        <v>88</v>
      </c>
      <c r="AW626" s="40" t="s">
        <v>31</v>
      </c>
      <c r="AX626" s="40" t="s">
        <v>75</v>
      </c>
      <c r="AY626" s="138" t="s">
        <v>203</v>
      </c>
    </row>
    <row r="627" spans="1:65" s="43" customFormat="1">
      <c r="B627" s="152"/>
      <c r="C627" s="209"/>
      <c r="D627" s="198" t="s">
        <v>212</v>
      </c>
      <c r="E627" s="210" t="s">
        <v>1</v>
      </c>
      <c r="F627" s="211" t="s">
        <v>231</v>
      </c>
      <c r="G627" s="209"/>
      <c r="H627" s="212">
        <v>6</v>
      </c>
      <c r="J627" s="209"/>
      <c r="L627" s="152"/>
      <c r="M627" s="154"/>
      <c r="N627" s="155"/>
      <c r="O627" s="155"/>
      <c r="P627" s="155"/>
      <c r="Q627" s="155"/>
      <c r="R627" s="155"/>
      <c r="S627" s="155"/>
      <c r="T627" s="156"/>
      <c r="AT627" s="153" t="s">
        <v>212</v>
      </c>
      <c r="AU627" s="153" t="s">
        <v>88</v>
      </c>
      <c r="AV627" s="43" t="s">
        <v>204</v>
      </c>
      <c r="AW627" s="43" t="s">
        <v>31</v>
      </c>
      <c r="AX627" s="43" t="s">
        <v>75</v>
      </c>
      <c r="AY627" s="153" t="s">
        <v>203</v>
      </c>
    </row>
    <row r="628" spans="1:65" s="41" customFormat="1">
      <c r="B628" s="142"/>
      <c r="C628" s="202"/>
      <c r="D628" s="198" t="s">
        <v>212</v>
      </c>
      <c r="E628" s="203" t="s">
        <v>1</v>
      </c>
      <c r="F628" s="204" t="s">
        <v>239</v>
      </c>
      <c r="G628" s="202"/>
      <c r="H628" s="205">
        <v>8</v>
      </c>
      <c r="J628" s="202"/>
      <c r="L628" s="142"/>
      <c r="M628" s="144"/>
      <c r="N628" s="145"/>
      <c r="O628" s="145"/>
      <c r="P628" s="145"/>
      <c r="Q628" s="145"/>
      <c r="R628" s="145"/>
      <c r="S628" s="145"/>
      <c r="T628" s="146"/>
      <c r="AT628" s="143" t="s">
        <v>212</v>
      </c>
      <c r="AU628" s="143" t="s">
        <v>88</v>
      </c>
      <c r="AV628" s="41" t="s">
        <v>210</v>
      </c>
      <c r="AW628" s="41" t="s">
        <v>31</v>
      </c>
      <c r="AX628" s="41" t="s">
        <v>82</v>
      </c>
      <c r="AY628" s="143" t="s">
        <v>203</v>
      </c>
    </row>
    <row r="629" spans="1:65" s="87" customFormat="1" ht="16.5" customHeight="1">
      <c r="A629" s="19"/>
      <c r="B629" s="36"/>
      <c r="C629" s="213" t="s">
        <v>805</v>
      </c>
      <c r="D629" s="213" t="s">
        <v>368</v>
      </c>
      <c r="E629" s="214" t="s">
        <v>806</v>
      </c>
      <c r="F629" s="215" t="s">
        <v>807</v>
      </c>
      <c r="G629" s="216" t="s">
        <v>209</v>
      </c>
      <c r="H629" s="217">
        <v>1</v>
      </c>
      <c r="I629" s="44"/>
      <c r="J629" s="228">
        <f>ROUND(I629*H629,2)</f>
        <v>0</v>
      </c>
      <c r="K629" s="45"/>
      <c r="L629" s="157"/>
      <c r="M629" s="46" t="s">
        <v>1</v>
      </c>
      <c r="N629" s="158" t="s">
        <v>41</v>
      </c>
      <c r="O629" s="132"/>
      <c r="P629" s="133">
        <f>O629*H629</f>
        <v>0</v>
      </c>
      <c r="Q629" s="133">
        <v>2.5000000000000001E-2</v>
      </c>
      <c r="R629" s="133">
        <f>Q629*H629</f>
        <v>2.5000000000000001E-2</v>
      </c>
      <c r="S629" s="133">
        <v>0</v>
      </c>
      <c r="T629" s="134">
        <f>S629*H629</f>
        <v>0</v>
      </c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R629" s="135" t="s">
        <v>420</v>
      </c>
      <c r="AT629" s="135" t="s">
        <v>368</v>
      </c>
      <c r="AU629" s="135" t="s">
        <v>88</v>
      </c>
      <c r="AY629" s="80" t="s">
        <v>203</v>
      </c>
      <c r="BE629" s="136">
        <f>IF(N629="základná",J629,0)</f>
        <v>0</v>
      </c>
      <c r="BF629" s="136">
        <f>IF(N629="znížená",J629,0)</f>
        <v>0</v>
      </c>
      <c r="BG629" s="136">
        <f>IF(N629="zákl. prenesená",J629,0)</f>
        <v>0</v>
      </c>
      <c r="BH629" s="136">
        <f>IF(N629="zníž. prenesená",J629,0)</f>
        <v>0</v>
      </c>
      <c r="BI629" s="136">
        <f>IF(N629="nulová",J629,0)</f>
        <v>0</v>
      </c>
      <c r="BJ629" s="80" t="s">
        <v>88</v>
      </c>
      <c r="BK629" s="136">
        <f>ROUND(I629*H629,2)</f>
        <v>0</v>
      </c>
      <c r="BL629" s="80" t="s">
        <v>308</v>
      </c>
      <c r="BM629" s="135" t="s">
        <v>808</v>
      </c>
    </row>
    <row r="630" spans="1:65" s="40" customFormat="1">
      <c r="B630" s="137"/>
      <c r="C630" s="197"/>
      <c r="D630" s="198" t="s">
        <v>212</v>
      </c>
      <c r="E630" s="199" t="s">
        <v>1</v>
      </c>
      <c r="F630" s="200" t="s">
        <v>809</v>
      </c>
      <c r="G630" s="197"/>
      <c r="H630" s="201">
        <v>1</v>
      </c>
      <c r="J630" s="197"/>
      <c r="L630" s="137"/>
      <c r="M630" s="139"/>
      <c r="N630" s="140"/>
      <c r="O630" s="140"/>
      <c r="P630" s="140"/>
      <c r="Q630" s="140"/>
      <c r="R630" s="140"/>
      <c r="S630" s="140"/>
      <c r="T630" s="141"/>
      <c r="AT630" s="138" t="s">
        <v>212</v>
      </c>
      <c r="AU630" s="138" t="s">
        <v>88</v>
      </c>
      <c r="AV630" s="40" t="s">
        <v>88</v>
      </c>
      <c r="AW630" s="40" t="s">
        <v>31</v>
      </c>
      <c r="AX630" s="40" t="s">
        <v>75</v>
      </c>
      <c r="AY630" s="138" t="s">
        <v>203</v>
      </c>
    </row>
    <row r="631" spans="1:65" s="41" customFormat="1">
      <c r="B631" s="142"/>
      <c r="C631" s="202"/>
      <c r="D631" s="198" t="s">
        <v>212</v>
      </c>
      <c r="E631" s="203" t="s">
        <v>1</v>
      </c>
      <c r="F631" s="204" t="s">
        <v>239</v>
      </c>
      <c r="G631" s="202"/>
      <c r="H631" s="205">
        <v>1</v>
      </c>
      <c r="J631" s="202"/>
      <c r="L631" s="142"/>
      <c r="M631" s="144"/>
      <c r="N631" s="145"/>
      <c r="O631" s="145"/>
      <c r="P631" s="145"/>
      <c r="Q631" s="145"/>
      <c r="R631" s="145"/>
      <c r="S631" s="145"/>
      <c r="T631" s="146"/>
      <c r="AT631" s="143" t="s">
        <v>212</v>
      </c>
      <c r="AU631" s="143" t="s">
        <v>88</v>
      </c>
      <c r="AV631" s="41" t="s">
        <v>210</v>
      </c>
      <c r="AW631" s="41" t="s">
        <v>31</v>
      </c>
      <c r="AX631" s="41" t="s">
        <v>82</v>
      </c>
      <c r="AY631" s="143" t="s">
        <v>203</v>
      </c>
    </row>
    <row r="632" spans="1:65" s="87" customFormat="1" ht="16.5" customHeight="1">
      <c r="A632" s="19"/>
      <c r="B632" s="36"/>
      <c r="C632" s="213" t="s">
        <v>810</v>
      </c>
      <c r="D632" s="213" t="s">
        <v>368</v>
      </c>
      <c r="E632" s="214" t="s">
        <v>811</v>
      </c>
      <c r="F632" s="215" t="s">
        <v>812</v>
      </c>
      <c r="G632" s="216" t="s">
        <v>209</v>
      </c>
      <c r="H632" s="217">
        <v>1</v>
      </c>
      <c r="I632" s="44"/>
      <c r="J632" s="228">
        <f>ROUND(I632*H632,2)</f>
        <v>0</v>
      </c>
      <c r="K632" s="45"/>
      <c r="L632" s="157"/>
      <c r="M632" s="46" t="s">
        <v>1</v>
      </c>
      <c r="N632" s="158" t="s">
        <v>41</v>
      </c>
      <c r="O632" s="132"/>
      <c r="P632" s="133">
        <f>O632*H632</f>
        <v>0</v>
      </c>
      <c r="Q632" s="133">
        <v>2.5000000000000001E-2</v>
      </c>
      <c r="R632" s="133">
        <f>Q632*H632</f>
        <v>2.5000000000000001E-2</v>
      </c>
      <c r="S632" s="133">
        <v>0</v>
      </c>
      <c r="T632" s="134">
        <f>S632*H632</f>
        <v>0</v>
      </c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R632" s="135" t="s">
        <v>420</v>
      </c>
      <c r="AT632" s="135" t="s">
        <v>368</v>
      </c>
      <c r="AU632" s="135" t="s">
        <v>88</v>
      </c>
      <c r="AY632" s="80" t="s">
        <v>203</v>
      </c>
      <c r="BE632" s="136">
        <f>IF(N632="základná",J632,0)</f>
        <v>0</v>
      </c>
      <c r="BF632" s="136">
        <f>IF(N632="znížená",J632,0)</f>
        <v>0</v>
      </c>
      <c r="BG632" s="136">
        <f>IF(N632="zákl. prenesená",J632,0)</f>
        <v>0</v>
      </c>
      <c r="BH632" s="136">
        <f>IF(N632="zníž. prenesená",J632,0)</f>
        <v>0</v>
      </c>
      <c r="BI632" s="136">
        <f>IF(N632="nulová",J632,0)</f>
        <v>0</v>
      </c>
      <c r="BJ632" s="80" t="s">
        <v>88</v>
      </c>
      <c r="BK632" s="136">
        <f>ROUND(I632*H632,2)</f>
        <v>0</v>
      </c>
      <c r="BL632" s="80" t="s">
        <v>308</v>
      </c>
      <c r="BM632" s="135" t="s">
        <v>813</v>
      </c>
    </row>
    <row r="633" spans="1:65" s="40" customFormat="1">
      <c r="B633" s="137"/>
      <c r="C633" s="197"/>
      <c r="D633" s="198" t="s">
        <v>212</v>
      </c>
      <c r="E633" s="199" t="s">
        <v>1</v>
      </c>
      <c r="F633" s="200" t="s">
        <v>814</v>
      </c>
      <c r="G633" s="197"/>
      <c r="H633" s="201">
        <v>1</v>
      </c>
      <c r="J633" s="197"/>
      <c r="L633" s="137"/>
      <c r="M633" s="139"/>
      <c r="N633" s="140"/>
      <c r="O633" s="140"/>
      <c r="P633" s="140"/>
      <c r="Q633" s="140"/>
      <c r="R633" s="140"/>
      <c r="S633" s="140"/>
      <c r="T633" s="141"/>
      <c r="AT633" s="138" t="s">
        <v>212</v>
      </c>
      <c r="AU633" s="138" t="s">
        <v>88</v>
      </c>
      <c r="AV633" s="40" t="s">
        <v>88</v>
      </c>
      <c r="AW633" s="40" t="s">
        <v>31</v>
      </c>
      <c r="AX633" s="40" t="s">
        <v>75</v>
      </c>
      <c r="AY633" s="138" t="s">
        <v>203</v>
      </c>
    </row>
    <row r="634" spans="1:65" s="41" customFormat="1">
      <c r="B634" s="142"/>
      <c r="C634" s="202"/>
      <c r="D634" s="198" t="s">
        <v>212</v>
      </c>
      <c r="E634" s="203" t="s">
        <v>1</v>
      </c>
      <c r="F634" s="204" t="s">
        <v>239</v>
      </c>
      <c r="G634" s="202"/>
      <c r="H634" s="205">
        <v>1</v>
      </c>
      <c r="J634" s="202"/>
      <c r="L634" s="142"/>
      <c r="M634" s="144"/>
      <c r="N634" s="145"/>
      <c r="O634" s="145"/>
      <c r="P634" s="145"/>
      <c r="Q634" s="145"/>
      <c r="R634" s="145"/>
      <c r="S634" s="145"/>
      <c r="T634" s="146"/>
      <c r="AT634" s="143" t="s">
        <v>212</v>
      </c>
      <c r="AU634" s="143" t="s">
        <v>88</v>
      </c>
      <c r="AV634" s="41" t="s">
        <v>210</v>
      </c>
      <c r="AW634" s="41" t="s">
        <v>31</v>
      </c>
      <c r="AX634" s="41" t="s">
        <v>82</v>
      </c>
      <c r="AY634" s="143" t="s">
        <v>203</v>
      </c>
    </row>
    <row r="635" spans="1:65" s="87" customFormat="1" ht="16.5" customHeight="1">
      <c r="A635" s="19"/>
      <c r="B635" s="36"/>
      <c r="C635" s="213" t="s">
        <v>815</v>
      </c>
      <c r="D635" s="213" t="s">
        <v>368</v>
      </c>
      <c r="E635" s="214" t="s">
        <v>816</v>
      </c>
      <c r="F635" s="215" t="s">
        <v>817</v>
      </c>
      <c r="G635" s="216" t="s">
        <v>209</v>
      </c>
      <c r="H635" s="217">
        <v>6</v>
      </c>
      <c r="I635" s="44"/>
      <c r="J635" s="228">
        <f>ROUND(I635*H635,2)</f>
        <v>0</v>
      </c>
      <c r="K635" s="45"/>
      <c r="L635" s="157"/>
      <c r="M635" s="46" t="s">
        <v>1</v>
      </c>
      <c r="N635" s="158" t="s">
        <v>41</v>
      </c>
      <c r="O635" s="132"/>
      <c r="P635" s="133">
        <f>O635*H635</f>
        <v>0</v>
      </c>
      <c r="Q635" s="133">
        <v>2.5000000000000001E-2</v>
      </c>
      <c r="R635" s="133">
        <f>Q635*H635</f>
        <v>0.15000000000000002</v>
      </c>
      <c r="S635" s="133">
        <v>0</v>
      </c>
      <c r="T635" s="134">
        <f>S635*H635</f>
        <v>0</v>
      </c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R635" s="135" t="s">
        <v>420</v>
      </c>
      <c r="AT635" s="135" t="s">
        <v>368</v>
      </c>
      <c r="AU635" s="135" t="s">
        <v>88</v>
      </c>
      <c r="AY635" s="80" t="s">
        <v>203</v>
      </c>
      <c r="BE635" s="136">
        <f>IF(N635="základná",J635,0)</f>
        <v>0</v>
      </c>
      <c r="BF635" s="136">
        <f>IF(N635="znížená",J635,0)</f>
        <v>0</v>
      </c>
      <c r="BG635" s="136">
        <f>IF(N635="zákl. prenesená",J635,0)</f>
        <v>0</v>
      </c>
      <c r="BH635" s="136">
        <f>IF(N635="zníž. prenesená",J635,0)</f>
        <v>0</v>
      </c>
      <c r="BI635" s="136">
        <f>IF(N635="nulová",J635,0)</f>
        <v>0</v>
      </c>
      <c r="BJ635" s="80" t="s">
        <v>88</v>
      </c>
      <c r="BK635" s="136">
        <f>ROUND(I635*H635,2)</f>
        <v>0</v>
      </c>
      <c r="BL635" s="80" t="s">
        <v>308</v>
      </c>
      <c r="BM635" s="135" t="s">
        <v>818</v>
      </c>
    </row>
    <row r="636" spans="1:65" s="40" customFormat="1">
      <c r="B636" s="137"/>
      <c r="C636" s="197"/>
      <c r="D636" s="198" t="s">
        <v>212</v>
      </c>
      <c r="E636" s="199" t="s">
        <v>1</v>
      </c>
      <c r="F636" s="200" t="s">
        <v>799</v>
      </c>
      <c r="G636" s="197"/>
      <c r="H636" s="201">
        <v>1</v>
      </c>
      <c r="J636" s="197"/>
      <c r="L636" s="137"/>
      <c r="M636" s="139"/>
      <c r="N636" s="140"/>
      <c r="O636" s="140"/>
      <c r="P636" s="140"/>
      <c r="Q636" s="140"/>
      <c r="R636" s="140"/>
      <c r="S636" s="140"/>
      <c r="T636" s="141"/>
      <c r="AT636" s="138" t="s">
        <v>212</v>
      </c>
      <c r="AU636" s="138" t="s">
        <v>88</v>
      </c>
      <c r="AV636" s="40" t="s">
        <v>88</v>
      </c>
      <c r="AW636" s="40" t="s">
        <v>31</v>
      </c>
      <c r="AX636" s="40" t="s">
        <v>75</v>
      </c>
      <c r="AY636" s="138" t="s">
        <v>203</v>
      </c>
    </row>
    <row r="637" spans="1:65" s="40" customFormat="1">
      <c r="B637" s="137"/>
      <c r="C637" s="197"/>
      <c r="D637" s="198" t="s">
        <v>212</v>
      </c>
      <c r="E637" s="199" t="s">
        <v>1</v>
      </c>
      <c r="F637" s="200" t="s">
        <v>800</v>
      </c>
      <c r="G637" s="197"/>
      <c r="H637" s="201">
        <v>1</v>
      </c>
      <c r="J637" s="197"/>
      <c r="L637" s="137"/>
      <c r="M637" s="139"/>
      <c r="N637" s="140"/>
      <c r="O637" s="140"/>
      <c r="P637" s="140"/>
      <c r="Q637" s="140"/>
      <c r="R637" s="140"/>
      <c r="S637" s="140"/>
      <c r="T637" s="141"/>
      <c r="AT637" s="138" t="s">
        <v>212</v>
      </c>
      <c r="AU637" s="138" t="s">
        <v>88</v>
      </c>
      <c r="AV637" s="40" t="s">
        <v>88</v>
      </c>
      <c r="AW637" s="40" t="s">
        <v>31</v>
      </c>
      <c r="AX637" s="40" t="s">
        <v>75</v>
      </c>
      <c r="AY637" s="138" t="s">
        <v>203</v>
      </c>
    </row>
    <row r="638" spans="1:65" s="40" customFormat="1">
      <c r="B638" s="137"/>
      <c r="C638" s="197"/>
      <c r="D638" s="198" t="s">
        <v>212</v>
      </c>
      <c r="E638" s="199" t="s">
        <v>1</v>
      </c>
      <c r="F638" s="200" t="s">
        <v>801</v>
      </c>
      <c r="G638" s="197"/>
      <c r="H638" s="201">
        <v>1</v>
      </c>
      <c r="J638" s="197"/>
      <c r="L638" s="137"/>
      <c r="M638" s="139"/>
      <c r="N638" s="140"/>
      <c r="O638" s="140"/>
      <c r="P638" s="140"/>
      <c r="Q638" s="140"/>
      <c r="R638" s="140"/>
      <c r="S638" s="140"/>
      <c r="T638" s="141"/>
      <c r="AT638" s="138" t="s">
        <v>212</v>
      </c>
      <c r="AU638" s="138" t="s">
        <v>88</v>
      </c>
      <c r="AV638" s="40" t="s">
        <v>88</v>
      </c>
      <c r="AW638" s="40" t="s">
        <v>31</v>
      </c>
      <c r="AX638" s="40" t="s">
        <v>75</v>
      </c>
      <c r="AY638" s="138" t="s">
        <v>203</v>
      </c>
    </row>
    <row r="639" spans="1:65" s="40" customFormat="1">
      <c r="B639" s="137"/>
      <c r="C639" s="197"/>
      <c r="D639" s="198" t="s">
        <v>212</v>
      </c>
      <c r="E639" s="199" t="s">
        <v>1</v>
      </c>
      <c r="F639" s="200" t="s">
        <v>802</v>
      </c>
      <c r="G639" s="197"/>
      <c r="H639" s="201">
        <v>1</v>
      </c>
      <c r="J639" s="197"/>
      <c r="L639" s="137"/>
      <c r="M639" s="139"/>
      <c r="N639" s="140"/>
      <c r="O639" s="140"/>
      <c r="P639" s="140"/>
      <c r="Q639" s="140"/>
      <c r="R639" s="140"/>
      <c r="S639" s="140"/>
      <c r="T639" s="141"/>
      <c r="AT639" s="138" t="s">
        <v>212</v>
      </c>
      <c r="AU639" s="138" t="s">
        <v>88</v>
      </c>
      <c r="AV639" s="40" t="s">
        <v>88</v>
      </c>
      <c r="AW639" s="40" t="s">
        <v>31</v>
      </c>
      <c r="AX639" s="40" t="s">
        <v>75</v>
      </c>
      <c r="AY639" s="138" t="s">
        <v>203</v>
      </c>
    </row>
    <row r="640" spans="1:65" s="40" customFormat="1">
      <c r="B640" s="137"/>
      <c r="C640" s="197"/>
      <c r="D640" s="198" t="s">
        <v>212</v>
      </c>
      <c r="E640" s="199" t="s">
        <v>1</v>
      </c>
      <c r="F640" s="200" t="s">
        <v>803</v>
      </c>
      <c r="G640" s="197"/>
      <c r="H640" s="201">
        <v>1</v>
      </c>
      <c r="J640" s="197"/>
      <c r="L640" s="137"/>
      <c r="M640" s="139"/>
      <c r="N640" s="140"/>
      <c r="O640" s="140"/>
      <c r="P640" s="140"/>
      <c r="Q640" s="140"/>
      <c r="R640" s="140"/>
      <c r="S640" s="140"/>
      <c r="T640" s="141"/>
      <c r="AT640" s="138" t="s">
        <v>212</v>
      </c>
      <c r="AU640" s="138" t="s">
        <v>88</v>
      </c>
      <c r="AV640" s="40" t="s">
        <v>88</v>
      </c>
      <c r="AW640" s="40" t="s">
        <v>31</v>
      </c>
      <c r="AX640" s="40" t="s">
        <v>75</v>
      </c>
      <c r="AY640" s="138" t="s">
        <v>203</v>
      </c>
    </row>
    <row r="641" spans="1:65" s="40" customFormat="1">
      <c r="B641" s="137"/>
      <c r="C641" s="197"/>
      <c r="D641" s="198" t="s">
        <v>212</v>
      </c>
      <c r="E641" s="199" t="s">
        <v>1</v>
      </c>
      <c r="F641" s="200" t="s">
        <v>804</v>
      </c>
      <c r="G641" s="197"/>
      <c r="H641" s="201">
        <v>1</v>
      </c>
      <c r="J641" s="197"/>
      <c r="L641" s="137"/>
      <c r="M641" s="139"/>
      <c r="N641" s="140"/>
      <c r="O641" s="140"/>
      <c r="P641" s="140"/>
      <c r="Q641" s="140"/>
      <c r="R641" s="140"/>
      <c r="S641" s="140"/>
      <c r="T641" s="141"/>
      <c r="AT641" s="138" t="s">
        <v>212</v>
      </c>
      <c r="AU641" s="138" t="s">
        <v>88</v>
      </c>
      <c r="AV641" s="40" t="s">
        <v>88</v>
      </c>
      <c r="AW641" s="40" t="s">
        <v>31</v>
      </c>
      <c r="AX641" s="40" t="s">
        <v>75</v>
      </c>
      <c r="AY641" s="138" t="s">
        <v>203</v>
      </c>
    </row>
    <row r="642" spans="1:65" s="43" customFormat="1">
      <c r="B642" s="152"/>
      <c r="C642" s="209"/>
      <c r="D642" s="198" t="s">
        <v>212</v>
      </c>
      <c r="E642" s="210" t="s">
        <v>1</v>
      </c>
      <c r="F642" s="211" t="s">
        <v>819</v>
      </c>
      <c r="G642" s="209"/>
      <c r="H642" s="212">
        <v>6</v>
      </c>
      <c r="J642" s="209"/>
      <c r="L642" s="152"/>
      <c r="M642" s="154"/>
      <c r="N642" s="155"/>
      <c r="O642" s="155"/>
      <c r="P642" s="155"/>
      <c r="Q642" s="155"/>
      <c r="R642" s="155"/>
      <c r="S642" s="155"/>
      <c r="T642" s="156"/>
      <c r="AT642" s="153" t="s">
        <v>212</v>
      </c>
      <c r="AU642" s="153" t="s">
        <v>88</v>
      </c>
      <c r="AV642" s="43" t="s">
        <v>204</v>
      </c>
      <c r="AW642" s="43" t="s">
        <v>31</v>
      </c>
      <c r="AX642" s="43" t="s">
        <v>75</v>
      </c>
      <c r="AY642" s="153" t="s">
        <v>203</v>
      </c>
    </row>
    <row r="643" spans="1:65" s="41" customFormat="1">
      <c r="B643" s="142"/>
      <c r="C643" s="202"/>
      <c r="D643" s="198" t="s">
        <v>212</v>
      </c>
      <c r="E643" s="203" t="s">
        <v>1</v>
      </c>
      <c r="F643" s="204" t="s">
        <v>820</v>
      </c>
      <c r="G643" s="202"/>
      <c r="H643" s="205">
        <v>6</v>
      </c>
      <c r="J643" s="202"/>
      <c r="L643" s="142"/>
      <c r="M643" s="144"/>
      <c r="N643" s="145"/>
      <c r="O643" s="145"/>
      <c r="P643" s="145"/>
      <c r="Q643" s="145"/>
      <c r="R643" s="145"/>
      <c r="S643" s="145"/>
      <c r="T643" s="146"/>
      <c r="AT643" s="143" t="s">
        <v>212</v>
      </c>
      <c r="AU643" s="143" t="s">
        <v>88</v>
      </c>
      <c r="AV643" s="41" t="s">
        <v>210</v>
      </c>
      <c r="AW643" s="41" t="s">
        <v>31</v>
      </c>
      <c r="AX643" s="41" t="s">
        <v>82</v>
      </c>
      <c r="AY643" s="143" t="s">
        <v>203</v>
      </c>
    </row>
    <row r="644" spans="1:65" s="87" customFormat="1" ht="16.5" customHeight="1">
      <c r="A644" s="19"/>
      <c r="B644" s="36"/>
      <c r="C644" s="213" t="s">
        <v>821</v>
      </c>
      <c r="D644" s="213" t="s">
        <v>368</v>
      </c>
      <c r="E644" s="214" t="s">
        <v>822</v>
      </c>
      <c r="F644" s="215" t="s">
        <v>823</v>
      </c>
      <c r="G644" s="216" t="s">
        <v>209</v>
      </c>
      <c r="H644" s="217">
        <v>8</v>
      </c>
      <c r="I644" s="44"/>
      <c r="J644" s="228">
        <f>ROUND(I644*H644,2)</f>
        <v>0</v>
      </c>
      <c r="K644" s="45"/>
      <c r="L644" s="157"/>
      <c r="M644" s="46" t="s">
        <v>1</v>
      </c>
      <c r="N644" s="158" t="s">
        <v>41</v>
      </c>
      <c r="O644" s="132"/>
      <c r="P644" s="133">
        <f>O644*H644</f>
        <v>0</v>
      </c>
      <c r="Q644" s="133">
        <v>1E-3</v>
      </c>
      <c r="R644" s="133">
        <f>Q644*H644</f>
        <v>8.0000000000000002E-3</v>
      </c>
      <c r="S644" s="133">
        <v>0</v>
      </c>
      <c r="T644" s="134">
        <f>S644*H644</f>
        <v>0</v>
      </c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R644" s="135" t="s">
        <v>420</v>
      </c>
      <c r="AT644" s="135" t="s">
        <v>368</v>
      </c>
      <c r="AU644" s="135" t="s">
        <v>88</v>
      </c>
      <c r="AY644" s="80" t="s">
        <v>203</v>
      </c>
      <c r="BE644" s="136">
        <f>IF(N644="základná",J644,0)</f>
        <v>0</v>
      </c>
      <c r="BF644" s="136">
        <f>IF(N644="znížená",J644,0)</f>
        <v>0</v>
      </c>
      <c r="BG644" s="136">
        <f>IF(N644="zákl. prenesená",J644,0)</f>
        <v>0</v>
      </c>
      <c r="BH644" s="136">
        <f>IF(N644="zníž. prenesená",J644,0)</f>
        <v>0</v>
      </c>
      <c r="BI644" s="136">
        <f>IF(N644="nulová",J644,0)</f>
        <v>0</v>
      </c>
      <c r="BJ644" s="80" t="s">
        <v>88</v>
      </c>
      <c r="BK644" s="136">
        <f>ROUND(I644*H644,2)</f>
        <v>0</v>
      </c>
      <c r="BL644" s="80" t="s">
        <v>308</v>
      </c>
      <c r="BM644" s="135" t="s">
        <v>824</v>
      </c>
    </row>
    <row r="645" spans="1:65" s="40" customFormat="1">
      <c r="B645" s="137"/>
      <c r="C645" s="197"/>
      <c r="D645" s="198" t="s">
        <v>212</v>
      </c>
      <c r="E645" s="199" t="s">
        <v>1</v>
      </c>
      <c r="F645" s="200" t="s">
        <v>259</v>
      </c>
      <c r="G645" s="197"/>
      <c r="H645" s="201">
        <v>7</v>
      </c>
      <c r="J645" s="197"/>
      <c r="L645" s="137"/>
      <c r="M645" s="139"/>
      <c r="N645" s="140"/>
      <c r="O645" s="140"/>
      <c r="P645" s="140"/>
      <c r="Q645" s="140"/>
      <c r="R645" s="140"/>
      <c r="S645" s="140"/>
      <c r="T645" s="141"/>
      <c r="AT645" s="138" t="s">
        <v>212</v>
      </c>
      <c r="AU645" s="138" t="s">
        <v>88</v>
      </c>
      <c r="AV645" s="40" t="s">
        <v>88</v>
      </c>
      <c r="AW645" s="40" t="s">
        <v>31</v>
      </c>
      <c r="AX645" s="40" t="s">
        <v>75</v>
      </c>
      <c r="AY645" s="138" t="s">
        <v>203</v>
      </c>
    </row>
    <row r="646" spans="1:65" s="40" customFormat="1">
      <c r="B646" s="137"/>
      <c r="C646" s="197"/>
      <c r="D646" s="198" t="s">
        <v>212</v>
      </c>
      <c r="E646" s="199" t="s">
        <v>1</v>
      </c>
      <c r="F646" s="200" t="s">
        <v>825</v>
      </c>
      <c r="G646" s="197"/>
      <c r="H646" s="201">
        <v>1</v>
      </c>
      <c r="J646" s="197"/>
      <c r="L646" s="137"/>
      <c r="M646" s="139"/>
      <c r="N646" s="140"/>
      <c r="O646" s="140"/>
      <c r="P646" s="140"/>
      <c r="Q646" s="140"/>
      <c r="R646" s="140"/>
      <c r="S646" s="140"/>
      <c r="T646" s="141"/>
      <c r="AT646" s="138" t="s">
        <v>212</v>
      </c>
      <c r="AU646" s="138" t="s">
        <v>88</v>
      </c>
      <c r="AV646" s="40" t="s">
        <v>88</v>
      </c>
      <c r="AW646" s="40" t="s">
        <v>31</v>
      </c>
      <c r="AX646" s="40" t="s">
        <v>75</v>
      </c>
      <c r="AY646" s="138" t="s">
        <v>203</v>
      </c>
    </row>
    <row r="647" spans="1:65" s="41" customFormat="1">
      <c r="B647" s="142"/>
      <c r="C647" s="202"/>
      <c r="D647" s="198" t="s">
        <v>212</v>
      </c>
      <c r="E647" s="203" t="s">
        <v>1</v>
      </c>
      <c r="F647" s="204" t="s">
        <v>239</v>
      </c>
      <c r="G647" s="202"/>
      <c r="H647" s="205">
        <v>8</v>
      </c>
      <c r="J647" s="202"/>
      <c r="L647" s="142"/>
      <c r="M647" s="144"/>
      <c r="N647" s="145"/>
      <c r="O647" s="145"/>
      <c r="P647" s="145"/>
      <c r="Q647" s="145"/>
      <c r="R647" s="145"/>
      <c r="S647" s="145"/>
      <c r="T647" s="146"/>
      <c r="AT647" s="143" t="s">
        <v>212</v>
      </c>
      <c r="AU647" s="143" t="s">
        <v>88</v>
      </c>
      <c r="AV647" s="41" t="s">
        <v>210</v>
      </c>
      <c r="AW647" s="41" t="s">
        <v>31</v>
      </c>
      <c r="AX647" s="41" t="s">
        <v>82</v>
      </c>
      <c r="AY647" s="143" t="s">
        <v>203</v>
      </c>
    </row>
    <row r="648" spans="1:65" s="87" customFormat="1" ht="16.5" customHeight="1">
      <c r="A648" s="19"/>
      <c r="B648" s="36"/>
      <c r="C648" s="192" t="s">
        <v>826</v>
      </c>
      <c r="D648" s="192" t="s">
        <v>206</v>
      </c>
      <c r="E648" s="193" t="s">
        <v>827</v>
      </c>
      <c r="F648" s="194" t="s">
        <v>828</v>
      </c>
      <c r="G648" s="195" t="s">
        <v>209</v>
      </c>
      <c r="H648" s="196">
        <v>1</v>
      </c>
      <c r="I648" s="37"/>
      <c r="J648" s="227">
        <f>ROUND(I648*H648,2)</f>
        <v>0</v>
      </c>
      <c r="K648" s="38"/>
      <c r="L648" s="36"/>
      <c r="M648" s="39" t="s">
        <v>1</v>
      </c>
      <c r="N648" s="131" t="s">
        <v>41</v>
      </c>
      <c r="O648" s="132"/>
      <c r="P648" s="133">
        <f>O648*H648</f>
        <v>0</v>
      </c>
      <c r="Q648" s="133">
        <v>0</v>
      </c>
      <c r="R648" s="133">
        <f>Q648*H648</f>
        <v>0</v>
      </c>
      <c r="S648" s="133">
        <v>0</v>
      </c>
      <c r="T648" s="134">
        <f>S648*H648</f>
        <v>0</v>
      </c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R648" s="135" t="s">
        <v>308</v>
      </c>
      <c r="AT648" s="135" t="s">
        <v>206</v>
      </c>
      <c r="AU648" s="135" t="s">
        <v>88</v>
      </c>
      <c r="AY648" s="80" t="s">
        <v>203</v>
      </c>
      <c r="BE648" s="136">
        <f>IF(N648="základná",J648,0)</f>
        <v>0</v>
      </c>
      <c r="BF648" s="136">
        <f>IF(N648="znížená",J648,0)</f>
        <v>0</v>
      </c>
      <c r="BG648" s="136">
        <f>IF(N648="zákl. prenesená",J648,0)</f>
        <v>0</v>
      </c>
      <c r="BH648" s="136">
        <f>IF(N648="zníž. prenesená",J648,0)</f>
        <v>0</v>
      </c>
      <c r="BI648" s="136">
        <f>IF(N648="nulová",J648,0)</f>
        <v>0</v>
      </c>
      <c r="BJ648" s="80" t="s">
        <v>88</v>
      </c>
      <c r="BK648" s="136">
        <f>ROUND(I648*H648,2)</f>
        <v>0</v>
      </c>
      <c r="BL648" s="80" t="s">
        <v>308</v>
      </c>
      <c r="BM648" s="135" t="s">
        <v>829</v>
      </c>
    </row>
    <row r="649" spans="1:65" s="40" customFormat="1">
      <c r="B649" s="137"/>
      <c r="C649" s="197"/>
      <c r="D649" s="198" t="s">
        <v>212</v>
      </c>
      <c r="E649" s="199" t="s">
        <v>1</v>
      </c>
      <c r="F649" s="200" t="s">
        <v>830</v>
      </c>
      <c r="G649" s="197"/>
      <c r="H649" s="201">
        <v>1</v>
      </c>
      <c r="J649" s="197"/>
      <c r="L649" s="137"/>
      <c r="M649" s="139"/>
      <c r="N649" s="140"/>
      <c r="O649" s="140"/>
      <c r="P649" s="140"/>
      <c r="Q649" s="140"/>
      <c r="R649" s="140"/>
      <c r="S649" s="140"/>
      <c r="T649" s="141"/>
      <c r="AT649" s="138" t="s">
        <v>212</v>
      </c>
      <c r="AU649" s="138" t="s">
        <v>88</v>
      </c>
      <c r="AV649" s="40" t="s">
        <v>88</v>
      </c>
      <c r="AW649" s="40" t="s">
        <v>31</v>
      </c>
      <c r="AX649" s="40" t="s">
        <v>75</v>
      </c>
      <c r="AY649" s="138" t="s">
        <v>203</v>
      </c>
    </row>
    <row r="650" spans="1:65" s="41" customFormat="1">
      <c r="B650" s="142"/>
      <c r="C650" s="202"/>
      <c r="D650" s="198" t="s">
        <v>212</v>
      </c>
      <c r="E650" s="203" t="s">
        <v>1</v>
      </c>
      <c r="F650" s="204" t="s">
        <v>239</v>
      </c>
      <c r="G650" s="202"/>
      <c r="H650" s="205">
        <v>1</v>
      </c>
      <c r="J650" s="202"/>
      <c r="L650" s="142"/>
      <c r="M650" s="144"/>
      <c r="N650" s="145"/>
      <c r="O650" s="145"/>
      <c r="P650" s="145"/>
      <c r="Q650" s="145"/>
      <c r="R650" s="145"/>
      <c r="S650" s="145"/>
      <c r="T650" s="146"/>
      <c r="AT650" s="143" t="s">
        <v>212</v>
      </c>
      <c r="AU650" s="143" t="s">
        <v>88</v>
      </c>
      <c r="AV650" s="41" t="s">
        <v>210</v>
      </c>
      <c r="AW650" s="41" t="s">
        <v>31</v>
      </c>
      <c r="AX650" s="41" t="s">
        <v>82</v>
      </c>
      <c r="AY650" s="143" t="s">
        <v>203</v>
      </c>
    </row>
    <row r="651" spans="1:65" s="87" customFormat="1" ht="16.5" customHeight="1">
      <c r="A651" s="19"/>
      <c r="B651" s="36"/>
      <c r="C651" s="213" t="s">
        <v>831</v>
      </c>
      <c r="D651" s="213" t="s">
        <v>368</v>
      </c>
      <c r="E651" s="214" t="s">
        <v>832</v>
      </c>
      <c r="F651" s="215" t="s">
        <v>833</v>
      </c>
      <c r="G651" s="216" t="s">
        <v>209</v>
      </c>
      <c r="H651" s="217">
        <v>1</v>
      </c>
      <c r="I651" s="44"/>
      <c r="J651" s="228">
        <f>ROUND(I651*H651,2)</f>
        <v>0</v>
      </c>
      <c r="K651" s="45"/>
      <c r="L651" s="157"/>
      <c r="M651" s="46" t="s">
        <v>1</v>
      </c>
      <c r="N651" s="158" t="s">
        <v>41</v>
      </c>
      <c r="O651" s="132"/>
      <c r="P651" s="133">
        <f>O651*H651</f>
        <v>0</v>
      </c>
      <c r="Q651" s="133">
        <v>2.5000000000000001E-2</v>
      </c>
      <c r="R651" s="133">
        <f>Q651*H651</f>
        <v>2.5000000000000001E-2</v>
      </c>
      <c r="S651" s="133">
        <v>0</v>
      </c>
      <c r="T651" s="134">
        <f>S651*H651</f>
        <v>0</v>
      </c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R651" s="135" t="s">
        <v>420</v>
      </c>
      <c r="AT651" s="135" t="s">
        <v>368</v>
      </c>
      <c r="AU651" s="135" t="s">
        <v>88</v>
      </c>
      <c r="AY651" s="80" t="s">
        <v>203</v>
      </c>
      <c r="BE651" s="136">
        <f>IF(N651="základná",J651,0)</f>
        <v>0</v>
      </c>
      <c r="BF651" s="136">
        <f>IF(N651="znížená",J651,0)</f>
        <v>0</v>
      </c>
      <c r="BG651" s="136">
        <f>IF(N651="zákl. prenesená",J651,0)</f>
        <v>0</v>
      </c>
      <c r="BH651" s="136">
        <f>IF(N651="zníž. prenesená",J651,0)</f>
        <v>0</v>
      </c>
      <c r="BI651" s="136">
        <f>IF(N651="nulová",J651,0)</f>
        <v>0</v>
      </c>
      <c r="BJ651" s="80" t="s">
        <v>88</v>
      </c>
      <c r="BK651" s="136">
        <f>ROUND(I651*H651,2)</f>
        <v>0</v>
      </c>
      <c r="BL651" s="80" t="s">
        <v>308</v>
      </c>
      <c r="BM651" s="135" t="s">
        <v>834</v>
      </c>
    </row>
    <row r="652" spans="1:65" s="40" customFormat="1">
      <c r="B652" s="137"/>
      <c r="C652" s="197"/>
      <c r="D652" s="198" t="s">
        <v>212</v>
      </c>
      <c r="E652" s="199" t="s">
        <v>1</v>
      </c>
      <c r="F652" s="200" t="s">
        <v>835</v>
      </c>
      <c r="G652" s="197"/>
      <c r="H652" s="201">
        <v>1</v>
      </c>
      <c r="J652" s="197"/>
      <c r="L652" s="137"/>
      <c r="M652" s="139"/>
      <c r="N652" s="140"/>
      <c r="O652" s="140"/>
      <c r="P652" s="140"/>
      <c r="Q652" s="140"/>
      <c r="R652" s="140"/>
      <c r="S652" s="140"/>
      <c r="T652" s="141"/>
      <c r="AT652" s="138" t="s">
        <v>212</v>
      </c>
      <c r="AU652" s="138" t="s">
        <v>88</v>
      </c>
      <c r="AV652" s="40" t="s">
        <v>88</v>
      </c>
      <c r="AW652" s="40" t="s">
        <v>31</v>
      </c>
      <c r="AX652" s="40" t="s">
        <v>75</v>
      </c>
      <c r="AY652" s="138" t="s">
        <v>203</v>
      </c>
    </row>
    <row r="653" spans="1:65" s="41" customFormat="1">
      <c r="B653" s="142"/>
      <c r="C653" s="202"/>
      <c r="D653" s="198" t="s">
        <v>212</v>
      </c>
      <c r="E653" s="203" t="s">
        <v>1</v>
      </c>
      <c r="F653" s="204" t="s">
        <v>820</v>
      </c>
      <c r="G653" s="202"/>
      <c r="H653" s="205">
        <v>1</v>
      </c>
      <c r="J653" s="202"/>
      <c r="L653" s="142"/>
      <c r="M653" s="144"/>
      <c r="N653" s="145"/>
      <c r="O653" s="145"/>
      <c r="P653" s="145"/>
      <c r="Q653" s="145"/>
      <c r="R653" s="145"/>
      <c r="S653" s="145"/>
      <c r="T653" s="146"/>
      <c r="AT653" s="143" t="s">
        <v>212</v>
      </c>
      <c r="AU653" s="143" t="s">
        <v>88</v>
      </c>
      <c r="AV653" s="41" t="s">
        <v>210</v>
      </c>
      <c r="AW653" s="41" t="s">
        <v>31</v>
      </c>
      <c r="AX653" s="41" t="s">
        <v>82</v>
      </c>
      <c r="AY653" s="143" t="s">
        <v>203</v>
      </c>
    </row>
    <row r="654" spans="1:65" s="87" customFormat="1" ht="16.5" customHeight="1">
      <c r="A654" s="19"/>
      <c r="B654" s="36"/>
      <c r="C654" s="213" t="s">
        <v>836</v>
      </c>
      <c r="D654" s="213" t="s">
        <v>368</v>
      </c>
      <c r="E654" s="214" t="s">
        <v>822</v>
      </c>
      <c r="F654" s="215" t="s">
        <v>823</v>
      </c>
      <c r="G654" s="216" t="s">
        <v>209</v>
      </c>
      <c r="H654" s="217">
        <v>1</v>
      </c>
      <c r="I654" s="44"/>
      <c r="J654" s="228">
        <f>ROUND(I654*H654,2)</f>
        <v>0</v>
      </c>
      <c r="K654" s="45"/>
      <c r="L654" s="157"/>
      <c r="M654" s="46" t="s">
        <v>1</v>
      </c>
      <c r="N654" s="158" t="s">
        <v>41</v>
      </c>
      <c r="O654" s="132"/>
      <c r="P654" s="133">
        <f>O654*H654</f>
        <v>0</v>
      </c>
      <c r="Q654" s="133">
        <v>1E-3</v>
      </c>
      <c r="R654" s="133">
        <f>Q654*H654</f>
        <v>1E-3</v>
      </c>
      <c r="S654" s="133">
        <v>0</v>
      </c>
      <c r="T654" s="134">
        <f>S654*H654</f>
        <v>0</v>
      </c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R654" s="135" t="s">
        <v>420</v>
      </c>
      <c r="AT654" s="135" t="s">
        <v>368</v>
      </c>
      <c r="AU654" s="135" t="s">
        <v>88</v>
      </c>
      <c r="AY654" s="80" t="s">
        <v>203</v>
      </c>
      <c r="BE654" s="136">
        <f>IF(N654="základná",J654,0)</f>
        <v>0</v>
      </c>
      <c r="BF654" s="136">
        <f>IF(N654="znížená",J654,0)</f>
        <v>0</v>
      </c>
      <c r="BG654" s="136">
        <f>IF(N654="zákl. prenesená",J654,0)</f>
        <v>0</v>
      </c>
      <c r="BH654" s="136">
        <f>IF(N654="zníž. prenesená",J654,0)</f>
        <v>0</v>
      </c>
      <c r="BI654" s="136">
        <f>IF(N654="nulová",J654,0)</f>
        <v>0</v>
      </c>
      <c r="BJ654" s="80" t="s">
        <v>88</v>
      </c>
      <c r="BK654" s="136">
        <f>ROUND(I654*H654,2)</f>
        <v>0</v>
      </c>
      <c r="BL654" s="80" t="s">
        <v>308</v>
      </c>
      <c r="BM654" s="135" t="s">
        <v>837</v>
      </c>
    </row>
    <row r="655" spans="1:65" s="40" customFormat="1">
      <c r="B655" s="137"/>
      <c r="C655" s="197"/>
      <c r="D655" s="198" t="s">
        <v>212</v>
      </c>
      <c r="E655" s="199" t="s">
        <v>1</v>
      </c>
      <c r="F655" s="200" t="s">
        <v>838</v>
      </c>
      <c r="G655" s="197"/>
      <c r="H655" s="201">
        <v>1</v>
      </c>
      <c r="J655" s="197"/>
      <c r="L655" s="137"/>
      <c r="M655" s="139"/>
      <c r="N655" s="140"/>
      <c r="O655" s="140"/>
      <c r="P655" s="140"/>
      <c r="Q655" s="140"/>
      <c r="R655" s="140"/>
      <c r="S655" s="140"/>
      <c r="T655" s="141"/>
      <c r="AT655" s="138" t="s">
        <v>212</v>
      </c>
      <c r="AU655" s="138" t="s">
        <v>88</v>
      </c>
      <c r="AV655" s="40" t="s">
        <v>88</v>
      </c>
      <c r="AW655" s="40" t="s">
        <v>31</v>
      </c>
      <c r="AX655" s="40" t="s">
        <v>75</v>
      </c>
      <c r="AY655" s="138" t="s">
        <v>203</v>
      </c>
    </row>
    <row r="656" spans="1:65" s="41" customFormat="1">
      <c r="B656" s="142"/>
      <c r="C656" s="202"/>
      <c r="D656" s="198" t="s">
        <v>212</v>
      </c>
      <c r="E656" s="203" t="s">
        <v>1</v>
      </c>
      <c r="F656" s="204" t="s">
        <v>239</v>
      </c>
      <c r="G656" s="202"/>
      <c r="H656" s="205">
        <v>1</v>
      </c>
      <c r="J656" s="202"/>
      <c r="L656" s="142"/>
      <c r="M656" s="144"/>
      <c r="N656" s="145"/>
      <c r="O656" s="145"/>
      <c r="P656" s="145"/>
      <c r="Q656" s="145"/>
      <c r="R656" s="145"/>
      <c r="S656" s="145"/>
      <c r="T656" s="146"/>
      <c r="AT656" s="143" t="s">
        <v>212</v>
      </c>
      <c r="AU656" s="143" t="s">
        <v>88</v>
      </c>
      <c r="AV656" s="41" t="s">
        <v>210</v>
      </c>
      <c r="AW656" s="41" t="s">
        <v>31</v>
      </c>
      <c r="AX656" s="41" t="s">
        <v>82</v>
      </c>
      <c r="AY656" s="143" t="s">
        <v>203</v>
      </c>
    </row>
    <row r="657" spans="1:65" s="87" customFormat="1" ht="16.5" customHeight="1">
      <c r="A657" s="19"/>
      <c r="B657" s="36"/>
      <c r="C657" s="192" t="s">
        <v>839</v>
      </c>
      <c r="D657" s="192" t="s">
        <v>206</v>
      </c>
      <c r="E657" s="193" t="s">
        <v>840</v>
      </c>
      <c r="F657" s="194" t="s">
        <v>841</v>
      </c>
      <c r="G657" s="195" t="s">
        <v>605</v>
      </c>
      <c r="H657" s="196">
        <v>0.23400000000000001</v>
      </c>
      <c r="I657" s="37"/>
      <c r="J657" s="227">
        <f>ROUND(I657*H657,2)</f>
        <v>0</v>
      </c>
      <c r="K657" s="38"/>
      <c r="L657" s="36"/>
      <c r="M657" s="39" t="s">
        <v>1</v>
      </c>
      <c r="N657" s="131" t="s">
        <v>41</v>
      </c>
      <c r="O657" s="132"/>
      <c r="P657" s="133">
        <f>O657*H657</f>
        <v>0</v>
      </c>
      <c r="Q657" s="133">
        <v>0</v>
      </c>
      <c r="R657" s="133">
        <f>Q657*H657</f>
        <v>0</v>
      </c>
      <c r="S657" s="133">
        <v>0</v>
      </c>
      <c r="T657" s="134">
        <f>S657*H657</f>
        <v>0</v>
      </c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R657" s="135" t="s">
        <v>308</v>
      </c>
      <c r="AT657" s="135" t="s">
        <v>206</v>
      </c>
      <c r="AU657" s="135" t="s">
        <v>88</v>
      </c>
      <c r="AY657" s="80" t="s">
        <v>203</v>
      </c>
      <c r="BE657" s="136">
        <f>IF(N657="základná",J657,0)</f>
        <v>0</v>
      </c>
      <c r="BF657" s="136">
        <f>IF(N657="znížená",J657,0)</f>
        <v>0</v>
      </c>
      <c r="BG657" s="136">
        <f>IF(N657="zákl. prenesená",J657,0)</f>
        <v>0</v>
      </c>
      <c r="BH657" s="136">
        <f>IF(N657="zníž. prenesená",J657,0)</f>
        <v>0</v>
      </c>
      <c r="BI657" s="136">
        <f>IF(N657="nulová",J657,0)</f>
        <v>0</v>
      </c>
      <c r="BJ657" s="80" t="s">
        <v>88</v>
      </c>
      <c r="BK657" s="136">
        <f>ROUND(I657*H657,2)</f>
        <v>0</v>
      </c>
      <c r="BL657" s="80" t="s">
        <v>308</v>
      </c>
      <c r="BM657" s="135" t="s">
        <v>842</v>
      </c>
    </row>
    <row r="658" spans="1:65" s="35" customFormat="1" ht="22.9" customHeight="1">
      <c r="B658" s="123"/>
      <c r="C658" s="188"/>
      <c r="D658" s="189" t="s">
        <v>74</v>
      </c>
      <c r="E658" s="191" t="s">
        <v>843</v>
      </c>
      <c r="F658" s="191" t="s">
        <v>844</v>
      </c>
      <c r="G658" s="188"/>
      <c r="H658" s="188"/>
      <c r="J658" s="226">
        <f>BK658</f>
        <v>0</v>
      </c>
      <c r="L658" s="123"/>
      <c r="M658" s="125"/>
      <c r="N658" s="126"/>
      <c r="O658" s="126"/>
      <c r="P658" s="127">
        <f>SUM(P659:P667)</f>
        <v>0</v>
      </c>
      <c r="Q658" s="126"/>
      <c r="R658" s="127">
        <f>SUM(R659:R667)</f>
        <v>2.0887199999999998E-2</v>
      </c>
      <c r="S658" s="126"/>
      <c r="T658" s="128">
        <f>SUM(T659:T667)</f>
        <v>0</v>
      </c>
      <c r="AR658" s="124" t="s">
        <v>88</v>
      </c>
      <c r="AT658" s="129" t="s">
        <v>74</v>
      </c>
      <c r="AU658" s="129" t="s">
        <v>82</v>
      </c>
      <c r="AY658" s="124" t="s">
        <v>203</v>
      </c>
      <c r="BK658" s="130">
        <f>SUM(BK659:BK667)</f>
        <v>0</v>
      </c>
    </row>
    <row r="659" spans="1:65" s="87" customFormat="1" ht="16.5" customHeight="1">
      <c r="A659" s="19"/>
      <c r="B659" s="36"/>
      <c r="C659" s="192" t="s">
        <v>845</v>
      </c>
      <c r="D659" s="192" t="s">
        <v>206</v>
      </c>
      <c r="E659" s="193" t="s">
        <v>846</v>
      </c>
      <c r="F659" s="194" t="s">
        <v>847</v>
      </c>
      <c r="G659" s="195" t="s">
        <v>116</v>
      </c>
      <c r="H659" s="196">
        <v>11.603999999999999</v>
      </c>
      <c r="I659" s="37"/>
      <c r="J659" s="227">
        <f>ROUND(I659*H659,2)</f>
        <v>0</v>
      </c>
      <c r="K659" s="38"/>
      <c r="L659" s="36"/>
      <c r="M659" s="39" t="s">
        <v>1</v>
      </c>
      <c r="N659" s="131" t="s">
        <v>41</v>
      </c>
      <c r="O659" s="132"/>
      <c r="P659" s="133">
        <f>O659*H659</f>
        <v>0</v>
      </c>
      <c r="Q659" s="133">
        <v>0</v>
      </c>
      <c r="R659" s="133">
        <f>Q659*H659</f>
        <v>0</v>
      </c>
      <c r="S659" s="133">
        <v>0</v>
      </c>
      <c r="T659" s="134">
        <f>S659*H659</f>
        <v>0</v>
      </c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R659" s="135" t="s">
        <v>308</v>
      </c>
      <c r="AT659" s="135" t="s">
        <v>206</v>
      </c>
      <c r="AU659" s="135" t="s">
        <v>88</v>
      </c>
      <c r="AY659" s="80" t="s">
        <v>203</v>
      </c>
      <c r="BE659" s="136">
        <f>IF(N659="základná",J659,0)</f>
        <v>0</v>
      </c>
      <c r="BF659" s="136">
        <f>IF(N659="znížená",J659,0)</f>
        <v>0</v>
      </c>
      <c r="BG659" s="136">
        <f>IF(N659="zákl. prenesená",J659,0)</f>
        <v>0</v>
      </c>
      <c r="BH659" s="136">
        <f>IF(N659="zníž. prenesená",J659,0)</f>
        <v>0</v>
      </c>
      <c r="BI659" s="136">
        <f>IF(N659="nulová",J659,0)</f>
        <v>0</v>
      </c>
      <c r="BJ659" s="80" t="s">
        <v>88</v>
      </c>
      <c r="BK659" s="136">
        <f>ROUND(I659*H659,2)</f>
        <v>0</v>
      </c>
      <c r="BL659" s="80" t="s">
        <v>308</v>
      </c>
      <c r="BM659" s="135" t="s">
        <v>848</v>
      </c>
    </row>
    <row r="660" spans="1:65" s="40" customFormat="1">
      <c r="B660" s="137"/>
      <c r="C660" s="197"/>
      <c r="D660" s="198" t="s">
        <v>212</v>
      </c>
      <c r="E660" s="199" t="s">
        <v>1</v>
      </c>
      <c r="F660" s="200" t="s">
        <v>849</v>
      </c>
      <c r="G660" s="197"/>
      <c r="H660" s="201">
        <v>9.3960000000000008</v>
      </c>
      <c r="J660" s="197"/>
      <c r="L660" s="137"/>
      <c r="M660" s="139"/>
      <c r="N660" s="140"/>
      <c r="O660" s="140"/>
      <c r="P660" s="140"/>
      <c r="Q660" s="140"/>
      <c r="R660" s="140"/>
      <c r="S660" s="140"/>
      <c r="T660" s="141"/>
      <c r="AT660" s="138" t="s">
        <v>212</v>
      </c>
      <c r="AU660" s="138" t="s">
        <v>88</v>
      </c>
      <c r="AV660" s="40" t="s">
        <v>88</v>
      </c>
      <c r="AW660" s="40" t="s">
        <v>31</v>
      </c>
      <c r="AX660" s="40" t="s">
        <v>75</v>
      </c>
      <c r="AY660" s="138" t="s">
        <v>203</v>
      </c>
    </row>
    <row r="661" spans="1:65" s="40" customFormat="1">
      <c r="B661" s="137"/>
      <c r="C661" s="197"/>
      <c r="D661" s="198" t="s">
        <v>212</v>
      </c>
      <c r="E661" s="199" t="s">
        <v>1</v>
      </c>
      <c r="F661" s="200" t="s">
        <v>850</v>
      </c>
      <c r="G661" s="197"/>
      <c r="H661" s="201">
        <v>2.2080000000000002</v>
      </c>
      <c r="J661" s="197"/>
      <c r="L661" s="137"/>
      <c r="M661" s="139"/>
      <c r="N661" s="140"/>
      <c r="O661" s="140"/>
      <c r="P661" s="140"/>
      <c r="Q661" s="140"/>
      <c r="R661" s="140"/>
      <c r="S661" s="140"/>
      <c r="T661" s="141"/>
      <c r="AT661" s="138" t="s">
        <v>212</v>
      </c>
      <c r="AU661" s="138" t="s">
        <v>88</v>
      </c>
      <c r="AV661" s="40" t="s">
        <v>88</v>
      </c>
      <c r="AW661" s="40" t="s">
        <v>31</v>
      </c>
      <c r="AX661" s="40" t="s">
        <v>75</v>
      </c>
      <c r="AY661" s="138" t="s">
        <v>203</v>
      </c>
    </row>
    <row r="662" spans="1:65" s="41" customFormat="1">
      <c r="B662" s="142"/>
      <c r="C662" s="202"/>
      <c r="D662" s="198" t="s">
        <v>212</v>
      </c>
      <c r="E662" s="203" t="s">
        <v>1</v>
      </c>
      <c r="F662" s="204" t="s">
        <v>239</v>
      </c>
      <c r="G662" s="202"/>
      <c r="H662" s="205">
        <v>11.604000000000001</v>
      </c>
      <c r="J662" s="202"/>
      <c r="L662" s="142"/>
      <c r="M662" s="144"/>
      <c r="N662" s="145"/>
      <c r="O662" s="145"/>
      <c r="P662" s="145"/>
      <c r="Q662" s="145"/>
      <c r="R662" s="145"/>
      <c r="S662" s="145"/>
      <c r="T662" s="146"/>
      <c r="AT662" s="143" t="s">
        <v>212</v>
      </c>
      <c r="AU662" s="143" t="s">
        <v>88</v>
      </c>
      <c r="AV662" s="41" t="s">
        <v>210</v>
      </c>
      <c r="AW662" s="41" t="s">
        <v>31</v>
      </c>
      <c r="AX662" s="41" t="s">
        <v>82</v>
      </c>
      <c r="AY662" s="143" t="s">
        <v>203</v>
      </c>
    </row>
    <row r="663" spans="1:65" s="87" customFormat="1" ht="21.75" customHeight="1">
      <c r="A663" s="19"/>
      <c r="B663" s="36"/>
      <c r="C663" s="213" t="s">
        <v>851</v>
      </c>
      <c r="D663" s="213" t="s">
        <v>368</v>
      </c>
      <c r="E663" s="214" t="s">
        <v>852</v>
      </c>
      <c r="F663" s="215" t="s">
        <v>853</v>
      </c>
      <c r="G663" s="216" t="s">
        <v>116</v>
      </c>
      <c r="H663" s="217">
        <v>11.603999999999999</v>
      </c>
      <c r="I663" s="44"/>
      <c r="J663" s="228">
        <f>ROUND(I663*H663,2)</f>
        <v>0</v>
      </c>
      <c r="K663" s="45"/>
      <c r="L663" s="157"/>
      <c r="M663" s="46" t="s">
        <v>1</v>
      </c>
      <c r="N663" s="158" t="s">
        <v>41</v>
      </c>
      <c r="O663" s="132"/>
      <c r="P663" s="133">
        <f>O663*H663</f>
        <v>0</v>
      </c>
      <c r="Q663" s="133">
        <v>1.8E-3</v>
      </c>
      <c r="R663" s="133">
        <f>Q663*H663</f>
        <v>2.0887199999999998E-2</v>
      </c>
      <c r="S663" s="133">
        <v>0</v>
      </c>
      <c r="T663" s="134">
        <f>S663*H663</f>
        <v>0</v>
      </c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R663" s="135" t="s">
        <v>420</v>
      </c>
      <c r="AT663" s="135" t="s">
        <v>368</v>
      </c>
      <c r="AU663" s="135" t="s">
        <v>88</v>
      </c>
      <c r="AY663" s="80" t="s">
        <v>203</v>
      </c>
      <c r="BE663" s="136">
        <f>IF(N663="základná",J663,0)</f>
        <v>0</v>
      </c>
      <c r="BF663" s="136">
        <f>IF(N663="znížená",J663,0)</f>
        <v>0</v>
      </c>
      <c r="BG663" s="136">
        <f>IF(N663="zákl. prenesená",J663,0)</f>
        <v>0</v>
      </c>
      <c r="BH663" s="136">
        <f>IF(N663="zníž. prenesená",J663,0)</f>
        <v>0</v>
      </c>
      <c r="BI663" s="136">
        <f>IF(N663="nulová",J663,0)</f>
        <v>0</v>
      </c>
      <c r="BJ663" s="80" t="s">
        <v>88</v>
      </c>
      <c r="BK663" s="136">
        <f>ROUND(I663*H663,2)</f>
        <v>0</v>
      </c>
      <c r="BL663" s="80" t="s">
        <v>308</v>
      </c>
      <c r="BM663" s="135" t="s">
        <v>854</v>
      </c>
    </row>
    <row r="664" spans="1:65" s="40" customFormat="1">
      <c r="B664" s="137"/>
      <c r="C664" s="197"/>
      <c r="D664" s="198" t="s">
        <v>212</v>
      </c>
      <c r="E664" s="199" t="s">
        <v>1</v>
      </c>
      <c r="F664" s="200" t="s">
        <v>855</v>
      </c>
      <c r="G664" s="197"/>
      <c r="H664" s="201">
        <v>9.3960000000000008</v>
      </c>
      <c r="J664" s="197"/>
      <c r="L664" s="137"/>
      <c r="M664" s="139"/>
      <c r="N664" s="140"/>
      <c r="O664" s="140"/>
      <c r="P664" s="140"/>
      <c r="Q664" s="140"/>
      <c r="R664" s="140"/>
      <c r="S664" s="140"/>
      <c r="T664" s="141"/>
      <c r="AT664" s="138" t="s">
        <v>212</v>
      </c>
      <c r="AU664" s="138" t="s">
        <v>88</v>
      </c>
      <c r="AV664" s="40" t="s">
        <v>88</v>
      </c>
      <c r="AW664" s="40" t="s">
        <v>31</v>
      </c>
      <c r="AX664" s="40" t="s">
        <v>75</v>
      </c>
      <c r="AY664" s="138" t="s">
        <v>203</v>
      </c>
    </row>
    <row r="665" spans="1:65" s="40" customFormat="1">
      <c r="B665" s="137"/>
      <c r="C665" s="197"/>
      <c r="D665" s="198" t="s">
        <v>212</v>
      </c>
      <c r="E665" s="199" t="s">
        <v>1</v>
      </c>
      <c r="F665" s="200" t="s">
        <v>856</v>
      </c>
      <c r="G665" s="197"/>
      <c r="H665" s="201">
        <v>2.2080000000000002</v>
      </c>
      <c r="J665" s="197"/>
      <c r="L665" s="137"/>
      <c r="M665" s="139"/>
      <c r="N665" s="140"/>
      <c r="O665" s="140"/>
      <c r="P665" s="140"/>
      <c r="Q665" s="140"/>
      <c r="R665" s="140"/>
      <c r="S665" s="140"/>
      <c r="T665" s="141"/>
      <c r="AT665" s="138" t="s">
        <v>212</v>
      </c>
      <c r="AU665" s="138" t="s">
        <v>88</v>
      </c>
      <c r="AV665" s="40" t="s">
        <v>88</v>
      </c>
      <c r="AW665" s="40" t="s">
        <v>31</v>
      </c>
      <c r="AX665" s="40" t="s">
        <v>75</v>
      </c>
      <c r="AY665" s="138" t="s">
        <v>203</v>
      </c>
    </row>
    <row r="666" spans="1:65" s="41" customFormat="1">
      <c r="B666" s="142"/>
      <c r="C666" s="202"/>
      <c r="D666" s="198" t="s">
        <v>212</v>
      </c>
      <c r="E666" s="203" t="s">
        <v>1</v>
      </c>
      <c r="F666" s="204" t="s">
        <v>857</v>
      </c>
      <c r="G666" s="202"/>
      <c r="H666" s="205">
        <v>11.604000000000001</v>
      </c>
      <c r="J666" s="202"/>
      <c r="L666" s="142"/>
      <c r="M666" s="144"/>
      <c r="N666" s="145"/>
      <c r="O666" s="145"/>
      <c r="P666" s="145"/>
      <c r="Q666" s="145"/>
      <c r="R666" s="145"/>
      <c r="S666" s="145"/>
      <c r="T666" s="146"/>
      <c r="AT666" s="143" t="s">
        <v>212</v>
      </c>
      <c r="AU666" s="143" t="s">
        <v>88</v>
      </c>
      <c r="AV666" s="41" t="s">
        <v>210</v>
      </c>
      <c r="AW666" s="41" t="s">
        <v>31</v>
      </c>
      <c r="AX666" s="41" t="s">
        <v>82</v>
      </c>
      <c r="AY666" s="143" t="s">
        <v>203</v>
      </c>
    </row>
    <row r="667" spans="1:65" s="87" customFormat="1" ht="16.5" customHeight="1">
      <c r="A667" s="19"/>
      <c r="B667" s="36"/>
      <c r="C667" s="192" t="s">
        <v>858</v>
      </c>
      <c r="D667" s="192" t="s">
        <v>206</v>
      </c>
      <c r="E667" s="193" t="s">
        <v>859</v>
      </c>
      <c r="F667" s="194" t="s">
        <v>860</v>
      </c>
      <c r="G667" s="195" t="s">
        <v>605</v>
      </c>
      <c r="H667" s="196">
        <v>2.1000000000000001E-2</v>
      </c>
      <c r="I667" s="37"/>
      <c r="J667" s="227">
        <f>ROUND(I667*H667,2)</f>
        <v>0</v>
      </c>
      <c r="K667" s="38"/>
      <c r="L667" s="36"/>
      <c r="M667" s="39" t="s">
        <v>1</v>
      </c>
      <c r="N667" s="131" t="s">
        <v>41</v>
      </c>
      <c r="O667" s="132"/>
      <c r="P667" s="133">
        <f>O667*H667</f>
        <v>0</v>
      </c>
      <c r="Q667" s="133">
        <v>0</v>
      </c>
      <c r="R667" s="133">
        <f>Q667*H667</f>
        <v>0</v>
      </c>
      <c r="S667" s="133">
        <v>0</v>
      </c>
      <c r="T667" s="134">
        <f>S667*H667</f>
        <v>0</v>
      </c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R667" s="135" t="s">
        <v>308</v>
      </c>
      <c r="AT667" s="135" t="s">
        <v>206</v>
      </c>
      <c r="AU667" s="135" t="s">
        <v>88</v>
      </c>
      <c r="AY667" s="80" t="s">
        <v>203</v>
      </c>
      <c r="BE667" s="136">
        <f>IF(N667="základná",J667,0)</f>
        <v>0</v>
      </c>
      <c r="BF667" s="136">
        <f>IF(N667="znížená",J667,0)</f>
        <v>0</v>
      </c>
      <c r="BG667" s="136">
        <f>IF(N667="zákl. prenesená",J667,0)</f>
        <v>0</v>
      </c>
      <c r="BH667" s="136">
        <f>IF(N667="zníž. prenesená",J667,0)</f>
        <v>0</v>
      </c>
      <c r="BI667" s="136">
        <f>IF(N667="nulová",J667,0)</f>
        <v>0</v>
      </c>
      <c r="BJ667" s="80" t="s">
        <v>88</v>
      </c>
      <c r="BK667" s="136">
        <f>ROUND(I667*H667,2)</f>
        <v>0</v>
      </c>
      <c r="BL667" s="80" t="s">
        <v>308</v>
      </c>
      <c r="BM667" s="135" t="s">
        <v>861</v>
      </c>
    </row>
    <row r="668" spans="1:65" s="35" customFormat="1" ht="22.9" customHeight="1">
      <c r="B668" s="123"/>
      <c r="C668" s="188"/>
      <c r="D668" s="189" t="s">
        <v>74</v>
      </c>
      <c r="E668" s="191" t="s">
        <v>862</v>
      </c>
      <c r="F668" s="191" t="s">
        <v>863</v>
      </c>
      <c r="G668" s="188"/>
      <c r="H668" s="188"/>
      <c r="J668" s="226">
        <f>BK668</f>
        <v>0</v>
      </c>
      <c r="L668" s="123"/>
      <c r="M668" s="125"/>
      <c r="N668" s="126"/>
      <c r="O668" s="126"/>
      <c r="P668" s="127">
        <f>SUM(P669:P733)</f>
        <v>0</v>
      </c>
      <c r="Q668" s="126"/>
      <c r="R668" s="127">
        <f>SUM(R669:R733)</f>
        <v>10.43825865</v>
      </c>
      <c r="S668" s="126"/>
      <c r="T668" s="128">
        <f>SUM(T669:T733)</f>
        <v>0</v>
      </c>
      <c r="AR668" s="124" t="s">
        <v>88</v>
      </c>
      <c r="AT668" s="129" t="s">
        <v>74</v>
      </c>
      <c r="AU668" s="129" t="s">
        <v>82</v>
      </c>
      <c r="AY668" s="124" t="s">
        <v>203</v>
      </c>
      <c r="BK668" s="130">
        <f>SUM(BK669:BK733)</f>
        <v>0</v>
      </c>
    </row>
    <row r="669" spans="1:65" s="87" customFormat="1" ht="16.5" customHeight="1">
      <c r="A669" s="19"/>
      <c r="B669" s="36"/>
      <c r="C669" s="192" t="s">
        <v>864</v>
      </c>
      <c r="D669" s="192" t="s">
        <v>206</v>
      </c>
      <c r="E669" s="193" t="s">
        <v>865</v>
      </c>
      <c r="F669" s="194" t="s">
        <v>866</v>
      </c>
      <c r="G669" s="195" t="s">
        <v>408</v>
      </c>
      <c r="H669" s="196">
        <v>22.05</v>
      </c>
      <c r="I669" s="37"/>
      <c r="J669" s="227">
        <f>ROUND(I669*H669,2)</f>
        <v>0</v>
      </c>
      <c r="K669" s="38"/>
      <c r="L669" s="36"/>
      <c r="M669" s="39" t="s">
        <v>1</v>
      </c>
      <c r="N669" s="131" t="s">
        <v>41</v>
      </c>
      <c r="O669" s="132"/>
      <c r="P669" s="133">
        <f>O669*H669</f>
        <v>0</v>
      </c>
      <c r="Q669" s="133">
        <v>4.2599999999999999E-3</v>
      </c>
      <c r="R669" s="133">
        <f>Q669*H669</f>
        <v>9.3933000000000003E-2</v>
      </c>
      <c r="S669" s="133">
        <v>0</v>
      </c>
      <c r="T669" s="134">
        <f>S669*H669</f>
        <v>0</v>
      </c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R669" s="135" t="s">
        <v>308</v>
      </c>
      <c r="AT669" s="135" t="s">
        <v>206</v>
      </c>
      <c r="AU669" s="135" t="s">
        <v>88</v>
      </c>
      <c r="AY669" s="80" t="s">
        <v>203</v>
      </c>
      <c r="BE669" s="136">
        <f>IF(N669="základná",J669,0)</f>
        <v>0</v>
      </c>
      <c r="BF669" s="136">
        <f>IF(N669="znížená",J669,0)</f>
        <v>0</v>
      </c>
      <c r="BG669" s="136">
        <f>IF(N669="zákl. prenesená",J669,0)</f>
        <v>0</v>
      </c>
      <c r="BH669" s="136">
        <f>IF(N669="zníž. prenesená",J669,0)</f>
        <v>0</v>
      </c>
      <c r="BI669" s="136">
        <f>IF(N669="nulová",J669,0)</f>
        <v>0</v>
      </c>
      <c r="BJ669" s="80" t="s">
        <v>88</v>
      </c>
      <c r="BK669" s="136">
        <f>ROUND(I669*H669,2)</f>
        <v>0</v>
      </c>
      <c r="BL669" s="80" t="s">
        <v>308</v>
      </c>
      <c r="BM669" s="135" t="s">
        <v>867</v>
      </c>
    </row>
    <row r="670" spans="1:65" s="42" customFormat="1">
      <c r="B670" s="147"/>
      <c r="C670" s="206"/>
      <c r="D670" s="198" t="s">
        <v>212</v>
      </c>
      <c r="E670" s="207" t="s">
        <v>1</v>
      </c>
      <c r="F670" s="208" t="s">
        <v>868</v>
      </c>
      <c r="G670" s="206"/>
      <c r="H670" s="207" t="s">
        <v>1</v>
      </c>
      <c r="J670" s="206"/>
      <c r="L670" s="147"/>
      <c r="M670" s="149"/>
      <c r="N670" s="150"/>
      <c r="O670" s="150"/>
      <c r="P670" s="150"/>
      <c r="Q670" s="150"/>
      <c r="R670" s="150"/>
      <c r="S670" s="150"/>
      <c r="T670" s="151"/>
      <c r="AT670" s="148" t="s">
        <v>212</v>
      </c>
      <c r="AU670" s="148" t="s">
        <v>88</v>
      </c>
      <c r="AV670" s="42" t="s">
        <v>82</v>
      </c>
      <c r="AW670" s="42" t="s">
        <v>31</v>
      </c>
      <c r="AX670" s="42" t="s">
        <v>75</v>
      </c>
      <c r="AY670" s="148" t="s">
        <v>203</v>
      </c>
    </row>
    <row r="671" spans="1:65" s="42" customFormat="1">
      <c r="B671" s="147"/>
      <c r="C671" s="206"/>
      <c r="D671" s="198" t="s">
        <v>212</v>
      </c>
      <c r="E671" s="207" t="s">
        <v>1</v>
      </c>
      <c r="F671" s="208" t="s">
        <v>304</v>
      </c>
      <c r="G671" s="206"/>
      <c r="H671" s="207" t="s">
        <v>1</v>
      </c>
      <c r="J671" s="206"/>
      <c r="L671" s="147"/>
      <c r="M671" s="149"/>
      <c r="N671" s="150"/>
      <c r="O671" s="150"/>
      <c r="P671" s="150"/>
      <c r="Q671" s="150"/>
      <c r="R671" s="150"/>
      <c r="S671" s="150"/>
      <c r="T671" s="151"/>
      <c r="AT671" s="148" t="s">
        <v>212</v>
      </c>
      <c r="AU671" s="148" t="s">
        <v>88</v>
      </c>
      <c r="AV671" s="42" t="s">
        <v>82</v>
      </c>
      <c r="AW671" s="42" t="s">
        <v>31</v>
      </c>
      <c r="AX671" s="42" t="s">
        <v>75</v>
      </c>
      <c r="AY671" s="148" t="s">
        <v>203</v>
      </c>
    </row>
    <row r="672" spans="1:65" s="40" customFormat="1">
      <c r="B672" s="137"/>
      <c r="C672" s="197"/>
      <c r="D672" s="198" t="s">
        <v>212</v>
      </c>
      <c r="E672" s="199" t="s">
        <v>1</v>
      </c>
      <c r="F672" s="200" t="s">
        <v>869</v>
      </c>
      <c r="G672" s="197"/>
      <c r="H672" s="201">
        <v>7.45</v>
      </c>
      <c r="J672" s="197"/>
      <c r="L672" s="137"/>
      <c r="M672" s="139"/>
      <c r="N672" s="140"/>
      <c r="O672" s="140"/>
      <c r="P672" s="140"/>
      <c r="Q672" s="140"/>
      <c r="R672" s="140"/>
      <c r="S672" s="140"/>
      <c r="T672" s="141"/>
      <c r="AT672" s="138" t="s">
        <v>212</v>
      </c>
      <c r="AU672" s="138" t="s">
        <v>88</v>
      </c>
      <c r="AV672" s="40" t="s">
        <v>88</v>
      </c>
      <c r="AW672" s="40" t="s">
        <v>31</v>
      </c>
      <c r="AX672" s="40" t="s">
        <v>75</v>
      </c>
      <c r="AY672" s="138" t="s">
        <v>203</v>
      </c>
    </row>
    <row r="673" spans="1:65" s="40" customFormat="1">
      <c r="B673" s="137"/>
      <c r="C673" s="197"/>
      <c r="D673" s="198" t="s">
        <v>212</v>
      </c>
      <c r="E673" s="199" t="s">
        <v>1</v>
      </c>
      <c r="F673" s="200" t="s">
        <v>870</v>
      </c>
      <c r="G673" s="197"/>
      <c r="H673" s="201">
        <v>7.7</v>
      </c>
      <c r="J673" s="197"/>
      <c r="L673" s="137"/>
      <c r="M673" s="139"/>
      <c r="N673" s="140"/>
      <c r="O673" s="140"/>
      <c r="P673" s="140"/>
      <c r="Q673" s="140"/>
      <c r="R673" s="140"/>
      <c r="S673" s="140"/>
      <c r="T673" s="141"/>
      <c r="AT673" s="138" t="s">
        <v>212</v>
      </c>
      <c r="AU673" s="138" t="s">
        <v>88</v>
      </c>
      <c r="AV673" s="40" t="s">
        <v>88</v>
      </c>
      <c r="AW673" s="40" t="s">
        <v>31</v>
      </c>
      <c r="AX673" s="40" t="s">
        <v>75</v>
      </c>
      <c r="AY673" s="138" t="s">
        <v>203</v>
      </c>
    </row>
    <row r="674" spans="1:65" s="40" customFormat="1">
      <c r="B674" s="137"/>
      <c r="C674" s="197"/>
      <c r="D674" s="198" t="s">
        <v>212</v>
      </c>
      <c r="E674" s="199" t="s">
        <v>1</v>
      </c>
      <c r="F674" s="200" t="s">
        <v>871</v>
      </c>
      <c r="G674" s="197"/>
      <c r="H674" s="201">
        <v>3.2</v>
      </c>
      <c r="J674" s="197"/>
      <c r="L674" s="137"/>
      <c r="M674" s="139"/>
      <c r="N674" s="140"/>
      <c r="O674" s="140"/>
      <c r="P674" s="140"/>
      <c r="Q674" s="140"/>
      <c r="R674" s="140"/>
      <c r="S674" s="140"/>
      <c r="T674" s="141"/>
      <c r="AT674" s="138" t="s">
        <v>212</v>
      </c>
      <c r="AU674" s="138" t="s">
        <v>88</v>
      </c>
      <c r="AV674" s="40" t="s">
        <v>88</v>
      </c>
      <c r="AW674" s="40" t="s">
        <v>31</v>
      </c>
      <c r="AX674" s="40" t="s">
        <v>75</v>
      </c>
      <c r="AY674" s="138" t="s">
        <v>203</v>
      </c>
    </row>
    <row r="675" spans="1:65" s="40" customFormat="1">
      <c r="B675" s="137"/>
      <c r="C675" s="197"/>
      <c r="D675" s="198" t="s">
        <v>212</v>
      </c>
      <c r="E675" s="199" t="s">
        <v>1</v>
      </c>
      <c r="F675" s="200" t="s">
        <v>872</v>
      </c>
      <c r="G675" s="197"/>
      <c r="H675" s="201">
        <v>3.7</v>
      </c>
      <c r="J675" s="197"/>
      <c r="L675" s="137"/>
      <c r="M675" s="139"/>
      <c r="N675" s="140"/>
      <c r="O675" s="140"/>
      <c r="P675" s="140"/>
      <c r="Q675" s="140"/>
      <c r="R675" s="140"/>
      <c r="S675" s="140"/>
      <c r="T675" s="141"/>
      <c r="AT675" s="138" t="s">
        <v>212</v>
      </c>
      <c r="AU675" s="138" t="s">
        <v>88</v>
      </c>
      <c r="AV675" s="40" t="s">
        <v>88</v>
      </c>
      <c r="AW675" s="40" t="s">
        <v>31</v>
      </c>
      <c r="AX675" s="40" t="s">
        <v>75</v>
      </c>
      <c r="AY675" s="138" t="s">
        <v>203</v>
      </c>
    </row>
    <row r="676" spans="1:65" s="43" customFormat="1">
      <c r="B676" s="152"/>
      <c r="C676" s="209"/>
      <c r="D676" s="198" t="s">
        <v>212</v>
      </c>
      <c r="E676" s="210" t="s">
        <v>152</v>
      </c>
      <c r="F676" s="211" t="s">
        <v>873</v>
      </c>
      <c r="G676" s="209"/>
      <c r="H676" s="212">
        <v>22.05</v>
      </c>
      <c r="J676" s="209"/>
      <c r="L676" s="152"/>
      <c r="M676" s="154"/>
      <c r="N676" s="155"/>
      <c r="O676" s="155"/>
      <c r="P676" s="155"/>
      <c r="Q676" s="155"/>
      <c r="R676" s="155"/>
      <c r="S676" s="155"/>
      <c r="T676" s="156"/>
      <c r="AT676" s="153" t="s">
        <v>212</v>
      </c>
      <c r="AU676" s="153" t="s">
        <v>88</v>
      </c>
      <c r="AV676" s="43" t="s">
        <v>204</v>
      </c>
      <c r="AW676" s="43" t="s">
        <v>31</v>
      </c>
      <c r="AX676" s="43" t="s">
        <v>75</v>
      </c>
      <c r="AY676" s="153" t="s">
        <v>203</v>
      </c>
    </row>
    <row r="677" spans="1:65" s="41" customFormat="1">
      <c r="B677" s="142"/>
      <c r="C677" s="202"/>
      <c r="D677" s="198" t="s">
        <v>212</v>
      </c>
      <c r="E677" s="203" t="s">
        <v>1</v>
      </c>
      <c r="F677" s="204" t="s">
        <v>239</v>
      </c>
      <c r="G677" s="202"/>
      <c r="H677" s="205">
        <v>22.05</v>
      </c>
      <c r="J677" s="202"/>
      <c r="L677" s="142"/>
      <c r="M677" s="144"/>
      <c r="N677" s="145"/>
      <c r="O677" s="145"/>
      <c r="P677" s="145"/>
      <c r="Q677" s="145"/>
      <c r="R677" s="145"/>
      <c r="S677" s="145"/>
      <c r="T677" s="146"/>
      <c r="AT677" s="143" t="s">
        <v>212</v>
      </c>
      <c r="AU677" s="143" t="s">
        <v>88</v>
      </c>
      <c r="AV677" s="41" t="s">
        <v>210</v>
      </c>
      <c r="AW677" s="41" t="s">
        <v>31</v>
      </c>
      <c r="AX677" s="41" t="s">
        <v>82</v>
      </c>
      <c r="AY677" s="143" t="s">
        <v>203</v>
      </c>
    </row>
    <row r="678" spans="1:65" s="87" customFormat="1" ht="16.5" customHeight="1">
      <c r="A678" s="19"/>
      <c r="B678" s="36"/>
      <c r="C678" s="213" t="s">
        <v>874</v>
      </c>
      <c r="D678" s="213" t="s">
        <v>368</v>
      </c>
      <c r="E678" s="214" t="s">
        <v>875</v>
      </c>
      <c r="F678" s="215" t="s">
        <v>876</v>
      </c>
      <c r="G678" s="216" t="s">
        <v>140</v>
      </c>
      <c r="H678" s="217">
        <v>24.254999999999999</v>
      </c>
      <c r="I678" s="44"/>
      <c r="J678" s="228">
        <f>ROUND(I678*H678,2)</f>
        <v>0</v>
      </c>
      <c r="K678" s="45"/>
      <c r="L678" s="157"/>
      <c r="M678" s="46" t="s">
        <v>1</v>
      </c>
      <c r="N678" s="158" t="s">
        <v>41</v>
      </c>
      <c r="O678" s="132"/>
      <c r="P678" s="133">
        <f>O678*H678</f>
        <v>0</v>
      </c>
      <c r="Q678" s="133">
        <v>3.5E-4</v>
      </c>
      <c r="R678" s="133">
        <f>Q678*H678</f>
        <v>8.4892500000000003E-3</v>
      </c>
      <c r="S678" s="133">
        <v>0</v>
      </c>
      <c r="T678" s="134">
        <f>S678*H678</f>
        <v>0</v>
      </c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R678" s="135" t="s">
        <v>420</v>
      </c>
      <c r="AT678" s="135" t="s">
        <v>368</v>
      </c>
      <c r="AU678" s="135" t="s">
        <v>88</v>
      </c>
      <c r="AY678" s="80" t="s">
        <v>203</v>
      </c>
      <c r="BE678" s="136">
        <f>IF(N678="základná",J678,0)</f>
        <v>0</v>
      </c>
      <c r="BF678" s="136">
        <f>IF(N678="znížená",J678,0)</f>
        <v>0</v>
      </c>
      <c r="BG678" s="136">
        <f>IF(N678="zákl. prenesená",J678,0)</f>
        <v>0</v>
      </c>
      <c r="BH678" s="136">
        <f>IF(N678="zníž. prenesená",J678,0)</f>
        <v>0</v>
      </c>
      <c r="BI678" s="136">
        <f>IF(N678="nulová",J678,0)</f>
        <v>0</v>
      </c>
      <c r="BJ678" s="80" t="s">
        <v>88</v>
      </c>
      <c r="BK678" s="136">
        <f>ROUND(I678*H678,2)</f>
        <v>0</v>
      </c>
      <c r="BL678" s="80" t="s">
        <v>308</v>
      </c>
      <c r="BM678" s="135" t="s">
        <v>877</v>
      </c>
    </row>
    <row r="679" spans="1:65" s="40" customFormat="1">
      <c r="B679" s="137"/>
      <c r="C679" s="197"/>
      <c r="D679" s="198" t="s">
        <v>212</v>
      </c>
      <c r="E679" s="199" t="s">
        <v>1</v>
      </c>
      <c r="F679" s="200" t="s">
        <v>878</v>
      </c>
      <c r="G679" s="197"/>
      <c r="H679" s="201">
        <v>24.254999999999999</v>
      </c>
      <c r="J679" s="197"/>
      <c r="L679" s="137"/>
      <c r="M679" s="139"/>
      <c r="N679" s="140"/>
      <c r="O679" s="140"/>
      <c r="P679" s="140"/>
      <c r="Q679" s="140"/>
      <c r="R679" s="140"/>
      <c r="S679" s="140"/>
      <c r="T679" s="141"/>
      <c r="AT679" s="138" t="s">
        <v>212</v>
      </c>
      <c r="AU679" s="138" t="s">
        <v>88</v>
      </c>
      <c r="AV679" s="40" t="s">
        <v>88</v>
      </c>
      <c r="AW679" s="40" t="s">
        <v>31</v>
      </c>
      <c r="AX679" s="40" t="s">
        <v>75</v>
      </c>
      <c r="AY679" s="138" t="s">
        <v>203</v>
      </c>
    </row>
    <row r="680" spans="1:65" s="41" customFormat="1">
      <c r="B680" s="142"/>
      <c r="C680" s="202"/>
      <c r="D680" s="198" t="s">
        <v>212</v>
      </c>
      <c r="E680" s="203" t="s">
        <v>1</v>
      </c>
      <c r="F680" s="204" t="s">
        <v>239</v>
      </c>
      <c r="G680" s="202"/>
      <c r="H680" s="205">
        <v>24.254999999999999</v>
      </c>
      <c r="J680" s="202"/>
      <c r="L680" s="142"/>
      <c r="M680" s="144"/>
      <c r="N680" s="145"/>
      <c r="O680" s="145"/>
      <c r="P680" s="145"/>
      <c r="Q680" s="145"/>
      <c r="R680" s="145"/>
      <c r="S680" s="145"/>
      <c r="T680" s="146"/>
      <c r="AT680" s="143" t="s">
        <v>212</v>
      </c>
      <c r="AU680" s="143" t="s">
        <v>88</v>
      </c>
      <c r="AV680" s="41" t="s">
        <v>210</v>
      </c>
      <c r="AW680" s="41" t="s">
        <v>31</v>
      </c>
      <c r="AX680" s="41" t="s">
        <v>82</v>
      </c>
      <c r="AY680" s="143" t="s">
        <v>203</v>
      </c>
    </row>
    <row r="681" spans="1:65" s="87" customFormat="1" ht="16.5" customHeight="1">
      <c r="A681" s="19"/>
      <c r="B681" s="36"/>
      <c r="C681" s="192" t="s">
        <v>879</v>
      </c>
      <c r="D681" s="192" t="s">
        <v>206</v>
      </c>
      <c r="E681" s="193" t="s">
        <v>880</v>
      </c>
      <c r="F681" s="194" t="s">
        <v>881</v>
      </c>
      <c r="G681" s="195" t="s">
        <v>116</v>
      </c>
      <c r="H681" s="196">
        <v>60.14</v>
      </c>
      <c r="I681" s="37"/>
      <c r="J681" s="227">
        <f>ROUND(I681*H681,2)</f>
        <v>0</v>
      </c>
      <c r="K681" s="38"/>
      <c r="L681" s="36"/>
      <c r="M681" s="39" t="s">
        <v>1</v>
      </c>
      <c r="N681" s="131" t="s">
        <v>41</v>
      </c>
      <c r="O681" s="132"/>
      <c r="P681" s="133">
        <f>O681*H681</f>
        <v>0</v>
      </c>
      <c r="Q681" s="133">
        <v>4.6899999999999997E-3</v>
      </c>
      <c r="R681" s="133">
        <f>Q681*H681</f>
        <v>0.28205659999999999</v>
      </c>
      <c r="S681" s="133">
        <v>0</v>
      </c>
      <c r="T681" s="134">
        <f>S681*H681</f>
        <v>0</v>
      </c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R681" s="135" t="s">
        <v>308</v>
      </c>
      <c r="AT681" s="135" t="s">
        <v>206</v>
      </c>
      <c r="AU681" s="135" t="s">
        <v>88</v>
      </c>
      <c r="AY681" s="80" t="s">
        <v>203</v>
      </c>
      <c r="BE681" s="136">
        <f>IF(N681="základná",J681,0)</f>
        <v>0</v>
      </c>
      <c r="BF681" s="136">
        <f>IF(N681="znížená",J681,0)</f>
        <v>0</v>
      </c>
      <c r="BG681" s="136">
        <f>IF(N681="zákl. prenesená",J681,0)</f>
        <v>0</v>
      </c>
      <c r="BH681" s="136">
        <f>IF(N681="zníž. prenesená",J681,0)</f>
        <v>0</v>
      </c>
      <c r="BI681" s="136">
        <f>IF(N681="nulová",J681,0)</f>
        <v>0</v>
      </c>
      <c r="BJ681" s="80" t="s">
        <v>88</v>
      </c>
      <c r="BK681" s="136">
        <f>ROUND(I681*H681,2)</f>
        <v>0</v>
      </c>
      <c r="BL681" s="80" t="s">
        <v>308</v>
      </c>
      <c r="BM681" s="135" t="s">
        <v>882</v>
      </c>
    </row>
    <row r="682" spans="1:65" s="42" customFormat="1">
      <c r="B682" s="147"/>
      <c r="C682" s="206"/>
      <c r="D682" s="198" t="s">
        <v>212</v>
      </c>
      <c r="E682" s="207" t="s">
        <v>1</v>
      </c>
      <c r="F682" s="208" t="s">
        <v>883</v>
      </c>
      <c r="G682" s="206"/>
      <c r="H682" s="207" t="s">
        <v>1</v>
      </c>
      <c r="J682" s="206"/>
      <c r="L682" s="147"/>
      <c r="M682" s="149"/>
      <c r="N682" s="150"/>
      <c r="O682" s="150"/>
      <c r="P682" s="150"/>
      <c r="Q682" s="150"/>
      <c r="R682" s="150"/>
      <c r="S682" s="150"/>
      <c r="T682" s="151"/>
      <c r="AT682" s="148" t="s">
        <v>212</v>
      </c>
      <c r="AU682" s="148" t="s">
        <v>88</v>
      </c>
      <c r="AV682" s="42" t="s">
        <v>82</v>
      </c>
      <c r="AW682" s="42" t="s">
        <v>31</v>
      </c>
      <c r="AX682" s="42" t="s">
        <v>75</v>
      </c>
      <c r="AY682" s="148" t="s">
        <v>203</v>
      </c>
    </row>
    <row r="683" spans="1:65" s="42" customFormat="1">
      <c r="B683" s="147"/>
      <c r="C683" s="206"/>
      <c r="D683" s="198" t="s">
        <v>212</v>
      </c>
      <c r="E683" s="207" t="s">
        <v>1</v>
      </c>
      <c r="F683" s="208" t="s">
        <v>884</v>
      </c>
      <c r="G683" s="206"/>
      <c r="H683" s="207" t="s">
        <v>1</v>
      </c>
      <c r="J683" s="206"/>
      <c r="L683" s="147"/>
      <c r="M683" s="149"/>
      <c r="N683" s="150"/>
      <c r="O683" s="150"/>
      <c r="P683" s="150"/>
      <c r="Q683" s="150"/>
      <c r="R683" s="150"/>
      <c r="S683" s="150"/>
      <c r="T683" s="151"/>
      <c r="AT683" s="148" t="s">
        <v>212</v>
      </c>
      <c r="AU683" s="148" t="s">
        <v>88</v>
      </c>
      <c r="AV683" s="42" t="s">
        <v>82</v>
      </c>
      <c r="AW683" s="42" t="s">
        <v>31</v>
      </c>
      <c r="AX683" s="42" t="s">
        <v>75</v>
      </c>
      <c r="AY683" s="148" t="s">
        <v>203</v>
      </c>
    </row>
    <row r="684" spans="1:65" s="42" customFormat="1">
      <c r="B684" s="147"/>
      <c r="C684" s="206"/>
      <c r="D684" s="198" t="s">
        <v>212</v>
      </c>
      <c r="E684" s="207" t="s">
        <v>1</v>
      </c>
      <c r="F684" s="208" t="s">
        <v>885</v>
      </c>
      <c r="G684" s="206"/>
      <c r="H684" s="207" t="s">
        <v>1</v>
      </c>
      <c r="J684" s="206"/>
      <c r="L684" s="147"/>
      <c r="M684" s="149"/>
      <c r="N684" s="150"/>
      <c r="O684" s="150"/>
      <c r="P684" s="150"/>
      <c r="Q684" s="150"/>
      <c r="R684" s="150"/>
      <c r="S684" s="150"/>
      <c r="T684" s="151"/>
      <c r="AT684" s="148" t="s">
        <v>212</v>
      </c>
      <c r="AU684" s="148" t="s">
        <v>88</v>
      </c>
      <c r="AV684" s="42" t="s">
        <v>82</v>
      </c>
      <c r="AW684" s="42" t="s">
        <v>31</v>
      </c>
      <c r="AX684" s="42" t="s">
        <v>75</v>
      </c>
      <c r="AY684" s="148" t="s">
        <v>203</v>
      </c>
    </row>
    <row r="685" spans="1:65" s="42" customFormat="1">
      <c r="B685" s="147"/>
      <c r="C685" s="206"/>
      <c r="D685" s="198" t="s">
        <v>212</v>
      </c>
      <c r="E685" s="207" t="s">
        <v>1</v>
      </c>
      <c r="F685" s="208" t="s">
        <v>886</v>
      </c>
      <c r="G685" s="206"/>
      <c r="H685" s="207" t="s">
        <v>1</v>
      </c>
      <c r="J685" s="206"/>
      <c r="L685" s="147"/>
      <c r="M685" s="149"/>
      <c r="N685" s="150"/>
      <c r="O685" s="150"/>
      <c r="P685" s="150"/>
      <c r="Q685" s="150"/>
      <c r="R685" s="150"/>
      <c r="S685" s="150"/>
      <c r="T685" s="151"/>
      <c r="AT685" s="148" t="s">
        <v>212</v>
      </c>
      <c r="AU685" s="148" t="s">
        <v>88</v>
      </c>
      <c r="AV685" s="42" t="s">
        <v>82</v>
      </c>
      <c r="AW685" s="42" t="s">
        <v>31</v>
      </c>
      <c r="AX685" s="42" t="s">
        <v>75</v>
      </c>
      <c r="AY685" s="148" t="s">
        <v>203</v>
      </c>
    </row>
    <row r="686" spans="1:65" s="42" customFormat="1">
      <c r="B686" s="147"/>
      <c r="C686" s="206"/>
      <c r="D686" s="198" t="s">
        <v>212</v>
      </c>
      <c r="E686" s="207" t="s">
        <v>1</v>
      </c>
      <c r="F686" s="208" t="s">
        <v>887</v>
      </c>
      <c r="G686" s="206"/>
      <c r="H686" s="207" t="s">
        <v>1</v>
      </c>
      <c r="J686" s="206"/>
      <c r="L686" s="147"/>
      <c r="M686" s="149"/>
      <c r="N686" s="150"/>
      <c r="O686" s="150"/>
      <c r="P686" s="150"/>
      <c r="Q686" s="150"/>
      <c r="R686" s="150"/>
      <c r="S686" s="150"/>
      <c r="T686" s="151"/>
      <c r="AT686" s="148" t="s">
        <v>212</v>
      </c>
      <c r="AU686" s="148" t="s">
        <v>88</v>
      </c>
      <c r="AV686" s="42" t="s">
        <v>82</v>
      </c>
      <c r="AW686" s="42" t="s">
        <v>31</v>
      </c>
      <c r="AX686" s="42" t="s">
        <v>75</v>
      </c>
      <c r="AY686" s="148" t="s">
        <v>203</v>
      </c>
    </row>
    <row r="687" spans="1:65" s="42" customFormat="1">
      <c r="B687" s="147"/>
      <c r="C687" s="206"/>
      <c r="D687" s="198" t="s">
        <v>212</v>
      </c>
      <c r="E687" s="207" t="s">
        <v>1</v>
      </c>
      <c r="F687" s="208" t="s">
        <v>888</v>
      </c>
      <c r="G687" s="206"/>
      <c r="H687" s="207" t="s">
        <v>1</v>
      </c>
      <c r="J687" s="206"/>
      <c r="L687" s="147"/>
      <c r="M687" s="149"/>
      <c r="N687" s="150"/>
      <c r="O687" s="150"/>
      <c r="P687" s="150"/>
      <c r="Q687" s="150"/>
      <c r="R687" s="150"/>
      <c r="S687" s="150"/>
      <c r="T687" s="151"/>
      <c r="AT687" s="148" t="s">
        <v>212</v>
      </c>
      <c r="AU687" s="148" t="s">
        <v>88</v>
      </c>
      <c r="AV687" s="42" t="s">
        <v>82</v>
      </c>
      <c r="AW687" s="42" t="s">
        <v>31</v>
      </c>
      <c r="AX687" s="42" t="s">
        <v>75</v>
      </c>
      <c r="AY687" s="148" t="s">
        <v>203</v>
      </c>
    </row>
    <row r="688" spans="1:65" s="42" customFormat="1">
      <c r="B688" s="147"/>
      <c r="C688" s="206"/>
      <c r="D688" s="198" t="s">
        <v>212</v>
      </c>
      <c r="E688" s="207" t="s">
        <v>1</v>
      </c>
      <c r="F688" s="208" t="s">
        <v>889</v>
      </c>
      <c r="G688" s="206"/>
      <c r="H688" s="207" t="s">
        <v>1</v>
      </c>
      <c r="J688" s="206"/>
      <c r="L688" s="147"/>
      <c r="M688" s="149"/>
      <c r="N688" s="150"/>
      <c r="O688" s="150"/>
      <c r="P688" s="150"/>
      <c r="Q688" s="150"/>
      <c r="R688" s="150"/>
      <c r="S688" s="150"/>
      <c r="T688" s="151"/>
      <c r="AT688" s="148" t="s">
        <v>212</v>
      </c>
      <c r="AU688" s="148" t="s">
        <v>88</v>
      </c>
      <c r="AV688" s="42" t="s">
        <v>82</v>
      </c>
      <c r="AW688" s="42" t="s">
        <v>31</v>
      </c>
      <c r="AX688" s="42" t="s">
        <v>75</v>
      </c>
      <c r="AY688" s="148" t="s">
        <v>203</v>
      </c>
    </row>
    <row r="689" spans="1:65" s="42" customFormat="1">
      <c r="B689" s="147"/>
      <c r="C689" s="206"/>
      <c r="D689" s="198" t="s">
        <v>212</v>
      </c>
      <c r="E689" s="207" t="s">
        <v>1</v>
      </c>
      <c r="F689" s="208" t="s">
        <v>890</v>
      </c>
      <c r="G689" s="206"/>
      <c r="H689" s="207" t="s">
        <v>1</v>
      </c>
      <c r="J689" s="206"/>
      <c r="L689" s="147"/>
      <c r="M689" s="149"/>
      <c r="N689" s="150"/>
      <c r="O689" s="150"/>
      <c r="P689" s="150"/>
      <c r="Q689" s="150"/>
      <c r="R689" s="150"/>
      <c r="S689" s="150"/>
      <c r="T689" s="151"/>
      <c r="AT689" s="148" t="s">
        <v>212</v>
      </c>
      <c r="AU689" s="148" t="s">
        <v>88</v>
      </c>
      <c r="AV689" s="42" t="s">
        <v>82</v>
      </c>
      <c r="AW689" s="42" t="s">
        <v>31</v>
      </c>
      <c r="AX689" s="42" t="s">
        <v>75</v>
      </c>
      <c r="AY689" s="148" t="s">
        <v>203</v>
      </c>
    </row>
    <row r="690" spans="1:65" s="40" customFormat="1">
      <c r="B690" s="137"/>
      <c r="C690" s="197"/>
      <c r="D690" s="198" t="s">
        <v>212</v>
      </c>
      <c r="E690" s="199" t="s">
        <v>1</v>
      </c>
      <c r="F690" s="200" t="s">
        <v>891</v>
      </c>
      <c r="G690" s="197"/>
      <c r="H690" s="201">
        <v>13.16</v>
      </c>
      <c r="J690" s="197"/>
      <c r="L690" s="137"/>
      <c r="M690" s="139"/>
      <c r="N690" s="140"/>
      <c r="O690" s="140"/>
      <c r="P690" s="140"/>
      <c r="Q690" s="140"/>
      <c r="R690" s="140"/>
      <c r="S690" s="140"/>
      <c r="T690" s="141"/>
      <c r="AT690" s="138" t="s">
        <v>212</v>
      </c>
      <c r="AU690" s="138" t="s">
        <v>88</v>
      </c>
      <c r="AV690" s="40" t="s">
        <v>88</v>
      </c>
      <c r="AW690" s="40" t="s">
        <v>31</v>
      </c>
      <c r="AX690" s="40" t="s">
        <v>75</v>
      </c>
      <c r="AY690" s="138" t="s">
        <v>203</v>
      </c>
    </row>
    <row r="691" spans="1:65" s="40" customFormat="1">
      <c r="B691" s="137"/>
      <c r="C691" s="197"/>
      <c r="D691" s="198" t="s">
        <v>212</v>
      </c>
      <c r="E691" s="199" t="s">
        <v>1</v>
      </c>
      <c r="F691" s="200" t="s">
        <v>892</v>
      </c>
      <c r="G691" s="197"/>
      <c r="H691" s="201">
        <v>14.7</v>
      </c>
      <c r="J691" s="197"/>
      <c r="L691" s="137"/>
      <c r="M691" s="139"/>
      <c r="N691" s="140"/>
      <c r="O691" s="140"/>
      <c r="P691" s="140"/>
      <c r="Q691" s="140"/>
      <c r="R691" s="140"/>
      <c r="S691" s="140"/>
      <c r="T691" s="141"/>
      <c r="AT691" s="138" t="s">
        <v>212</v>
      </c>
      <c r="AU691" s="138" t="s">
        <v>88</v>
      </c>
      <c r="AV691" s="40" t="s">
        <v>88</v>
      </c>
      <c r="AW691" s="40" t="s">
        <v>31</v>
      </c>
      <c r="AX691" s="40" t="s">
        <v>75</v>
      </c>
      <c r="AY691" s="138" t="s">
        <v>203</v>
      </c>
    </row>
    <row r="692" spans="1:65" s="40" customFormat="1">
      <c r="B692" s="137"/>
      <c r="C692" s="197"/>
      <c r="D692" s="198" t="s">
        <v>212</v>
      </c>
      <c r="E692" s="199" t="s">
        <v>1</v>
      </c>
      <c r="F692" s="200" t="s">
        <v>893</v>
      </c>
      <c r="G692" s="197"/>
      <c r="H692" s="201">
        <v>1.46</v>
      </c>
      <c r="J692" s="197"/>
      <c r="L692" s="137"/>
      <c r="M692" s="139"/>
      <c r="N692" s="140"/>
      <c r="O692" s="140"/>
      <c r="P692" s="140"/>
      <c r="Q692" s="140"/>
      <c r="R692" s="140"/>
      <c r="S692" s="140"/>
      <c r="T692" s="141"/>
      <c r="AT692" s="138" t="s">
        <v>212</v>
      </c>
      <c r="AU692" s="138" t="s">
        <v>88</v>
      </c>
      <c r="AV692" s="40" t="s">
        <v>88</v>
      </c>
      <c r="AW692" s="40" t="s">
        <v>31</v>
      </c>
      <c r="AX692" s="40" t="s">
        <v>75</v>
      </c>
      <c r="AY692" s="138" t="s">
        <v>203</v>
      </c>
    </row>
    <row r="693" spans="1:65" s="40" customFormat="1">
      <c r="B693" s="137"/>
      <c r="C693" s="197"/>
      <c r="D693" s="198" t="s">
        <v>212</v>
      </c>
      <c r="E693" s="199" t="s">
        <v>1</v>
      </c>
      <c r="F693" s="200" t="s">
        <v>894</v>
      </c>
      <c r="G693" s="197"/>
      <c r="H693" s="201">
        <v>0.99</v>
      </c>
      <c r="J693" s="197"/>
      <c r="L693" s="137"/>
      <c r="M693" s="139"/>
      <c r="N693" s="140"/>
      <c r="O693" s="140"/>
      <c r="P693" s="140"/>
      <c r="Q693" s="140"/>
      <c r="R693" s="140"/>
      <c r="S693" s="140"/>
      <c r="T693" s="141"/>
      <c r="AT693" s="138" t="s">
        <v>212</v>
      </c>
      <c r="AU693" s="138" t="s">
        <v>88</v>
      </c>
      <c r="AV693" s="40" t="s">
        <v>88</v>
      </c>
      <c r="AW693" s="40" t="s">
        <v>31</v>
      </c>
      <c r="AX693" s="40" t="s">
        <v>75</v>
      </c>
      <c r="AY693" s="138" t="s">
        <v>203</v>
      </c>
    </row>
    <row r="694" spans="1:65" s="40" customFormat="1">
      <c r="B694" s="137"/>
      <c r="C694" s="197"/>
      <c r="D694" s="198" t="s">
        <v>212</v>
      </c>
      <c r="E694" s="199" t="s">
        <v>1</v>
      </c>
      <c r="F694" s="200" t="s">
        <v>895</v>
      </c>
      <c r="G694" s="197"/>
      <c r="H694" s="201">
        <v>15.86</v>
      </c>
      <c r="J694" s="197"/>
      <c r="L694" s="137"/>
      <c r="M694" s="139"/>
      <c r="N694" s="140"/>
      <c r="O694" s="140"/>
      <c r="P694" s="140"/>
      <c r="Q694" s="140"/>
      <c r="R694" s="140"/>
      <c r="S694" s="140"/>
      <c r="T694" s="141"/>
      <c r="AT694" s="138" t="s">
        <v>212</v>
      </c>
      <c r="AU694" s="138" t="s">
        <v>88</v>
      </c>
      <c r="AV694" s="40" t="s">
        <v>88</v>
      </c>
      <c r="AW694" s="40" t="s">
        <v>31</v>
      </c>
      <c r="AX694" s="40" t="s">
        <v>75</v>
      </c>
      <c r="AY694" s="138" t="s">
        <v>203</v>
      </c>
    </row>
    <row r="695" spans="1:65" s="40" customFormat="1">
      <c r="B695" s="137"/>
      <c r="C695" s="197"/>
      <c r="D695" s="198" t="s">
        <v>212</v>
      </c>
      <c r="E695" s="199" t="s">
        <v>1</v>
      </c>
      <c r="F695" s="200" t="s">
        <v>896</v>
      </c>
      <c r="G695" s="197"/>
      <c r="H695" s="201">
        <v>13.97</v>
      </c>
      <c r="J695" s="197"/>
      <c r="L695" s="137"/>
      <c r="M695" s="139"/>
      <c r="N695" s="140"/>
      <c r="O695" s="140"/>
      <c r="P695" s="140"/>
      <c r="Q695" s="140"/>
      <c r="R695" s="140"/>
      <c r="S695" s="140"/>
      <c r="T695" s="141"/>
      <c r="AT695" s="138" t="s">
        <v>212</v>
      </c>
      <c r="AU695" s="138" t="s">
        <v>88</v>
      </c>
      <c r="AV695" s="40" t="s">
        <v>88</v>
      </c>
      <c r="AW695" s="40" t="s">
        <v>31</v>
      </c>
      <c r="AX695" s="40" t="s">
        <v>75</v>
      </c>
      <c r="AY695" s="138" t="s">
        <v>203</v>
      </c>
    </row>
    <row r="696" spans="1:65" s="43" customFormat="1">
      <c r="B696" s="152"/>
      <c r="C696" s="209"/>
      <c r="D696" s="198" t="s">
        <v>212</v>
      </c>
      <c r="E696" s="210" t="s">
        <v>131</v>
      </c>
      <c r="F696" s="211" t="s">
        <v>231</v>
      </c>
      <c r="G696" s="209"/>
      <c r="H696" s="212">
        <v>60.14</v>
      </c>
      <c r="J696" s="209"/>
      <c r="L696" s="152"/>
      <c r="M696" s="154"/>
      <c r="N696" s="155"/>
      <c r="O696" s="155"/>
      <c r="P696" s="155"/>
      <c r="Q696" s="155"/>
      <c r="R696" s="155"/>
      <c r="S696" s="155"/>
      <c r="T696" s="156"/>
      <c r="AT696" s="153" t="s">
        <v>212</v>
      </c>
      <c r="AU696" s="153" t="s">
        <v>88</v>
      </c>
      <c r="AV696" s="43" t="s">
        <v>204</v>
      </c>
      <c r="AW696" s="43" t="s">
        <v>31</v>
      </c>
      <c r="AX696" s="43" t="s">
        <v>75</v>
      </c>
      <c r="AY696" s="153" t="s">
        <v>203</v>
      </c>
    </row>
    <row r="697" spans="1:65" s="41" customFormat="1">
      <c r="B697" s="142"/>
      <c r="C697" s="202"/>
      <c r="D697" s="198" t="s">
        <v>212</v>
      </c>
      <c r="E697" s="203" t="s">
        <v>1</v>
      </c>
      <c r="F697" s="204" t="s">
        <v>897</v>
      </c>
      <c r="G697" s="202"/>
      <c r="H697" s="205">
        <v>60.14</v>
      </c>
      <c r="J697" s="202"/>
      <c r="L697" s="142"/>
      <c r="M697" s="144"/>
      <c r="N697" s="145"/>
      <c r="O697" s="145"/>
      <c r="P697" s="145"/>
      <c r="Q697" s="145"/>
      <c r="R697" s="145"/>
      <c r="S697" s="145"/>
      <c r="T697" s="146"/>
      <c r="AT697" s="143" t="s">
        <v>212</v>
      </c>
      <c r="AU697" s="143" t="s">
        <v>88</v>
      </c>
      <c r="AV697" s="41" t="s">
        <v>210</v>
      </c>
      <c r="AW697" s="41" t="s">
        <v>31</v>
      </c>
      <c r="AX697" s="41" t="s">
        <v>82</v>
      </c>
      <c r="AY697" s="143" t="s">
        <v>203</v>
      </c>
    </row>
    <row r="698" spans="1:65" s="87" customFormat="1" ht="21.75" customHeight="1">
      <c r="A698" s="19"/>
      <c r="B698" s="36"/>
      <c r="C698" s="213" t="s">
        <v>898</v>
      </c>
      <c r="D698" s="213" t="s">
        <v>368</v>
      </c>
      <c r="E698" s="214" t="s">
        <v>899</v>
      </c>
      <c r="F698" s="215" t="s">
        <v>900</v>
      </c>
      <c r="G698" s="216" t="s">
        <v>116</v>
      </c>
      <c r="H698" s="217">
        <v>63.146999999999998</v>
      </c>
      <c r="I698" s="44"/>
      <c r="J698" s="228">
        <f>ROUND(I698*H698,2)</f>
        <v>0</v>
      </c>
      <c r="K698" s="45"/>
      <c r="L698" s="157"/>
      <c r="M698" s="46" t="s">
        <v>1</v>
      </c>
      <c r="N698" s="158" t="s">
        <v>41</v>
      </c>
      <c r="O698" s="132"/>
      <c r="P698" s="133">
        <f>O698*H698</f>
        <v>0</v>
      </c>
      <c r="Q698" s="133">
        <v>1.2E-2</v>
      </c>
      <c r="R698" s="133">
        <f>Q698*H698</f>
        <v>0.75776399999999999</v>
      </c>
      <c r="S698" s="133">
        <v>0</v>
      </c>
      <c r="T698" s="134">
        <f>S698*H698</f>
        <v>0</v>
      </c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R698" s="135" t="s">
        <v>420</v>
      </c>
      <c r="AT698" s="135" t="s">
        <v>368</v>
      </c>
      <c r="AU698" s="135" t="s">
        <v>88</v>
      </c>
      <c r="AY698" s="80" t="s">
        <v>203</v>
      </c>
      <c r="BE698" s="136">
        <f>IF(N698="základná",J698,0)</f>
        <v>0</v>
      </c>
      <c r="BF698" s="136">
        <f>IF(N698="znížená",J698,0)</f>
        <v>0</v>
      </c>
      <c r="BG698" s="136">
        <f>IF(N698="zákl. prenesená",J698,0)</f>
        <v>0</v>
      </c>
      <c r="BH698" s="136">
        <f>IF(N698="zníž. prenesená",J698,0)</f>
        <v>0</v>
      </c>
      <c r="BI698" s="136">
        <f>IF(N698="nulová",J698,0)</f>
        <v>0</v>
      </c>
      <c r="BJ698" s="80" t="s">
        <v>88</v>
      </c>
      <c r="BK698" s="136">
        <f>ROUND(I698*H698,2)</f>
        <v>0</v>
      </c>
      <c r="BL698" s="80" t="s">
        <v>308</v>
      </c>
      <c r="BM698" s="135" t="s">
        <v>901</v>
      </c>
    </row>
    <row r="699" spans="1:65" s="40" customFormat="1">
      <c r="B699" s="137"/>
      <c r="C699" s="197"/>
      <c r="D699" s="198" t="s">
        <v>212</v>
      </c>
      <c r="E699" s="199" t="s">
        <v>1</v>
      </c>
      <c r="F699" s="200" t="s">
        <v>902</v>
      </c>
      <c r="G699" s="197"/>
      <c r="H699" s="201">
        <v>63.146999999999998</v>
      </c>
      <c r="J699" s="197"/>
      <c r="L699" s="137"/>
      <c r="M699" s="139"/>
      <c r="N699" s="140"/>
      <c r="O699" s="140"/>
      <c r="P699" s="140"/>
      <c r="Q699" s="140"/>
      <c r="R699" s="140"/>
      <c r="S699" s="140"/>
      <c r="T699" s="141"/>
      <c r="AT699" s="138" t="s">
        <v>212</v>
      </c>
      <c r="AU699" s="138" t="s">
        <v>88</v>
      </c>
      <c r="AV699" s="40" t="s">
        <v>88</v>
      </c>
      <c r="AW699" s="40" t="s">
        <v>31</v>
      </c>
      <c r="AX699" s="40" t="s">
        <v>75</v>
      </c>
      <c r="AY699" s="138" t="s">
        <v>203</v>
      </c>
    </row>
    <row r="700" spans="1:65" s="41" customFormat="1">
      <c r="B700" s="142"/>
      <c r="C700" s="202"/>
      <c r="D700" s="198" t="s">
        <v>212</v>
      </c>
      <c r="E700" s="203" t="s">
        <v>1</v>
      </c>
      <c r="F700" s="204" t="s">
        <v>903</v>
      </c>
      <c r="G700" s="202"/>
      <c r="H700" s="205">
        <v>63.146999999999998</v>
      </c>
      <c r="J700" s="202"/>
      <c r="L700" s="142"/>
      <c r="M700" s="144"/>
      <c r="N700" s="145"/>
      <c r="O700" s="145"/>
      <c r="P700" s="145"/>
      <c r="Q700" s="145"/>
      <c r="R700" s="145"/>
      <c r="S700" s="145"/>
      <c r="T700" s="146"/>
      <c r="AT700" s="143" t="s">
        <v>212</v>
      </c>
      <c r="AU700" s="143" t="s">
        <v>88</v>
      </c>
      <c r="AV700" s="41" t="s">
        <v>210</v>
      </c>
      <c r="AW700" s="41" t="s">
        <v>31</v>
      </c>
      <c r="AX700" s="41" t="s">
        <v>82</v>
      </c>
      <c r="AY700" s="143" t="s">
        <v>203</v>
      </c>
    </row>
    <row r="701" spans="1:65" s="87" customFormat="1" ht="16.5" customHeight="1">
      <c r="A701" s="19"/>
      <c r="B701" s="36"/>
      <c r="C701" s="192" t="s">
        <v>904</v>
      </c>
      <c r="D701" s="192" t="s">
        <v>206</v>
      </c>
      <c r="E701" s="193" t="s">
        <v>905</v>
      </c>
      <c r="F701" s="194" t="s">
        <v>906</v>
      </c>
      <c r="G701" s="195" t="s">
        <v>116</v>
      </c>
      <c r="H701" s="196">
        <v>143.25</v>
      </c>
      <c r="I701" s="37"/>
      <c r="J701" s="227">
        <f>ROUND(I701*H701,2)</f>
        <v>0</v>
      </c>
      <c r="K701" s="38"/>
      <c r="L701" s="36"/>
      <c r="M701" s="39" t="s">
        <v>1</v>
      </c>
      <c r="N701" s="131" t="s">
        <v>41</v>
      </c>
      <c r="O701" s="132"/>
      <c r="P701" s="133">
        <f>O701*H701</f>
        <v>0</v>
      </c>
      <c r="Q701" s="133">
        <v>4.462E-2</v>
      </c>
      <c r="R701" s="133">
        <f>Q701*H701</f>
        <v>6.3918150000000002</v>
      </c>
      <c r="S701" s="133">
        <v>0</v>
      </c>
      <c r="T701" s="134">
        <f>S701*H701</f>
        <v>0</v>
      </c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R701" s="135" t="s">
        <v>308</v>
      </c>
      <c r="AT701" s="135" t="s">
        <v>206</v>
      </c>
      <c r="AU701" s="135" t="s">
        <v>88</v>
      </c>
      <c r="AY701" s="80" t="s">
        <v>203</v>
      </c>
      <c r="BE701" s="136">
        <f>IF(N701="základná",J701,0)</f>
        <v>0</v>
      </c>
      <c r="BF701" s="136">
        <f>IF(N701="znížená",J701,0)</f>
        <v>0</v>
      </c>
      <c r="BG701" s="136">
        <f>IF(N701="zákl. prenesená",J701,0)</f>
        <v>0</v>
      </c>
      <c r="BH701" s="136">
        <f>IF(N701="zníž. prenesená",J701,0)</f>
        <v>0</v>
      </c>
      <c r="BI701" s="136">
        <f>IF(N701="nulová",J701,0)</f>
        <v>0</v>
      </c>
      <c r="BJ701" s="80" t="s">
        <v>88</v>
      </c>
      <c r="BK701" s="136">
        <f>ROUND(I701*H701,2)</f>
        <v>0</v>
      </c>
      <c r="BL701" s="80" t="s">
        <v>308</v>
      </c>
      <c r="BM701" s="135" t="s">
        <v>907</v>
      </c>
    </row>
    <row r="702" spans="1:65" s="42" customFormat="1">
      <c r="B702" s="147"/>
      <c r="C702" s="206"/>
      <c r="D702" s="198" t="s">
        <v>212</v>
      </c>
      <c r="E702" s="207" t="s">
        <v>1</v>
      </c>
      <c r="F702" s="208" t="s">
        <v>908</v>
      </c>
      <c r="G702" s="206"/>
      <c r="H702" s="207" t="s">
        <v>1</v>
      </c>
      <c r="J702" s="206"/>
      <c r="L702" s="147"/>
      <c r="M702" s="149"/>
      <c r="N702" s="150"/>
      <c r="O702" s="150"/>
      <c r="P702" s="150"/>
      <c r="Q702" s="150"/>
      <c r="R702" s="150"/>
      <c r="S702" s="150"/>
      <c r="T702" s="151"/>
      <c r="AT702" s="148" t="s">
        <v>212</v>
      </c>
      <c r="AU702" s="148" t="s">
        <v>88</v>
      </c>
      <c r="AV702" s="42" t="s">
        <v>82</v>
      </c>
      <c r="AW702" s="42" t="s">
        <v>31</v>
      </c>
      <c r="AX702" s="42" t="s">
        <v>75</v>
      </c>
      <c r="AY702" s="148" t="s">
        <v>203</v>
      </c>
    </row>
    <row r="703" spans="1:65" s="42" customFormat="1">
      <c r="B703" s="147"/>
      <c r="C703" s="206"/>
      <c r="D703" s="198" t="s">
        <v>212</v>
      </c>
      <c r="E703" s="207" t="s">
        <v>1</v>
      </c>
      <c r="F703" s="208" t="s">
        <v>909</v>
      </c>
      <c r="G703" s="206"/>
      <c r="H703" s="207" t="s">
        <v>1</v>
      </c>
      <c r="J703" s="206"/>
      <c r="L703" s="147"/>
      <c r="M703" s="149"/>
      <c r="N703" s="150"/>
      <c r="O703" s="150"/>
      <c r="P703" s="150"/>
      <c r="Q703" s="150"/>
      <c r="R703" s="150"/>
      <c r="S703" s="150"/>
      <c r="T703" s="151"/>
      <c r="AT703" s="148" t="s">
        <v>212</v>
      </c>
      <c r="AU703" s="148" t="s">
        <v>88</v>
      </c>
      <c r="AV703" s="42" t="s">
        <v>82</v>
      </c>
      <c r="AW703" s="42" t="s">
        <v>31</v>
      </c>
      <c r="AX703" s="42" t="s">
        <v>75</v>
      </c>
      <c r="AY703" s="148" t="s">
        <v>203</v>
      </c>
    </row>
    <row r="704" spans="1:65" s="42" customFormat="1">
      <c r="B704" s="147"/>
      <c r="C704" s="206"/>
      <c r="D704" s="198" t="s">
        <v>212</v>
      </c>
      <c r="E704" s="207" t="s">
        <v>1</v>
      </c>
      <c r="F704" s="208" t="s">
        <v>910</v>
      </c>
      <c r="G704" s="206"/>
      <c r="H704" s="207" t="s">
        <v>1</v>
      </c>
      <c r="J704" s="206"/>
      <c r="L704" s="147"/>
      <c r="M704" s="149"/>
      <c r="N704" s="150"/>
      <c r="O704" s="150"/>
      <c r="P704" s="150"/>
      <c r="Q704" s="150"/>
      <c r="R704" s="150"/>
      <c r="S704" s="150"/>
      <c r="T704" s="151"/>
      <c r="AT704" s="148" t="s">
        <v>212</v>
      </c>
      <c r="AU704" s="148" t="s">
        <v>88</v>
      </c>
      <c r="AV704" s="42" t="s">
        <v>82</v>
      </c>
      <c r="AW704" s="42" t="s">
        <v>31</v>
      </c>
      <c r="AX704" s="42" t="s">
        <v>75</v>
      </c>
      <c r="AY704" s="148" t="s">
        <v>203</v>
      </c>
    </row>
    <row r="705" spans="2:51" s="42" customFormat="1">
      <c r="B705" s="147"/>
      <c r="C705" s="206"/>
      <c r="D705" s="198" t="s">
        <v>212</v>
      </c>
      <c r="E705" s="207" t="s">
        <v>1</v>
      </c>
      <c r="F705" s="208" t="s">
        <v>911</v>
      </c>
      <c r="G705" s="206"/>
      <c r="H705" s="207" t="s">
        <v>1</v>
      </c>
      <c r="J705" s="206"/>
      <c r="L705" s="147"/>
      <c r="M705" s="149"/>
      <c r="N705" s="150"/>
      <c r="O705" s="150"/>
      <c r="P705" s="150"/>
      <c r="Q705" s="150"/>
      <c r="R705" s="150"/>
      <c r="S705" s="150"/>
      <c r="T705" s="151"/>
      <c r="AT705" s="148" t="s">
        <v>212</v>
      </c>
      <c r="AU705" s="148" t="s">
        <v>88</v>
      </c>
      <c r="AV705" s="42" t="s">
        <v>82</v>
      </c>
      <c r="AW705" s="42" t="s">
        <v>31</v>
      </c>
      <c r="AX705" s="42" t="s">
        <v>75</v>
      </c>
      <c r="AY705" s="148" t="s">
        <v>203</v>
      </c>
    </row>
    <row r="706" spans="2:51" s="42" customFormat="1">
      <c r="B706" s="147"/>
      <c r="C706" s="206"/>
      <c r="D706" s="198" t="s">
        <v>212</v>
      </c>
      <c r="E706" s="207" t="s">
        <v>1</v>
      </c>
      <c r="F706" s="208" t="s">
        <v>887</v>
      </c>
      <c r="G706" s="206"/>
      <c r="H706" s="207" t="s">
        <v>1</v>
      </c>
      <c r="J706" s="206"/>
      <c r="L706" s="147"/>
      <c r="M706" s="149"/>
      <c r="N706" s="150"/>
      <c r="O706" s="150"/>
      <c r="P706" s="150"/>
      <c r="Q706" s="150"/>
      <c r="R706" s="150"/>
      <c r="S706" s="150"/>
      <c r="T706" s="151"/>
      <c r="AT706" s="148" t="s">
        <v>212</v>
      </c>
      <c r="AU706" s="148" t="s">
        <v>88</v>
      </c>
      <c r="AV706" s="42" t="s">
        <v>82</v>
      </c>
      <c r="AW706" s="42" t="s">
        <v>31</v>
      </c>
      <c r="AX706" s="42" t="s">
        <v>75</v>
      </c>
      <c r="AY706" s="148" t="s">
        <v>203</v>
      </c>
    </row>
    <row r="707" spans="2:51" s="42" customFormat="1">
      <c r="B707" s="147"/>
      <c r="C707" s="206"/>
      <c r="D707" s="198" t="s">
        <v>212</v>
      </c>
      <c r="E707" s="207" t="s">
        <v>1</v>
      </c>
      <c r="F707" s="208" t="s">
        <v>888</v>
      </c>
      <c r="G707" s="206"/>
      <c r="H707" s="207" t="s">
        <v>1</v>
      </c>
      <c r="J707" s="206"/>
      <c r="L707" s="147"/>
      <c r="M707" s="149"/>
      <c r="N707" s="150"/>
      <c r="O707" s="150"/>
      <c r="P707" s="150"/>
      <c r="Q707" s="150"/>
      <c r="R707" s="150"/>
      <c r="S707" s="150"/>
      <c r="T707" s="151"/>
      <c r="AT707" s="148" t="s">
        <v>212</v>
      </c>
      <c r="AU707" s="148" t="s">
        <v>88</v>
      </c>
      <c r="AV707" s="42" t="s">
        <v>82</v>
      </c>
      <c r="AW707" s="42" t="s">
        <v>31</v>
      </c>
      <c r="AX707" s="42" t="s">
        <v>75</v>
      </c>
      <c r="AY707" s="148" t="s">
        <v>203</v>
      </c>
    </row>
    <row r="708" spans="2:51" s="42" customFormat="1">
      <c r="B708" s="147"/>
      <c r="C708" s="206"/>
      <c r="D708" s="198" t="s">
        <v>212</v>
      </c>
      <c r="E708" s="207" t="s">
        <v>1</v>
      </c>
      <c r="F708" s="208" t="s">
        <v>889</v>
      </c>
      <c r="G708" s="206"/>
      <c r="H708" s="207" t="s">
        <v>1</v>
      </c>
      <c r="J708" s="206"/>
      <c r="L708" s="147"/>
      <c r="M708" s="149"/>
      <c r="N708" s="150"/>
      <c r="O708" s="150"/>
      <c r="P708" s="150"/>
      <c r="Q708" s="150"/>
      <c r="R708" s="150"/>
      <c r="S708" s="150"/>
      <c r="T708" s="151"/>
      <c r="AT708" s="148" t="s">
        <v>212</v>
      </c>
      <c r="AU708" s="148" t="s">
        <v>88</v>
      </c>
      <c r="AV708" s="42" t="s">
        <v>82</v>
      </c>
      <c r="AW708" s="42" t="s">
        <v>31</v>
      </c>
      <c r="AX708" s="42" t="s">
        <v>75</v>
      </c>
      <c r="AY708" s="148" t="s">
        <v>203</v>
      </c>
    </row>
    <row r="709" spans="2:51" s="42" customFormat="1">
      <c r="B709" s="147"/>
      <c r="C709" s="206"/>
      <c r="D709" s="198" t="s">
        <v>212</v>
      </c>
      <c r="E709" s="207" t="s">
        <v>1</v>
      </c>
      <c r="F709" s="208" t="s">
        <v>890</v>
      </c>
      <c r="G709" s="206"/>
      <c r="H709" s="207" t="s">
        <v>1</v>
      </c>
      <c r="J709" s="206"/>
      <c r="L709" s="147"/>
      <c r="M709" s="149"/>
      <c r="N709" s="150"/>
      <c r="O709" s="150"/>
      <c r="P709" s="150"/>
      <c r="Q709" s="150"/>
      <c r="R709" s="150"/>
      <c r="S709" s="150"/>
      <c r="T709" s="151"/>
      <c r="AT709" s="148" t="s">
        <v>212</v>
      </c>
      <c r="AU709" s="148" t="s">
        <v>88</v>
      </c>
      <c r="AV709" s="42" t="s">
        <v>82</v>
      </c>
      <c r="AW709" s="42" t="s">
        <v>31</v>
      </c>
      <c r="AX709" s="42" t="s">
        <v>75</v>
      </c>
      <c r="AY709" s="148" t="s">
        <v>203</v>
      </c>
    </row>
    <row r="710" spans="2:51" s="40" customFormat="1">
      <c r="B710" s="137"/>
      <c r="C710" s="197"/>
      <c r="D710" s="198" t="s">
        <v>212</v>
      </c>
      <c r="E710" s="199" t="s">
        <v>1</v>
      </c>
      <c r="F710" s="200" t="s">
        <v>912</v>
      </c>
      <c r="G710" s="197"/>
      <c r="H710" s="201">
        <v>74</v>
      </c>
      <c r="J710" s="197"/>
      <c r="L710" s="137"/>
      <c r="M710" s="139"/>
      <c r="N710" s="140"/>
      <c r="O710" s="140"/>
      <c r="P710" s="140"/>
      <c r="Q710" s="140"/>
      <c r="R710" s="140"/>
      <c r="S710" s="140"/>
      <c r="T710" s="141"/>
      <c r="AT710" s="138" t="s">
        <v>212</v>
      </c>
      <c r="AU710" s="138" t="s">
        <v>88</v>
      </c>
      <c r="AV710" s="40" t="s">
        <v>88</v>
      </c>
      <c r="AW710" s="40" t="s">
        <v>31</v>
      </c>
      <c r="AX710" s="40" t="s">
        <v>75</v>
      </c>
      <c r="AY710" s="138" t="s">
        <v>203</v>
      </c>
    </row>
    <row r="711" spans="2:51" s="40" customFormat="1">
      <c r="B711" s="137"/>
      <c r="C711" s="197"/>
      <c r="D711" s="198" t="s">
        <v>212</v>
      </c>
      <c r="E711" s="199" t="s">
        <v>1</v>
      </c>
      <c r="F711" s="200" t="s">
        <v>913</v>
      </c>
      <c r="G711" s="197"/>
      <c r="H711" s="201">
        <v>17.71</v>
      </c>
      <c r="J711" s="197"/>
      <c r="L711" s="137"/>
      <c r="M711" s="139"/>
      <c r="N711" s="140"/>
      <c r="O711" s="140"/>
      <c r="P711" s="140"/>
      <c r="Q711" s="140"/>
      <c r="R711" s="140"/>
      <c r="S711" s="140"/>
      <c r="T711" s="141"/>
      <c r="AT711" s="138" t="s">
        <v>212</v>
      </c>
      <c r="AU711" s="138" t="s">
        <v>88</v>
      </c>
      <c r="AV711" s="40" t="s">
        <v>88</v>
      </c>
      <c r="AW711" s="40" t="s">
        <v>31</v>
      </c>
      <c r="AX711" s="40" t="s">
        <v>75</v>
      </c>
      <c r="AY711" s="138" t="s">
        <v>203</v>
      </c>
    </row>
    <row r="712" spans="2:51" s="40" customFormat="1">
      <c r="B712" s="137"/>
      <c r="C712" s="197"/>
      <c r="D712" s="198" t="s">
        <v>212</v>
      </c>
      <c r="E712" s="199" t="s">
        <v>1</v>
      </c>
      <c r="F712" s="200" t="s">
        <v>914</v>
      </c>
      <c r="G712" s="197"/>
      <c r="H712" s="201">
        <v>9.98</v>
      </c>
      <c r="J712" s="197"/>
      <c r="L712" s="137"/>
      <c r="M712" s="139"/>
      <c r="N712" s="140"/>
      <c r="O712" s="140"/>
      <c r="P712" s="140"/>
      <c r="Q712" s="140"/>
      <c r="R712" s="140"/>
      <c r="S712" s="140"/>
      <c r="T712" s="141"/>
      <c r="AT712" s="138" t="s">
        <v>212</v>
      </c>
      <c r="AU712" s="138" t="s">
        <v>88</v>
      </c>
      <c r="AV712" s="40" t="s">
        <v>88</v>
      </c>
      <c r="AW712" s="40" t="s">
        <v>31</v>
      </c>
      <c r="AX712" s="40" t="s">
        <v>75</v>
      </c>
      <c r="AY712" s="138" t="s">
        <v>203</v>
      </c>
    </row>
    <row r="713" spans="2:51" s="40" customFormat="1">
      <c r="B713" s="137"/>
      <c r="C713" s="197"/>
      <c r="D713" s="198" t="s">
        <v>212</v>
      </c>
      <c r="E713" s="199" t="s">
        <v>1</v>
      </c>
      <c r="F713" s="200" t="s">
        <v>915</v>
      </c>
      <c r="G713" s="197"/>
      <c r="H713" s="201">
        <v>10.23</v>
      </c>
      <c r="J713" s="197"/>
      <c r="L713" s="137"/>
      <c r="M713" s="139"/>
      <c r="N713" s="140"/>
      <c r="O713" s="140"/>
      <c r="P713" s="140"/>
      <c r="Q713" s="140"/>
      <c r="R713" s="140"/>
      <c r="S713" s="140"/>
      <c r="T713" s="141"/>
      <c r="AT713" s="138" t="s">
        <v>212</v>
      </c>
      <c r="AU713" s="138" t="s">
        <v>88</v>
      </c>
      <c r="AV713" s="40" t="s">
        <v>88</v>
      </c>
      <c r="AW713" s="40" t="s">
        <v>31</v>
      </c>
      <c r="AX713" s="40" t="s">
        <v>75</v>
      </c>
      <c r="AY713" s="138" t="s">
        <v>203</v>
      </c>
    </row>
    <row r="714" spans="2:51" s="40" customFormat="1">
      <c r="B714" s="137"/>
      <c r="C714" s="197"/>
      <c r="D714" s="198" t="s">
        <v>212</v>
      </c>
      <c r="E714" s="199" t="s">
        <v>1</v>
      </c>
      <c r="F714" s="200" t="s">
        <v>916</v>
      </c>
      <c r="G714" s="197"/>
      <c r="H714" s="201">
        <v>15.95</v>
      </c>
      <c r="J714" s="197"/>
      <c r="L714" s="137"/>
      <c r="M714" s="139"/>
      <c r="N714" s="140"/>
      <c r="O714" s="140"/>
      <c r="P714" s="140"/>
      <c r="Q714" s="140"/>
      <c r="R714" s="140"/>
      <c r="S714" s="140"/>
      <c r="T714" s="141"/>
      <c r="AT714" s="138" t="s">
        <v>212</v>
      </c>
      <c r="AU714" s="138" t="s">
        <v>88</v>
      </c>
      <c r="AV714" s="40" t="s">
        <v>88</v>
      </c>
      <c r="AW714" s="40" t="s">
        <v>31</v>
      </c>
      <c r="AX714" s="40" t="s">
        <v>75</v>
      </c>
      <c r="AY714" s="138" t="s">
        <v>203</v>
      </c>
    </row>
    <row r="715" spans="2:51" s="40" customFormat="1">
      <c r="B715" s="137"/>
      <c r="C715" s="197"/>
      <c r="D715" s="198" t="s">
        <v>212</v>
      </c>
      <c r="E715" s="199" t="s">
        <v>1</v>
      </c>
      <c r="F715" s="200" t="s">
        <v>917</v>
      </c>
      <c r="G715" s="197"/>
      <c r="H715" s="201">
        <v>1.23</v>
      </c>
      <c r="J715" s="197"/>
      <c r="L715" s="137"/>
      <c r="M715" s="139"/>
      <c r="N715" s="140"/>
      <c r="O715" s="140"/>
      <c r="P715" s="140"/>
      <c r="Q715" s="140"/>
      <c r="R715" s="140"/>
      <c r="S715" s="140"/>
      <c r="T715" s="141"/>
      <c r="AT715" s="138" t="s">
        <v>212</v>
      </c>
      <c r="AU715" s="138" t="s">
        <v>88</v>
      </c>
      <c r="AV715" s="40" t="s">
        <v>88</v>
      </c>
      <c r="AW715" s="40" t="s">
        <v>31</v>
      </c>
      <c r="AX715" s="40" t="s">
        <v>75</v>
      </c>
      <c r="AY715" s="138" t="s">
        <v>203</v>
      </c>
    </row>
    <row r="716" spans="2:51" s="40" customFormat="1">
      <c r="B716" s="137"/>
      <c r="C716" s="197"/>
      <c r="D716" s="198" t="s">
        <v>212</v>
      </c>
      <c r="E716" s="199" t="s">
        <v>1</v>
      </c>
      <c r="F716" s="200" t="s">
        <v>918</v>
      </c>
      <c r="G716" s="197"/>
      <c r="H716" s="201">
        <v>4.3</v>
      </c>
      <c r="J716" s="197"/>
      <c r="L716" s="137"/>
      <c r="M716" s="139"/>
      <c r="N716" s="140"/>
      <c r="O716" s="140"/>
      <c r="P716" s="140"/>
      <c r="Q716" s="140"/>
      <c r="R716" s="140"/>
      <c r="S716" s="140"/>
      <c r="T716" s="141"/>
      <c r="AT716" s="138" t="s">
        <v>212</v>
      </c>
      <c r="AU716" s="138" t="s">
        <v>88</v>
      </c>
      <c r="AV716" s="40" t="s">
        <v>88</v>
      </c>
      <c r="AW716" s="40" t="s">
        <v>31</v>
      </c>
      <c r="AX716" s="40" t="s">
        <v>75</v>
      </c>
      <c r="AY716" s="138" t="s">
        <v>203</v>
      </c>
    </row>
    <row r="717" spans="2:51" s="40" customFormat="1">
      <c r="B717" s="137"/>
      <c r="C717" s="197"/>
      <c r="D717" s="198" t="s">
        <v>212</v>
      </c>
      <c r="E717" s="199" t="s">
        <v>1</v>
      </c>
      <c r="F717" s="200" t="s">
        <v>919</v>
      </c>
      <c r="G717" s="197"/>
      <c r="H717" s="201">
        <v>4.07</v>
      </c>
      <c r="J717" s="197"/>
      <c r="L717" s="137"/>
      <c r="M717" s="139"/>
      <c r="N717" s="140"/>
      <c r="O717" s="140"/>
      <c r="P717" s="140"/>
      <c r="Q717" s="140"/>
      <c r="R717" s="140"/>
      <c r="S717" s="140"/>
      <c r="T717" s="141"/>
      <c r="AT717" s="138" t="s">
        <v>212</v>
      </c>
      <c r="AU717" s="138" t="s">
        <v>88</v>
      </c>
      <c r="AV717" s="40" t="s">
        <v>88</v>
      </c>
      <c r="AW717" s="40" t="s">
        <v>31</v>
      </c>
      <c r="AX717" s="40" t="s">
        <v>75</v>
      </c>
      <c r="AY717" s="138" t="s">
        <v>203</v>
      </c>
    </row>
    <row r="718" spans="2:51" s="40" customFormat="1">
      <c r="B718" s="137"/>
      <c r="C718" s="197"/>
      <c r="D718" s="198" t="s">
        <v>212</v>
      </c>
      <c r="E718" s="199" t="s">
        <v>1</v>
      </c>
      <c r="F718" s="200" t="s">
        <v>920</v>
      </c>
      <c r="G718" s="197"/>
      <c r="H718" s="201">
        <v>5.78</v>
      </c>
      <c r="J718" s="197"/>
      <c r="L718" s="137"/>
      <c r="M718" s="139"/>
      <c r="N718" s="140"/>
      <c r="O718" s="140"/>
      <c r="P718" s="140"/>
      <c r="Q718" s="140"/>
      <c r="R718" s="140"/>
      <c r="S718" s="140"/>
      <c r="T718" s="141"/>
      <c r="AT718" s="138" t="s">
        <v>212</v>
      </c>
      <c r="AU718" s="138" t="s">
        <v>88</v>
      </c>
      <c r="AV718" s="40" t="s">
        <v>88</v>
      </c>
      <c r="AW718" s="40" t="s">
        <v>31</v>
      </c>
      <c r="AX718" s="40" t="s">
        <v>75</v>
      </c>
      <c r="AY718" s="138" t="s">
        <v>203</v>
      </c>
    </row>
    <row r="719" spans="2:51" s="43" customFormat="1">
      <c r="B719" s="152"/>
      <c r="C719" s="209"/>
      <c r="D719" s="198" t="s">
        <v>212</v>
      </c>
      <c r="E719" s="210" t="s">
        <v>143</v>
      </c>
      <c r="F719" s="211" t="s">
        <v>231</v>
      </c>
      <c r="G719" s="209"/>
      <c r="H719" s="212">
        <v>143.25</v>
      </c>
      <c r="J719" s="209"/>
      <c r="L719" s="152"/>
      <c r="M719" s="154"/>
      <c r="N719" s="155"/>
      <c r="O719" s="155"/>
      <c r="P719" s="155"/>
      <c r="Q719" s="155"/>
      <c r="R719" s="155"/>
      <c r="S719" s="155"/>
      <c r="T719" s="156"/>
      <c r="AT719" s="153" t="s">
        <v>212</v>
      </c>
      <c r="AU719" s="153" t="s">
        <v>88</v>
      </c>
      <c r="AV719" s="43" t="s">
        <v>204</v>
      </c>
      <c r="AW719" s="43" t="s">
        <v>31</v>
      </c>
      <c r="AX719" s="43" t="s">
        <v>75</v>
      </c>
      <c r="AY719" s="153" t="s">
        <v>203</v>
      </c>
    </row>
    <row r="720" spans="2:51" s="41" customFormat="1">
      <c r="B720" s="142"/>
      <c r="C720" s="202"/>
      <c r="D720" s="198" t="s">
        <v>212</v>
      </c>
      <c r="E720" s="203" t="s">
        <v>1</v>
      </c>
      <c r="F720" s="204" t="s">
        <v>239</v>
      </c>
      <c r="G720" s="202"/>
      <c r="H720" s="205">
        <v>143.25</v>
      </c>
      <c r="J720" s="202"/>
      <c r="L720" s="142"/>
      <c r="M720" s="144"/>
      <c r="N720" s="145"/>
      <c r="O720" s="145"/>
      <c r="P720" s="145"/>
      <c r="Q720" s="145"/>
      <c r="R720" s="145"/>
      <c r="S720" s="145"/>
      <c r="T720" s="146"/>
      <c r="AT720" s="143" t="s">
        <v>212</v>
      </c>
      <c r="AU720" s="143" t="s">
        <v>88</v>
      </c>
      <c r="AV720" s="41" t="s">
        <v>210</v>
      </c>
      <c r="AW720" s="41" t="s">
        <v>31</v>
      </c>
      <c r="AX720" s="41" t="s">
        <v>82</v>
      </c>
      <c r="AY720" s="143" t="s">
        <v>203</v>
      </c>
    </row>
    <row r="721" spans="1:65" s="87" customFormat="1" ht="21.75" customHeight="1">
      <c r="A721" s="19"/>
      <c r="B721" s="36"/>
      <c r="C721" s="213" t="s">
        <v>921</v>
      </c>
      <c r="D721" s="213" t="s">
        <v>368</v>
      </c>
      <c r="E721" s="214" t="s">
        <v>922</v>
      </c>
      <c r="F721" s="215" t="s">
        <v>923</v>
      </c>
      <c r="G721" s="216" t="s">
        <v>116</v>
      </c>
      <c r="H721" s="217">
        <v>150.41300000000001</v>
      </c>
      <c r="I721" s="44"/>
      <c r="J721" s="228">
        <f>ROUND(I721*H721,2)</f>
        <v>0</v>
      </c>
      <c r="K721" s="45"/>
      <c r="L721" s="157"/>
      <c r="M721" s="46" t="s">
        <v>1</v>
      </c>
      <c r="N721" s="158" t="s">
        <v>41</v>
      </c>
      <c r="O721" s="132"/>
      <c r="P721" s="133">
        <f>O721*H721</f>
        <v>0</v>
      </c>
      <c r="Q721" s="133">
        <v>1.9199999999999998E-2</v>
      </c>
      <c r="R721" s="133">
        <f>Q721*H721</f>
        <v>2.8879296000000001</v>
      </c>
      <c r="S721" s="133">
        <v>0</v>
      </c>
      <c r="T721" s="134">
        <f>S721*H721</f>
        <v>0</v>
      </c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R721" s="135" t="s">
        <v>420</v>
      </c>
      <c r="AT721" s="135" t="s">
        <v>368</v>
      </c>
      <c r="AU721" s="135" t="s">
        <v>88</v>
      </c>
      <c r="AY721" s="80" t="s">
        <v>203</v>
      </c>
      <c r="BE721" s="136">
        <f>IF(N721="základná",J721,0)</f>
        <v>0</v>
      </c>
      <c r="BF721" s="136">
        <f>IF(N721="znížená",J721,0)</f>
        <v>0</v>
      </c>
      <c r="BG721" s="136">
        <f>IF(N721="zákl. prenesená",J721,0)</f>
        <v>0</v>
      </c>
      <c r="BH721" s="136">
        <f>IF(N721="zníž. prenesená",J721,0)</f>
        <v>0</v>
      </c>
      <c r="BI721" s="136">
        <f>IF(N721="nulová",J721,0)</f>
        <v>0</v>
      </c>
      <c r="BJ721" s="80" t="s">
        <v>88</v>
      </c>
      <c r="BK721" s="136">
        <f>ROUND(I721*H721,2)</f>
        <v>0</v>
      </c>
      <c r="BL721" s="80" t="s">
        <v>308</v>
      </c>
      <c r="BM721" s="135" t="s">
        <v>924</v>
      </c>
    </row>
    <row r="722" spans="1:65" s="40" customFormat="1">
      <c r="B722" s="137"/>
      <c r="C722" s="197"/>
      <c r="D722" s="198" t="s">
        <v>212</v>
      </c>
      <c r="E722" s="199" t="s">
        <v>1</v>
      </c>
      <c r="F722" s="200" t="s">
        <v>925</v>
      </c>
      <c r="G722" s="197"/>
      <c r="H722" s="201">
        <v>150.41300000000001</v>
      </c>
      <c r="J722" s="197"/>
      <c r="L722" s="137"/>
      <c r="M722" s="139"/>
      <c r="N722" s="140"/>
      <c r="O722" s="140"/>
      <c r="P722" s="140"/>
      <c r="Q722" s="140"/>
      <c r="R722" s="140"/>
      <c r="S722" s="140"/>
      <c r="T722" s="141"/>
      <c r="AT722" s="138" t="s">
        <v>212</v>
      </c>
      <c r="AU722" s="138" t="s">
        <v>88</v>
      </c>
      <c r="AV722" s="40" t="s">
        <v>88</v>
      </c>
      <c r="AW722" s="40" t="s">
        <v>31</v>
      </c>
      <c r="AX722" s="40" t="s">
        <v>75</v>
      </c>
      <c r="AY722" s="138" t="s">
        <v>203</v>
      </c>
    </row>
    <row r="723" spans="1:65" s="43" customFormat="1">
      <c r="B723" s="152"/>
      <c r="C723" s="209"/>
      <c r="D723" s="198" t="s">
        <v>212</v>
      </c>
      <c r="E723" s="210" t="s">
        <v>1</v>
      </c>
      <c r="F723" s="211" t="s">
        <v>231</v>
      </c>
      <c r="G723" s="209"/>
      <c r="H723" s="212">
        <v>150.41300000000001</v>
      </c>
      <c r="J723" s="209"/>
      <c r="L723" s="152"/>
      <c r="M723" s="154"/>
      <c r="N723" s="155"/>
      <c r="O723" s="155"/>
      <c r="P723" s="155"/>
      <c r="Q723" s="155"/>
      <c r="R723" s="155"/>
      <c r="S723" s="155"/>
      <c r="T723" s="156"/>
      <c r="AT723" s="153" t="s">
        <v>212</v>
      </c>
      <c r="AU723" s="153" t="s">
        <v>88</v>
      </c>
      <c r="AV723" s="43" t="s">
        <v>204</v>
      </c>
      <c r="AW723" s="43" t="s">
        <v>31</v>
      </c>
      <c r="AX723" s="43" t="s">
        <v>75</v>
      </c>
      <c r="AY723" s="153" t="s">
        <v>203</v>
      </c>
    </row>
    <row r="724" spans="1:65" s="41" customFormat="1">
      <c r="B724" s="142"/>
      <c r="C724" s="202"/>
      <c r="D724" s="198" t="s">
        <v>212</v>
      </c>
      <c r="E724" s="203" t="s">
        <v>1</v>
      </c>
      <c r="F724" s="204" t="s">
        <v>223</v>
      </c>
      <c r="G724" s="202"/>
      <c r="H724" s="205">
        <v>150.41300000000001</v>
      </c>
      <c r="J724" s="202"/>
      <c r="L724" s="142"/>
      <c r="M724" s="144"/>
      <c r="N724" s="145"/>
      <c r="O724" s="145"/>
      <c r="P724" s="145"/>
      <c r="Q724" s="145"/>
      <c r="R724" s="145"/>
      <c r="S724" s="145"/>
      <c r="T724" s="146"/>
      <c r="AT724" s="143" t="s">
        <v>212</v>
      </c>
      <c r="AU724" s="143" t="s">
        <v>88</v>
      </c>
      <c r="AV724" s="41" t="s">
        <v>210</v>
      </c>
      <c r="AW724" s="41" t="s">
        <v>31</v>
      </c>
      <c r="AX724" s="41" t="s">
        <v>82</v>
      </c>
      <c r="AY724" s="143" t="s">
        <v>203</v>
      </c>
    </row>
    <row r="725" spans="1:65" s="87" customFormat="1" ht="16.5" customHeight="1">
      <c r="A725" s="19"/>
      <c r="B725" s="36"/>
      <c r="C725" s="192" t="s">
        <v>926</v>
      </c>
      <c r="D725" s="192" t="s">
        <v>206</v>
      </c>
      <c r="E725" s="193" t="s">
        <v>927</v>
      </c>
      <c r="F725" s="194" t="s">
        <v>928</v>
      </c>
      <c r="G725" s="195" t="s">
        <v>116</v>
      </c>
      <c r="H725" s="196">
        <v>203.39</v>
      </c>
      <c r="I725" s="37"/>
      <c r="J725" s="227">
        <f>ROUND(I725*H725,2)</f>
        <v>0</v>
      </c>
      <c r="K725" s="38"/>
      <c r="L725" s="36"/>
      <c r="M725" s="39" t="s">
        <v>1</v>
      </c>
      <c r="N725" s="131" t="s">
        <v>41</v>
      </c>
      <c r="O725" s="132"/>
      <c r="P725" s="133">
        <f>O725*H725</f>
        <v>0</v>
      </c>
      <c r="Q725" s="133">
        <v>0</v>
      </c>
      <c r="R725" s="133">
        <f>Q725*H725</f>
        <v>0</v>
      </c>
      <c r="S725" s="133">
        <v>0</v>
      </c>
      <c r="T725" s="134">
        <f>S725*H725</f>
        <v>0</v>
      </c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R725" s="135" t="s">
        <v>308</v>
      </c>
      <c r="AT725" s="135" t="s">
        <v>206</v>
      </c>
      <c r="AU725" s="135" t="s">
        <v>88</v>
      </c>
      <c r="AY725" s="80" t="s">
        <v>203</v>
      </c>
      <c r="BE725" s="136">
        <f>IF(N725="základná",J725,0)</f>
        <v>0</v>
      </c>
      <c r="BF725" s="136">
        <f>IF(N725="znížená",J725,0)</f>
        <v>0</v>
      </c>
      <c r="BG725" s="136">
        <f>IF(N725="zákl. prenesená",J725,0)</f>
        <v>0</v>
      </c>
      <c r="BH725" s="136">
        <f>IF(N725="zníž. prenesená",J725,0)</f>
        <v>0</v>
      </c>
      <c r="BI725" s="136">
        <f>IF(N725="nulová",J725,0)</f>
        <v>0</v>
      </c>
      <c r="BJ725" s="80" t="s">
        <v>88</v>
      </c>
      <c r="BK725" s="136">
        <f>ROUND(I725*H725,2)</f>
        <v>0</v>
      </c>
      <c r="BL725" s="80" t="s">
        <v>308</v>
      </c>
      <c r="BM725" s="135" t="s">
        <v>929</v>
      </c>
    </row>
    <row r="726" spans="1:65" s="40" customFormat="1">
      <c r="B726" s="137"/>
      <c r="C726" s="197"/>
      <c r="D726" s="198" t="s">
        <v>212</v>
      </c>
      <c r="E726" s="199" t="s">
        <v>1</v>
      </c>
      <c r="F726" s="200" t="s">
        <v>131</v>
      </c>
      <c r="G726" s="197"/>
      <c r="H726" s="201">
        <v>60.14</v>
      </c>
      <c r="J726" s="197"/>
      <c r="L726" s="137"/>
      <c r="M726" s="139"/>
      <c r="N726" s="140"/>
      <c r="O726" s="140"/>
      <c r="P726" s="140"/>
      <c r="Q726" s="140"/>
      <c r="R726" s="140"/>
      <c r="S726" s="140"/>
      <c r="T726" s="141"/>
      <c r="AT726" s="138" t="s">
        <v>212</v>
      </c>
      <c r="AU726" s="138" t="s">
        <v>88</v>
      </c>
      <c r="AV726" s="40" t="s">
        <v>88</v>
      </c>
      <c r="AW726" s="40" t="s">
        <v>31</v>
      </c>
      <c r="AX726" s="40" t="s">
        <v>75</v>
      </c>
      <c r="AY726" s="138" t="s">
        <v>203</v>
      </c>
    </row>
    <row r="727" spans="1:65" s="40" customFormat="1">
      <c r="B727" s="137"/>
      <c r="C727" s="197"/>
      <c r="D727" s="198" t="s">
        <v>212</v>
      </c>
      <c r="E727" s="199" t="s">
        <v>1</v>
      </c>
      <c r="F727" s="200" t="s">
        <v>143</v>
      </c>
      <c r="G727" s="197"/>
      <c r="H727" s="201">
        <v>143.25</v>
      </c>
      <c r="J727" s="197"/>
      <c r="L727" s="137"/>
      <c r="M727" s="139"/>
      <c r="N727" s="140"/>
      <c r="O727" s="140"/>
      <c r="P727" s="140"/>
      <c r="Q727" s="140"/>
      <c r="R727" s="140"/>
      <c r="S727" s="140"/>
      <c r="T727" s="141"/>
      <c r="AT727" s="138" t="s">
        <v>212</v>
      </c>
      <c r="AU727" s="138" t="s">
        <v>88</v>
      </c>
      <c r="AV727" s="40" t="s">
        <v>88</v>
      </c>
      <c r="AW727" s="40" t="s">
        <v>31</v>
      </c>
      <c r="AX727" s="40" t="s">
        <v>75</v>
      </c>
      <c r="AY727" s="138" t="s">
        <v>203</v>
      </c>
    </row>
    <row r="728" spans="1:65" s="41" customFormat="1">
      <c r="B728" s="142"/>
      <c r="C728" s="202"/>
      <c r="D728" s="198" t="s">
        <v>212</v>
      </c>
      <c r="E728" s="203" t="s">
        <v>1</v>
      </c>
      <c r="F728" s="204" t="s">
        <v>239</v>
      </c>
      <c r="G728" s="202"/>
      <c r="H728" s="205">
        <v>203.39</v>
      </c>
      <c r="J728" s="202"/>
      <c r="L728" s="142"/>
      <c r="M728" s="144"/>
      <c r="N728" s="145"/>
      <c r="O728" s="145"/>
      <c r="P728" s="145"/>
      <c r="Q728" s="145"/>
      <c r="R728" s="145"/>
      <c r="S728" s="145"/>
      <c r="T728" s="146"/>
      <c r="AT728" s="143" t="s">
        <v>212</v>
      </c>
      <c r="AU728" s="143" t="s">
        <v>88</v>
      </c>
      <c r="AV728" s="41" t="s">
        <v>210</v>
      </c>
      <c r="AW728" s="41" t="s">
        <v>31</v>
      </c>
      <c r="AX728" s="41" t="s">
        <v>82</v>
      </c>
      <c r="AY728" s="143" t="s">
        <v>203</v>
      </c>
    </row>
    <row r="729" spans="1:65" s="87" customFormat="1" ht="16.5" customHeight="1">
      <c r="A729" s="19"/>
      <c r="B729" s="36"/>
      <c r="C729" s="192" t="s">
        <v>930</v>
      </c>
      <c r="D729" s="192" t="s">
        <v>206</v>
      </c>
      <c r="E729" s="193" t="s">
        <v>931</v>
      </c>
      <c r="F729" s="194" t="s">
        <v>932</v>
      </c>
      <c r="G729" s="195" t="s">
        <v>116</v>
      </c>
      <c r="H729" s="196">
        <v>203.39</v>
      </c>
      <c r="I729" s="37"/>
      <c r="J729" s="227">
        <f>ROUND(I729*H729,2)</f>
        <v>0</v>
      </c>
      <c r="K729" s="38"/>
      <c r="L729" s="36"/>
      <c r="M729" s="39" t="s">
        <v>1</v>
      </c>
      <c r="N729" s="131" t="s">
        <v>41</v>
      </c>
      <c r="O729" s="132"/>
      <c r="P729" s="133">
        <f>O729*H729</f>
        <v>0</v>
      </c>
      <c r="Q729" s="133">
        <v>8.0000000000000007E-5</v>
      </c>
      <c r="R729" s="133">
        <f>Q729*H729</f>
        <v>1.62712E-2</v>
      </c>
      <c r="S729" s="133">
        <v>0</v>
      </c>
      <c r="T729" s="134">
        <f>S729*H729</f>
        <v>0</v>
      </c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R729" s="135" t="s">
        <v>308</v>
      </c>
      <c r="AT729" s="135" t="s">
        <v>206</v>
      </c>
      <c r="AU729" s="135" t="s">
        <v>88</v>
      </c>
      <c r="AY729" s="80" t="s">
        <v>203</v>
      </c>
      <c r="BE729" s="136">
        <f>IF(N729="základná",J729,0)</f>
        <v>0</v>
      </c>
      <c r="BF729" s="136">
        <f>IF(N729="znížená",J729,0)</f>
        <v>0</v>
      </c>
      <c r="BG729" s="136">
        <f>IF(N729="zákl. prenesená",J729,0)</f>
        <v>0</v>
      </c>
      <c r="BH729" s="136">
        <f>IF(N729="zníž. prenesená",J729,0)</f>
        <v>0</v>
      </c>
      <c r="BI729" s="136">
        <f>IF(N729="nulová",J729,0)</f>
        <v>0</v>
      </c>
      <c r="BJ729" s="80" t="s">
        <v>88</v>
      </c>
      <c r="BK729" s="136">
        <f>ROUND(I729*H729,2)</f>
        <v>0</v>
      </c>
      <c r="BL729" s="80" t="s">
        <v>308</v>
      </c>
      <c r="BM729" s="135" t="s">
        <v>933</v>
      </c>
    </row>
    <row r="730" spans="1:65" s="40" customFormat="1">
      <c r="B730" s="137"/>
      <c r="C730" s="197"/>
      <c r="D730" s="198" t="s">
        <v>212</v>
      </c>
      <c r="E730" s="199" t="s">
        <v>1</v>
      </c>
      <c r="F730" s="200" t="s">
        <v>131</v>
      </c>
      <c r="G730" s="197"/>
      <c r="H730" s="201">
        <v>60.14</v>
      </c>
      <c r="J730" s="197"/>
      <c r="L730" s="137"/>
      <c r="M730" s="139"/>
      <c r="N730" s="140"/>
      <c r="O730" s="140"/>
      <c r="P730" s="140"/>
      <c r="Q730" s="140"/>
      <c r="R730" s="140"/>
      <c r="S730" s="140"/>
      <c r="T730" s="141"/>
      <c r="AT730" s="138" t="s">
        <v>212</v>
      </c>
      <c r="AU730" s="138" t="s">
        <v>88</v>
      </c>
      <c r="AV730" s="40" t="s">
        <v>88</v>
      </c>
      <c r="AW730" s="40" t="s">
        <v>31</v>
      </c>
      <c r="AX730" s="40" t="s">
        <v>75</v>
      </c>
      <c r="AY730" s="138" t="s">
        <v>203</v>
      </c>
    </row>
    <row r="731" spans="1:65" s="40" customFormat="1">
      <c r="B731" s="137"/>
      <c r="C731" s="197"/>
      <c r="D731" s="198" t="s">
        <v>212</v>
      </c>
      <c r="E731" s="199" t="s">
        <v>1</v>
      </c>
      <c r="F731" s="200" t="s">
        <v>143</v>
      </c>
      <c r="G731" s="197"/>
      <c r="H731" s="201">
        <v>143.25</v>
      </c>
      <c r="J731" s="197"/>
      <c r="L731" s="137"/>
      <c r="M731" s="139"/>
      <c r="N731" s="140"/>
      <c r="O731" s="140"/>
      <c r="P731" s="140"/>
      <c r="Q731" s="140"/>
      <c r="R731" s="140"/>
      <c r="S731" s="140"/>
      <c r="T731" s="141"/>
      <c r="AT731" s="138" t="s">
        <v>212</v>
      </c>
      <c r="AU731" s="138" t="s">
        <v>88</v>
      </c>
      <c r="AV731" s="40" t="s">
        <v>88</v>
      </c>
      <c r="AW731" s="40" t="s">
        <v>31</v>
      </c>
      <c r="AX731" s="40" t="s">
        <v>75</v>
      </c>
      <c r="AY731" s="138" t="s">
        <v>203</v>
      </c>
    </row>
    <row r="732" spans="1:65" s="41" customFormat="1">
      <c r="B732" s="142"/>
      <c r="C732" s="202"/>
      <c r="D732" s="198" t="s">
        <v>212</v>
      </c>
      <c r="E732" s="203" t="s">
        <v>1</v>
      </c>
      <c r="F732" s="204" t="s">
        <v>239</v>
      </c>
      <c r="G732" s="202"/>
      <c r="H732" s="205">
        <v>203.39</v>
      </c>
      <c r="J732" s="202"/>
      <c r="L732" s="142"/>
      <c r="M732" s="144"/>
      <c r="N732" s="145"/>
      <c r="O732" s="145"/>
      <c r="P732" s="145"/>
      <c r="Q732" s="145"/>
      <c r="R732" s="145"/>
      <c r="S732" s="145"/>
      <c r="T732" s="146"/>
      <c r="AT732" s="143" t="s">
        <v>212</v>
      </c>
      <c r="AU732" s="143" t="s">
        <v>88</v>
      </c>
      <c r="AV732" s="41" t="s">
        <v>210</v>
      </c>
      <c r="AW732" s="41" t="s">
        <v>31</v>
      </c>
      <c r="AX732" s="41" t="s">
        <v>82</v>
      </c>
      <c r="AY732" s="143" t="s">
        <v>203</v>
      </c>
    </row>
    <row r="733" spans="1:65" s="87" customFormat="1" ht="16.5" customHeight="1">
      <c r="A733" s="19"/>
      <c r="B733" s="36"/>
      <c r="C733" s="192" t="s">
        <v>934</v>
      </c>
      <c r="D733" s="192" t="s">
        <v>206</v>
      </c>
      <c r="E733" s="193" t="s">
        <v>935</v>
      </c>
      <c r="F733" s="194" t="s">
        <v>936</v>
      </c>
      <c r="G733" s="195" t="s">
        <v>605</v>
      </c>
      <c r="H733" s="196">
        <v>10.438000000000001</v>
      </c>
      <c r="I733" s="37"/>
      <c r="J733" s="227">
        <f>ROUND(I733*H733,2)</f>
        <v>0</v>
      </c>
      <c r="K733" s="38"/>
      <c r="L733" s="36"/>
      <c r="M733" s="39" t="s">
        <v>1</v>
      </c>
      <c r="N733" s="131" t="s">
        <v>41</v>
      </c>
      <c r="O733" s="132"/>
      <c r="P733" s="133">
        <f>O733*H733</f>
        <v>0</v>
      </c>
      <c r="Q733" s="133">
        <v>0</v>
      </c>
      <c r="R733" s="133">
        <f>Q733*H733</f>
        <v>0</v>
      </c>
      <c r="S733" s="133">
        <v>0</v>
      </c>
      <c r="T733" s="134">
        <f>S733*H733</f>
        <v>0</v>
      </c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R733" s="135" t="s">
        <v>308</v>
      </c>
      <c r="AT733" s="135" t="s">
        <v>206</v>
      </c>
      <c r="AU733" s="135" t="s">
        <v>88</v>
      </c>
      <c r="AY733" s="80" t="s">
        <v>203</v>
      </c>
      <c r="BE733" s="136">
        <f>IF(N733="základná",J733,0)</f>
        <v>0</v>
      </c>
      <c r="BF733" s="136">
        <f>IF(N733="znížená",J733,0)</f>
        <v>0</v>
      </c>
      <c r="BG733" s="136">
        <f>IF(N733="zákl. prenesená",J733,0)</f>
        <v>0</v>
      </c>
      <c r="BH733" s="136">
        <f>IF(N733="zníž. prenesená",J733,0)</f>
        <v>0</v>
      </c>
      <c r="BI733" s="136">
        <f>IF(N733="nulová",J733,0)</f>
        <v>0</v>
      </c>
      <c r="BJ733" s="80" t="s">
        <v>88</v>
      </c>
      <c r="BK733" s="136">
        <f>ROUND(I733*H733,2)</f>
        <v>0</v>
      </c>
      <c r="BL733" s="80" t="s">
        <v>308</v>
      </c>
      <c r="BM733" s="135" t="s">
        <v>937</v>
      </c>
    </row>
    <row r="734" spans="1:65" s="35" customFormat="1" ht="22.9" customHeight="1">
      <c r="B734" s="123"/>
      <c r="C734" s="188"/>
      <c r="D734" s="189" t="s">
        <v>74</v>
      </c>
      <c r="E734" s="191" t="s">
        <v>938</v>
      </c>
      <c r="F734" s="191" t="s">
        <v>939</v>
      </c>
      <c r="G734" s="188"/>
      <c r="H734" s="188"/>
      <c r="J734" s="226">
        <f>BK734</f>
        <v>0</v>
      </c>
      <c r="L734" s="123"/>
      <c r="M734" s="125"/>
      <c r="N734" s="126"/>
      <c r="O734" s="126"/>
      <c r="P734" s="127">
        <f>SUM(P735:P758)</f>
        <v>0</v>
      </c>
      <c r="Q734" s="126"/>
      <c r="R734" s="127">
        <f>SUM(R735:R758)</f>
        <v>2.7511499999999998E-2</v>
      </c>
      <c r="S734" s="126"/>
      <c r="T734" s="128">
        <f>SUM(T735:T758)</f>
        <v>0</v>
      </c>
      <c r="AR734" s="124" t="s">
        <v>88</v>
      </c>
      <c r="AT734" s="129" t="s">
        <v>74</v>
      </c>
      <c r="AU734" s="129" t="s">
        <v>82</v>
      </c>
      <c r="AY734" s="124" t="s">
        <v>203</v>
      </c>
      <c r="BK734" s="130">
        <f>SUM(BK735:BK758)</f>
        <v>0</v>
      </c>
    </row>
    <row r="735" spans="1:65" s="87" customFormat="1" ht="16.5" customHeight="1">
      <c r="A735" s="19"/>
      <c r="B735" s="36"/>
      <c r="C735" s="192" t="s">
        <v>940</v>
      </c>
      <c r="D735" s="192" t="s">
        <v>206</v>
      </c>
      <c r="E735" s="193" t="s">
        <v>941</v>
      </c>
      <c r="F735" s="194" t="s">
        <v>942</v>
      </c>
      <c r="G735" s="195" t="s">
        <v>140</v>
      </c>
      <c r="H735" s="196">
        <v>34.604999999999997</v>
      </c>
      <c r="I735" s="37"/>
      <c r="J735" s="227">
        <f>ROUND(I735*H735,2)</f>
        <v>0</v>
      </c>
      <c r="K735" s="38"/>
      <c r="L735" s="36"/>
      <c r="M735" s="39" t="s">
        <v>1</v>
      </c>
      <c r="N735" s="131" t="s">
        <v>41</v>
      </c>
      <c r="O735" s="132"/>
      <c r="P735" s="133">
        <f>O735*H735</f>
        <v>0</v>
      </c>
      <c r="Q735" s="133">
        <v>2.9999999999999997E-4</v>
      </c>
      <c r="R735" s="133">
        <f>Q735*H735</f>
        <v>1.0381499999999998E-2</v>
      </c>
      <c r="S735" s="133">
        <v>0</v>
      </c>
      <c r="T735" s="134">
        <f>S735*H735</f>
        <v>0</v>
      </c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R735" s="135" t="s">
        <v>308</v>
      </c>
      <c r="AT735" s="135" t="s">
        <v>206</v>
      </c>
      <c r="AU735" s="135" t="s">
        <v>88</v>
      </c>
      <c r="AY735" s="80" t="s">
        <v>203</v>
      </c>
      <c r="BE735" s="136">
        <f>IF(N735="základná",J735,0)</f>
        <v>0</v>
      </c>
      <c r="BF735" s="136">
        <f>IF(N735="znížená",J735,0)</f>
        <v>0</v>
      </c>
      <c r="BG735" s="136">
        <f>IF(N735="zákl. prenesená",J735,0)</f>
        <v>0</v>
      </c>
      <c r="BH735" s="136">
        <f>IF(N735="zníž. prenesená",J735,0)</f>
        <v>0</v>
      </c>
      <c r="BI735" s="136">
        <f>IF(N735="nulová",J735,0)</f>
        <v>0</v>
      </c>
      <c r="BJ735" s="80" t="s">
        <v>88</v>
      </c>
      <c r="BK735" s="136">
        <f>ROUND(I735*H735,2)</f>
        <v>0</v>
      </c>
      <c r="BL735" s="80" t="s">
        <v>308</v>
      </c>
      <c r="BM735" s="135" t="s">
        <v>943</v>
      </c>
    </row>
    <row r="736" spans="1:65" s="42" customFormat="1">
      <c r="B736" s="147"/>
      <c r="C736" s="206"/>
      <c r="D736" s="198" t="s">
        <v>212</v>
      </c>
      <c r="E736" s="207" t="s">
        <v>1</v>
      </c>
      <c r="F736" s="208" t="s">
        <v>944</v>
      </c>
      <c r="G736" s="206"/>
      <c r="H736" s="207" t="s">
        <v>1</v>
      </c>
      <c r="J736" s="206"/>
      <c r="L736" s="147"/>
      <c r="M736" s="149"/>
      <c r="N736" s="150"/>
      <c r="O736" s="150"/>
      <c r="P736" s="150"/>
      <c r="Q736" s="150"/>
      <c r="R736" s="150"/>
      <c r="S736" s="150"/>
      <c r="T736" s="151"/>
      <c r="AT736" s="148" t="s">
        <v>212</v>
      </c>
      <c r="AU736" s="148" t="s">
        <v>88</v>
      </c>
      <c r="AV736" s="42" t="s">
        <v>82</v>
      </c>
      <c r="AW736" s="42" t="s">
        <v>31</v>
      </c>
      <c r="AX736" s="42" t="s">
        <v>75</v>
      </c>
      <c r="AY736" s="148" t="s">
        <v>203</v>
      </c>
    </row>
    <row r="737" spans="1:65" s="42" customFormat="1">
      <c r="B737" s="147"/>
      <c r="C737" s="206"/>
      <c r="D737" s="198" t="s">
        <v>212</v>
      </c>
      <c r="E737" s="207" t="s">
        <v>1</v>
      </c>
      <c r="F737" s="208" t="s">
        <v>945</v>
      </c>
      <c r="G737" s="206"/>
      <c r="H737" s="207" t="s">
        <v>1</v>
      </c>
      <c r="J737" s="206"/>
      <c r="L737" s="147"/>
      <c r="M737" s="149"/>
      <c r="N737" s="150"/>
      <c r="O737" s="150"/>
      <c r="P737" s="150"/>
      <c r="Q737" s="150"/>
      <c r="R737" s="150"/>
      <c r="S737" s="150"/>
      <c r="T737" s="151"/>
      <c r="AT737" s="148" t="s">
        <v>212</v>
      </c>
      <c r="AU737" s="148" t="s">
        <v>88</v>
      </c>
      <c r="AV737" s="42" t="s">
        <v>82</v>
      </c>
      <c r="AW737" s="42" t="s">
        <v>31</v>
      </c>
      <c r="AX737" s="42" t="s">
        <v>75</v>
      </c>
      <c r="AY737" s="148" t="s">
        <v>203</v>
      </c>
    </row>
    <row r="738" spans="1:65" s="42" customFormat="1">
      <c r="B738" s="147"/>
      <c r="C738" s="206"/>
      <c r="D738" s="198" t="s">
        <v>212</v>
      </c>
      <c r="E738" s="207" t="s">
        <v>1</v>
      </c>
      <c r="F738" s="208" t="s">
        <v>946</v>
      </c>
      <c r="G738" s="206"/>
      <c r="H738" s="207" t="s">
        <v>1</v>
      </c>
      <c r="J738" s="206"/>
      <c r="L738" s="147"/>
      <c r="M738" s="149"/>
      <c r="N738" s="150"/>
      <c r="O738" s="150"/>
      <c r="P738" s="150"/>
      <c r="Q738" s="150"/>
      <c r="R738" s="150"/>
      <c r="S738" s="150"/>
      <c r="T738" s="151"/>
      <c r="AT738" s="148" t="s">
        <v>212</v>
      </c>
      <c r="AU738" s="148" t="s">
        <v>88</v>
      </c>
      <c r="AV738" s="42" t="s">
        <v>82</v>
      </c>
      <c r="AW738" s="42" t="s">
        <v>31</v>
      </c>
      <c r="AX738" s="42" t="s">
        <v>75</v>
      </c>
      <c r="AY738" s="148" t="s">
        <v>203</v>
      </c>
    </row>
    <row r="739" spans="1:65" s="42" customFormat="1">
      <c r="B739" s="147"/>
      <c r="C739" s="206"/>
      <c r="D739" s="198" t="s">
        <v>212</v>
      </c>
      <c r="E739" s="207" t="s">
        <v>1</v>
      </c>
      <c r="F739" s="208" t="s">
        <v>947</v>
      </c>
      <c r="G739" s="206"/>
      <c r="H739" s="207" t="s">
        <v>1</v>
      </c>
      <c r="J739" s="206"/>
      <c r="L739" s="147"/>
      <c r="M739" s="149"/>
      <c r="N739" s="150"/>
      <c r="O739" s="150"/>
      <c r="P739" s="150"/>
      <c r="Q739" s="150"/>
      <c r="R739" s="150"/>
      <c r="S739" s="150"/>
      <c r="T739" s="151"/>
      <c r="AT739" s="148" t="s">
        <v>212</v>
      </c>
      <c r="AU739" s="148" t="s">
        <v>88</v>
      </c>
      <c r="AV739" s="42" t="s">
        <v>82</v>
      </c>
      <c r="AW739" s="42" t="s">
        <v>31</v>
      </c>
      <c r="AX739" s="42" t="s">
        <v>75</v>
      </c>
      <c r="AY739" s="148" t="s">
        <v>203</v>
      </c>
    </row>
    <row r="740" spans="1:65" s="42" customFormat="1">
      <c r="B740" s="147"/>
      <c r="C740" s="206"/>
      <c r="D740" s="198" t="s">
        <v>212</v>
      </c>
      <c r="E740" s="207" t="s">
        <v>1</v>
      </c>
      <c r="F740" s="208" t="s">
        <v>948</v>
      </c>
      <c r="G740" s="206"/>
      <c r="H740" s="207" t="s">
        <v>1</v>
      </c>
      <c r="J740" s="206"/>
      <c r="L740" s="147"/>
      <c r="M740" s="149"/>
      <c r="N740" s="150"/>
      <c r="O740" s="150"/>
      <c r="P740" s="150"/>
      <c r="Q740" s="150"/>
      <c r="R740" s="150"/>
      <c r="S740" s="150"/>
      <c r="T740" s="151"/>
      <c r="AT740" s="148" t="s">
        <v>212</v>
      </c>
      <c r="AU740" s="148" t="s">
        <v>88</v>
      </c>
      <c r="AV740" s="42" t="s">
        <v>82</v>
      </c>
      <c r="AW740" s="42" t="s">
        <v>31</v>
      </c>
      <c r="AX740" s="42" t="s">
        <v>75</v>
      </c>
      <c r="AY740" s="148" t="s">
        <v>203</v>
      </c>
    </row>
    <row r="741" spans="1:65" s="42" customFormat="1">
      <c r="B741" s="147"/>
      <c r="C741" s="206"/>
      <c r="D741" s="198" t="s">
        <v>212</v>
      </c>
      <c r="E741" s="207" t="s">
        <v>1</v>
      </c>
      <c r="F741" s="208" t="s">
        <v>949</v>
      </c>
      <c r="G741" s="206"/>
      <c r="H741" s="207" t="s">
        <v>1</v>
      </c>
      <c r="J741" s="206"/>
      <c r="L741" s="147"/>
      <c r="M741" s="149"/>
      <c r="N741" s="150"/>
      <c r="O741" s="150"/>
      <c r="P741" s="150"/>
      <c r="Q741" s="150"/>
      <c r="R741" s="150"/>
      <c r="S741" s="150"/>
      <c r="T741" s="151"/>
      <c r="AT741" s="148" t="s">
        <v>212</v>
      </c>
      <c r="AU741" s="148" t="s">
        <v>88</v>
      </c>
      <c r="AV741" s="42" t="s">
        <v>82</v>
      </c>
      <c r="AW741" s="42" t="s">
        <v>31</v>
      </c>
      <c r="AX741" s="42" t="s">
        <v>75</v>
      </c>
      <c r="AY741" s="148" t="s">
        <v>203</v>
      </c>
    </row>
    <row r="742" spans="1:65" s="40" customFormat="1">
      <c r="B742" s="137"/>
      <c r="C742" s="197"/>
      <c r="D742" s="198" t="s">
        <v>212</v>
      </c>
      <c r="E742" s="199" t="s">
        <v>1</v>
      </c>
      <c r="F742" s="200" t="s">
        <v>950</v>
      </c>
      <c r="G742" s="197"/>
      <c r="H742" s="201">
        <v>16.399999999999999</v>
      </c>
      <c r="J742" s="197"/>
      <c r="L742" s="137"/>
      <c r="M742" s="139"/>
      <c r="N742" s="140"/>
      <c r="O742" s="140"/>
      <c r="P742" s="140"/>
      <c r="Q742" s="140"/>
      <c r="R742" s="140"/>
      <c r="S742" s="140"/>
      <c r="T742" s="141"/>
      <c r="AT742" s="138" t="s">
        <v>212</v>
      </c>
      <c r="AU742" s="138" t="s">
        <v>88</v>
      </c>
      <c r="AV742" s="40" t="s">
        <v>88</v>
      </c>
      <c r="AW742" s="40" t="s">
        <v>31</v>
      </c>
      <c r="AX742" s="40" t="s">
        <v>75</v>
      </c>
      <c r="AY742" s="138" t="s">
        <v>203</v>
      </c>
    </row>
    <row r="743" spans="1:65" s="40" customFormat="1">
      <c r="B743" s="137"/>
      <c r="C743" s="197"/>
      <c r="D743" s="198" t="s">
        <v>212</v>
      </c>
      <c r="E743" s="199" t="s">
        <v>1</v>
      </c>
      <c r="F743" s="200" t="s">
        <v>951</v>
      </c>
      <c r="G743" s="197"/>
      <c r="H743" s="201">
        <v>18.204999999999998</v>
      </c>
      <c r="J743" s="197"/>
      <c r="L743" s="137"/>
      <c r="M743" s="139"/>
      <c r="N743" s="140"/>
      <c r="O743" s="140"/>
      <c r="P743" s="140"/>
      <c r="Q743" s="140"/>
      <c r="R743" s="140"/>
      <c r="S743" s="140"/>
      <c r="T743" s="141"/>
      <c r="AT743" s="138" t="s">
        <v>212</v>
      </c>
      <c r="AU743" s="138" t="s">
        <v>88</v>
      </c>
      <c r="AV743" s="40" t="s">
        <v>88</v>
      </c>
      <c r="AW743" s="40" t="s">
        <v>31</v>
      </c>
      <c r="AX743" s="40" t="s">
        <v>75</v>
      </c>
      <c r="AY743" s="138" t="s">
        <v>203</v>
      </c>
    </row>
    <row r="744" spans="1:65" s="43" customFormat="1">
      <c r="B744" s="152"/>
      <c r="C744" s="209"/>
      <c r="D744" s="198" t="s">
        <v>212</v>
      </c>
      <c r="E744" s="210" t="s">
        <v>1</v>
      </c>
      <c r="F744" s="211" t="s">
        <v>438</v>
      </c>
      <c r="G744" s="209"/>
      <c r="H744" s="212">
        <v>34.604999999999997</v>
      </c>
      <c r="J744" s="209"/>
      <c r="L744" s="152"/>
      <c r="M744" s="154"/>
      <c r="N744" s="155"/>
      <c r="O744" s="155"/>
      <c r="P744" s="155"/>
      <c r="Q744" s="155"/>
      <c r="R744" s="155"/>
      <c r="S744" s="155"/>
      <c r="T744" s="156"/>
      <c r="AT744" s="153" t="s">
        <v>212</v>
      </c>
      <c r="AU744" s="153" t="s">
        <v>88</v>
      </c>
      <c r="AV744" s="43" t="s">
        <v>204</v>
      </c>
      <c r="AW744" s="43" t="s">
        <v>31</v>
      </c>
      <c r="AX744" s="43" t="s">
        <v>75</v>
      </c>
      <c r="AY744" s="153" t="s">
        <v>203</v>
      </c>
    </row>
    <row r="745" spans="1:65" s="41" customFormat="1">
      <c r="B745" s="142"/>
      <c r="C745" s="202"/>
      <c r="D745" s="198" t="s">
        <v>212</v>
      </c>
      <c r="E745" s="203" t="s">
        <v>138</v>
      </c>
      <c r="F745" s="204" t="s">
        <v>952</v>
      </c>
      <c r="G745" s="202"/>
      <c r="H745" s="205">
        <v>34.604999999999997</v>
      </c>
      <c r="J745" s="202"/>
      <c r="L745" s="142"/>
      <c r="M745" s="144"/>
      <c r="N745" s="145"/>
      <c r="O745" s="145"/>
      <c r="P745" s="145"/>
      <c r="Q745" s="145"/>
      <c r="R745" s="145"/>
      <c r="S745" s="145"/>
      <c r="T745" s="146"/>
      <c r="AT745" s="143" t="s">
        <v>212</v>
      </c>
      <c r="AU745" s="143" t="s">
        <v>88</v>
      </c>
      <c r="AV745" s="41" t="s">
        <v>210</v>
      </c>
      <c r="AW745" s="41" t="s">
        <v>31</v>
      </c>
      <c r="AX745" s="41" t="s">
        <v>82</v>
      </c>
      <c r="AY745" s="143" t="s">
        <v>203</v>
      </c>
    </row>
    <row r="746" spans="1:65" s="87" customFormat="1" ht="21.75" customHeight="1">
      <c r="A746" s="19"/>
      <c r="B746" s="36"/>
      <c r="C746" s="213" t="s">
        <v>600</v>
      </c>
      <c r="D746" s="213" t="s">
        <v>368</v>
      </c>
      <c r="E746" s="214" t="s">
        <v>953</v>
      </c>
      <c r="F746" s="215" t="s">
        <v>954</v>
      </c>
      <c r="G746" s="216" t="s">
        <v>116</v>
      </c>
      <c r="H746" s="217">
        <v>5.71</v>
      </c>
      <c r="I746" s="44"/>
      <c r="J746" s="228">
        <f>ROUND(I746*H746,2)</f>
        <v>0</v>
      </c>
      <c r="K746" s="45"/>
      <c r="L746" s="157"/>
      <c r="M746" s="46" t="s">
        <v>1</v>
      </c>
      <c r="N746" s="158" t="s">
        <v>41</v>
      </c>
      <c r="O746" s="132"/>
      <c r="P746" s="133">
        <f>O746*H746</f>
        <v>0</v>
      </c>
      <c r="Q746" s="133">
        <v>3.0000000000000001E-3</v>
      </c>
      <c r="R746" s="133">
        <f>Q746*H746</f>
        <v>1.7129999999999999E-2</v>
      </c>
      <c r="S746" s="133">
        <v>0</v>
      </c>
      <c r="T746" s="134">
        <f>S746*H746</f>
        <v>0</v>
      </c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R746" s="135" t="s">
        <v>420</v>
      </c>
      <c r="AT746" s="135" t="s">
        <v>368</v>
      </c>
      <c r="AU746" s="135" t="s">
        <v>88</v>
      </c>
      <c r="AY746" s="80" t="s">
        <v>203</v>
      </c>
      <c r="BE746" s="136">
        <f>IF(N746="základná",J746,0)</f>
        <v>0</v>
      </c>
      <c r="BF746" s="136">
        <f>IF(N746="znížená",J746,0)</f>
        <v>0</v>
      </c>
      <c r="BG746" s="136">
        <f>IF(N746="zákl. prenesená",J746,0)</f>
        <v>0</v>
      </c>
      <c r="BH746" s="136">
        <f>IF(N746="zníž. prenesená",J746,0)</f>
        <v>0</v>
      </c>
      <c r="BI746" s="136">
        <f>IF(N746="nulová",J746,0)</f>
        <v>0</v>
      </c>
      <c r="BJ746" s="80" t="s">
        <v>88</v>
      </c>
      <c r="BK746" s="136">
        <f>ROUND(I746*H746,2)</f>
        <v>0</v>
      </c>
      <c r="BL746" s="80" t="s">
        <v>308</v>
      </c>
      <c r="BM746" s="135" t="s">
        <v>955</v>
      </c>
    </row>
    <row r="747" spans="1:65" s="42" customFormat="1">
      <c r="B747" s="147"/>
      <c r="C747" s="206"/>
      <c r="D747" s="198" t="s">
        <v>212</v>
      </c>
      <c r="E747" s="207" t="s">
        <v>1</v>
      </c>
      <c r="F747" s="208" t="s">
        <v>956</v>
      </c>
      <c r="G747" s="206"/>
      <c r="H747" s="207" t="s">
        <v>1</v>
      </c>
      <c r="J747" s="206"/>
      <c r="L747" s="147"/>
      <c r="M747" s="149"/>
      <c r="N747" s="150"/>
      <c r="O747" s="150"/>
      <c r="P747" s="150"/>
      <c r="Q747" s="150"/>
      <c r="R747" s="150"/>
      <c r="S747" s="150"/>
      <c r="T747" s="151"/>
      <c r="AT747" s="148" t="s">
        <v>212</v>
      </c>
      <c r="AU747" s="148" t="s">
        <v>88</v>
      </c>
      <c r="AV747" s="42" t="s">
        <v>82</v>
      </c>
      <c r="AW747" s="42" t="s">
        <v>31</v>
      </c>
      <c r="AX747" s="42" t="s">
        <v>75</v>
      </c>
      <c r="AY747" s="148" t="s">
        <v>203</v>
      </c>
    </row>
    <row r="748" spans="1:65" s="42" customFormat="1">
      <c r="B748" s="147"/>
      <c r="C748" s="206"/>
      <c r="D748" s="198" t="s">
        <v>212</v>
      </c>
      <c r="E748" s="207" t="s">
        <v>1</v>
      </c>
      <c r="F748" s="208" t="s">
        <v>957</v>
      </c>
      <c r="G748" s="206"/>
      <c r="H748" s="207" t="s">
        <v>1</v>
      </c>
      <c r="J748" s="206"/>
      <c r="L748" s="147"/>
      <c r="M748" s="149"/>
      <c r="N748" s="150"/>
      <c r="O748" s="150"/>
      <c r="P748" s="150"/>
      <c r="Q748" s="150"/>
      <c r="R748" s="150"/>
      <c r="S748" s="150"/>
      <c r="T748" s="151"/>
      <c r="AT748" s="148" t="s">
        <v>212</v>
      </c>
      <c r="AU748" s="148" t="s">
        <v>88</v>
      </c>
      <c r="AV748" s="42" t="s">
        <v>82</v>
      </c>
      <c r="AW748" s="42" t="s">
        <v>31</v>
      </c>
      <c r="AX748" s="42" t="s">
        <v>75</v>
      </c>
      <c r="AY748" s="148" t="s">
        <v>203</v>
      </c>
    </row>
    <row r="749" spans="1:65" s="42" customFormat="1">
      <c r="B749" s="147"/>
      <c r="C749" s="206"/>
      <c r="D749" s="198" t="s">
        <v>212</v>
      </c>
      <c r="E749" s="207" t="s">
        <v>1</v>
      </c>
      <c r="F749" s="208" t="s">
        <v>958</v>
      </c>
      <c r="G749" s="206"/>
      <c r="H749" s="207" t="s">
        <v>1</v>
      </c>
      <c r="J749" s="206"/>
      <c r="L749" s="147"/>
      <c r="M749" s="149"/>
      <c r="N749" s="150"/>
      <c r="O749" s="150"/>
      <c r="P749" s="150"/>
      <c r="Q749" s="150"/>
      <c r="R749" s="150"/>
      <c r="S749" s="150"/>
      <c r="T749" s="151"/>
      <c r="AT749" s="148" t="s">
        <v>212</v>
      </c>
      <c r="AU749" s="148" t="s">
        <v>88</v>
      </c>
      <c r="AV749" s="42" t="s">
        <v>82</v>
      </c>
      <c r="AW749" s="42" t="s">
        <v>31</v>
      </c>
      <c r="AX749" s="42" t="s">
        <v>75</v>
      </c>
      <c r="AY749" s="148" t="s">
        <v>203</v>
      </c>
    </row>
    <row r="750" spans="1:65" s="42" customFormat="1">
      <c r="B750" s="147"/>
      <c r="C750" s="206"/>
      <c r="D750" s="198" t="s">
        <v>212</v>
      </c>
      <c r="E750" s="207" t="s">
        <v>1</v>
      </c>
      <c r="F750" s="208" t="s">
        <v>959</v>
      </c>
      <c r="G750" s="206"/>
      <c r="H750" s="207" t="s">
        <v>1</v>
      </c>
      <c r="J750" s="206"/>
      <c r="L750" s="147"/>
      <c r="M750" s="149"/>
      <c r="N750" s="150"/>
      <c r="O750" s="150"/>
      <c r="P750" s="150"/>
      <c r="Q750" s="150"/>
      <c r="R750" s="150"/>
      <c r="S750" s="150"/>
      <c r="T750" s="151"/>
      <c r="AT750" s="148" t="s">
        <v>212</v>
      </c>
      <c r="AU750" s="148" t="s">
        <v>88</v>
      </c>
      <c r="AV750" s="42" t="s">
        <v>82</v>
      </c>
      <c r="AW750" s="42" t="s">
        <v>31</v>
      </c>
      <c r="AX750" s="42" t="s">
        <v>75</v>
      </c>
      <c r="AY750" s="148" t="s">
        <v>203</v>
      </c>
    </row>
    <row r="751" spans="1:65" s="42" customFormat="1">
      <c r="B751" s="147"/>
      <c r="C751" s="206"/>
      <c r="D751" s="198" t="s">
        <v>212</v>
      </c>
      <c r="E751" s="207" t="s">
        <v>1</v>
      </c>
      <c r="F751" s="208" t="s">
        <v>960</v>
      </c>
      <c r="G751" s="206"/>
      <c r="H751" s="207" t="s">
        <v>1</v>
      </c>
      <c r="J751" s="206"/>
      <c r="L751" s="147"/>
      <c r="M751" s="149"/>
      <c r="N751" s="150"/>
      <c r="O751" s="150"/>
      <c r="P751" s="150"/>
      <c r="Q751" s="150"/>
      <c r="R751" s="150"/>
      <c r="S751" s="150"/>
      <c r="T751" s="151"/>
      <c r="AT751" s="148" t="s">
        <v>212</v>
      </c>
      <c r="AU751" s="148" t="s">
        <v>88</v>
      </c>
      <c r="AV751" s="42" t="s">
        <v>82</v>
      </c>
      <c r="AW751" s="42" t="s">
        <v>31</v>
      </c>
      <c r="AX751" s="42" t="s">
        <v>75</v>
      </c>
      <c r="AY751" s="148" t="s">
        <v>203</v>
      </c>
    </row>
    <row r="752" spans="1:65" s="42" customFormat="1">
      <c r="B752" s="147"/>
      <c r="C752" s="206"/>
      <c r="D752" s="198" t="s">
        <v>212</v>
      </c>
      <c r="E752" s="207" t="s">
        <v>1</v>
      </c>
      <c r="F752" s="208" t="s">
        <v>961</v>
      </c>
      <c r="G752" s="206"/>
      <c r="H752" s="207" t="s">
        <v>1</v>
      </c>
      <c r="J752" s="206"/>
      <c r="L752" s="147"/>
      <c r="M752" s="149"/>
      <c r="N752" s="150"/>
      <c r="O752" s="150"/>
      <c r="P752" s="150"/>
      <c r="Q752" s="150"/>
      <c r="R752" s="150"/>
      <c r="S752" s="150"/>
      <c r="T752" s="151"/>
      <c r="AT752" s="148" t="s">
        <v>212</v>
      </c>
      <c r="AU752" s="148" t="s">
        <v>88</v>
      </c>
      <c r="AV752" s="42" t="s">
        <v>82</v>
      </c>
      <c r="AW752" s="42" t="s">
        <v>31</v>
      </c>
      <c r="AX752" s="42" t="s">
        <v>75</v>
      </c>
      <c r="AY752" s="148" t="s">
        <v>203</v>
      </c>
    </row>
    <row r="753" spans="1:65" s="42" customFormat="1">
      <c r="B753" s="147"/>
      <c r="C753" s="206"/>
      <c r="D753" s="198" t="s">
        <v>212</v>
      </c>
      <c r="E753" s="207" t="s">
        <v>1</v>
      </c>
      <c r="F753" s="208" t="s">
        <v>962</v>
      </c>
      <c r="G753" s="206"/>
      <c r="H753" s="207" t="s">
        <v>1</v>
      </c>
      <c r="J753" s="206"/>
      <c r="L753" s="147"/>
      <c r="M753" s="149"/>
      <c r="N753" s="150"/>
      <c r="O753" s="150"/>
      <c r="P753" s="150"/>
      <c r="Q753" s="150"/>
      <c r="R753" s="150"/>
      <c r="S753" s="150"/>
      <c r="T753" s="151"/>
      <c r="AT753" s="148" t="s">
        <v>212</v>
      </c>
      <c r="AU753" s="148" t="s">
        <v>88</v>
      </c>
      <c r="AV753" s="42" t="s">
        <v>82</v>
      </c>
      <c r="AW753" s="42" t="s">
        <v>31</v>
      </c>
      <c r="AX753" s="42" t="s">
        <v>75</v>
      </c>
      <c r="AY753" s="148" t="s">
        <v>203</v>
      </c>
    </row>
    <row r="754" spans="1:65" s="40" customFormat="1">
      <c r="B754" s="137"/>
      <c r="C754" s="197"/>
      <c r="D754" s="198" t="s">
        <v>212</v>
      </c>
      <c r="E754" s="199" t="s">
        <v>1</v>
      </c>
      <c r="F754" s="200" t="s">
        <v>963</v>
      </c>
      <c r="G754" s="197"/>
      <c r="H754" s="201">
        <v>0</v>
      </c>
      <c r="J754" s="197"/>
      <c r="L754" s="137"/>
      <c r="M754" s="139"/>
      <c r="N754" s="140"/>
      <c r="O754" s="140"/>
      <c r="P754" s="140"/>
      <c r="Q754" s="140"/>
      <c r="R754" s="140"/>
      <c r="S754" s="140"/>
      <c r="T754" s="141"/>
      <c r="AT754" s="138" t="s">
        <v>212</v>
      </c>
      <c r="AU754" s="138" t="s">
        <v>88</v>
      </c>
      <c r="AV754" s="40" t="s">
        <v>88</v>
      </c>
      <c r="AW754" s="40" t="s">
        <v>31</v>
      </c>
      <c r="AX754" s="40" t="s">
        <v>75</v>
      </c>
      <c r="AY754" s="138" t="s">
        <v>203</v>
      </c>
    </row>
    <row r="755" spans="1:65" s="40" customFormat="1">
      <c r="B755" s="137"/>
      <c r="C755" s="197"/>
      <c r="D755" s="198" t="s">
        <v>212</v>
      </c>
      <c r="E755" s="199" t="s">
        <v>1</v>
      </c>
      <c r="F755" s="200" t="s">
        <v>964</v>
      </c>
      <c r="G755" s="197"/>
      <c r="H755" s="201">
        <v>5.71</v>
      </c>
      <c r="J755" s="197"/>
      <c r="L755" s="137"/>
      <c r="M755" s="139"/>
      <c r="N755" s="140"/>
      <c r="O755" s="140"/>
      <c r="P755" s="140"/>
      <c r="Q755" s="140"/>
      <c r="R755" s="140"/>
      <c r="S755" s="140"/>
      <c r="T755" s="141"/>
      <c r="AT755" s="138" t="s">
        <v>212</v>
      </c>
      <c r="AU755" s="138" t="s">
        <v>88</v>
      </c>
      <c r="AV755" s="40" t="s">
        <v>88</v>
      </c>
      <c r="AW755" s="40" t="s">
        <v>31</v>
      </c>
      <c r="AX755" s="40" t="s">
        <v>75</v>
      </c>
      <c r="AY755" s="138" t="s">
        <v>203</v>
      </c>
    </row>
    <row r="756" spans="1:65" s="43" customFormat="1">
      <c r="B756" s="152"/>
      <c r="C756" s="209"/>
      <c r="D756" s="198" t="s">
        <v>212</v>
      </c>
      <c r="E756" s="210" t="s">
        <v>1</v>
      </c>
      <c r="F756" s="211" t="s">
        <v>965</v>
      </c>
      <c r="G756" s="209"/>
      <c r="H756" s="212">
        <v>5.71</v>
      </c>
      <c r="J756" s="209"/>
      <c r="L756" s="152"/>
      <c r="M756" s="154"/>
      <c r="N756" s="155"/>
      <c r="O756" s="155"/>
      <c r="P756" s="155"/>
      <c r="Q756" s="155"/>
      <c r="R756" s="155"/>
      <c r="S756" s="155"/>
      <c r="T756" s="156"/>
      <c r="AT756" s="153" t="s">
        <v>212</v>
      </c>
      <c r="AU756" s="153" t="s">
        <v>88</v>
      </c>
      <c r="AV756" s="43" t="s">
        <v>204</v>
      </c>
      <c r="AW756" s="43" t="s">
        <v>31</v>
      </c>
      <c r="AX756" s="43" t="s">
        <v>75</v>
      </c>
      <c r="AY756" s="153" t="s">
        <v>203</v>
      </c>
    </row>
    <row r="757" spans="1:65" s="41" customFormat="1">
      <c r="B757" s="142"/>
      <c r="C757" s="202"/>
      <c r="D757" s="198" t="s">
        <v>212</v>
      </c>
      <c r="E757" s="203" t="s">
        <v>1</v>
      </c>
      <c r="F757" s="204" t="s">
        <v>966</v>
      </c>
      <c r="G757" s="202"/>
      <c r="H757" s="205">
        <v>5.71</v>
      </c>
      <c r="J757" s="202"/>
      <c r="L757" s="142"/>
      <c r="M757" s="144"/>
      <c r="N757" s="145"/>
      <c r="O757" s="145"/>
      <c r="P757" s="145"/>
      <c r="Q757" s="145"/>
      <c r="R757" s="145"/>
      <c r="S757" s="145"/>
      <c r="T757" s="146"/>
      <c r="AT757" s="143" t="s">
        <v>212</v>
      </c>
      <c r="AU757" s="143" t="s">
        <v>88</v>
      </c>
      <c r="AV757" s="41" t="s">
        <v>210</v>
      </c>
      <c r="AW757" s="41" t="s">
        <v>31</v>
      </c>
      <c r="AX757" s="41" t="s">
        <v>82</v>
      </c>
      <c r="AY757" s="143" t="s">
        <v>203</v>
      </c>
    </row>
    <row r="758" spans="1:65" s="87" customFormat="1" ht="16.5" customHeight="1">
      <c r="A758" s="19"/>
      <c r="B758" s="36"/>
      <c r="C758" s="192" t="s">
        <v>967</v>
      </c>
      <c r="D758" s="192" t="s">
        <v>206</v>
      </c>
      <c r="E758" s="193" t="s">
        <v>968</v>
      </c>
      <c r="F758" s="194" t="s">
        <v>969</v>
      </c>
      <c r="G758" s="195" t="s">
        <v>605</v>
      </c>
      <c r="H758" s="196">
        <v>2.8000000000000001E-2</v>
      </c>
      <c r="I758" s="37"/>
      <c r="J758" s="227">
        <f>ROUND(I758*H758,2)</f>
        <v>0</v>
      </c>
      <c r="K758" s="38"/>
      <c r="L758" s="36"/>
      <c r="M758" s="39" t="s">
        <v>1</v>
      </c>
      <c r="N758" s="131" t="s">
        <v>41</v>
      </c>
      <c r="O758" s="132"/>
      <c r="P758" s="133">
        <f>O758*H758</f>
        <v>0</v>
      </c>
      <c r="Q758" s="133">
        <v>0</v>
      </c>
      <c r="R758" s="133">
        <f>Q758*H758</f>
        <v>0</v>
      </c>
      <c r="S758" s="133">
        <v>0</v>
      </c>
      <c r="T758" s="134">
        <f>S758*H758</f>
        <v>0</v>
      </c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R758" s="135" t="s">
        <v>308</v>
      </c>
      <c r="AT758" s="135" t="s">
        <v>206</v>
      </c>
      <c r="AU758" s="135" t="s">
        <v>88</v>
      </c>
      <c r="AY758" s="80" t="s">
        <v>203</v>
      </c>
      <c r="BE758" s="136">
        <f>IF(N758="základná",J758,0)</f>
        <v>0</v>
      </c>
      <c r="BF758" s="136">
        <f>IF(N758="znížená",J758,0)</f>
        <v>0</v>
      </c>
      <c r="BG758" s="136">
        <f>IF(N758="zákl. prenesená",J758,0)</f>
        <v>0</v>
      </c>
      <c r="BH758" s="136">
        <f>IF(N758="zníž. prenesená",J758,0)</f>
        <v>0</v>
      </c>
      <c r="BI758" s="136">
        <f>IF(N758="nulová",J758,0)</f>
        <v>0</v>
      </c>
      <c r="BJ758" s="80" t="s">
        <v>88</v>
      </c>
      <c r="BK758" s="136">
        <f>ROUND(I758*H758,2)</f>
        <v>0</v>
      </c>
      <c r="BL758" s="80" t="s">
        <v>308</v>
      </c>
      <c r="BM758" s="135" t="s">
        <v>970</v>
      </c>
    </row>
    <row r="759" spans="1:65" s="35" customFormat="1" ht="22.9" customHeight="1">
      <c r="B759" s="123"/>
      <c r="C759" s="188"/>
      <c r="D759" s="189" t="s">
        <v>74</v>
      </c>
      <c r="E759" s="191" t="s">
        <v>971</v>
      </c>
      <c r="F759" s="191" t="s">
        <v>972</v>
      </c>
      <c r="G759" s="188"/>
      <c r="H759" s="188"/>
      <c r="J759" s="226">
        <f>BK759</f>
        <v>0</v>
      </c>
      <c r="L759" s="123"/>
      <c r="M759" s="125"/>
      <c r="N759" s="126"/>
      <c r="O759" s="126"/>
      <c r="P759" s="127">
        <f>SUM(P760:P824)</f>
        <v>0</v>
      </c>
      <c r="Q759" s="126"/>
      <c r="R759" s="127">
        <f>SUM(R760:R824)</f>
        <v>16.665524099999999</v>
      </c>
      <c r="S759" s="126"/>
      <c r="T759" s="128">
        <f>SUM(T760:T824)</f>
        <v>0</v>
      </c>
      <c r="AR759" s="124" t="s">
        <v>88</v>
      </c>
      <c r="AT759" s="129" t="s">
        <v>74</v>
      </c>
      <c r="AU759" s="129" t="s">
        <v>82</v>
      </c>
      <c r="AY759" s="124" t="s">
        <v>203</v>
      </c>
      <c r="BK759" s="130">
        <f>SUM(BK760:BK824)</f>
        <v>0</v>
      </c>
    </row>
    <row r="760" spans="1:65" s="87" customFormat="1" ht="21.75" customHeight="1">
      <c r="A760" s="19"/>
      <c r="B760" s="36"/>
      <c r="C760" s="192" t="s">
        <v>621</v>
      </c>
      <c r="D760" s="192" t="s">
        <v>206</v>
      </c>
      <c r="E760" s="193" t="s">
        <v>973</v>
      </c>
      <c r="F760" s="194" t="s">
        <v>974</v>
      </c>
      <c r="G760" s="195" t="s">
        <v>116</v>
      </c>
      <c r="H760" s="196">
        <v>211.96600000000001</v>
      </c>
      <c r="I760" s="37"/>
      <c r="J760" s="227">
        <f>ROUND(I760*H760,2)</f>
        <v>0</v>
      </c>
      <c r="K760" s="38"/>
      <c r="L760" s="36"/>
      <c r="M760" s="39" t="s">
        <v>1</v>
      </c>
      <c r="N760" s="131" t="s">
        <v>41</v>
      </c>
      <c r="O760" s="132"/>
      <c r="P760" s="133">
        <f>O760*H760</f>
        <v>0</v>
      </c>
      <c r="Q760" s="133">
        <v>5.5849999999999997E-2</v>
      </c>
      <c r="R760" s="133">
        <f>Q760*H760</f>
        <v>11.838301099999999</v>
      </c>
      <c r="S760" s="133">
        <v>0</v>
      </c>
      <c r="T760" s="134">
        <f>S760*H760</f>
        <v>0</v>
      </c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R760" s="135" t="s">
        <v>308</v>
      </c>
      <c r="AT760" s="135" t="s">
        <v>206</v>
      </c>
      <c r="AU760" s="135" t="s">
        <v>88</v>
      </c>
      <c r="AY760" s="80" t="s">
        <v>203</v>
      </c>
      <c r="BE760" s="136">
        <f>IF(N760="základná",J760,0)</f>
        <v>0</v>
      </c>
      <c r="BF760" s="136">
        <f>IF(N760="znížená",J760,0)</f>
        <v>0</v>
      </c>
      <c r="BG760" s="136">
        <f>IF(N760="zákl. prenesená",J760,0)</f>
        <v>0</v>
      </c>
      <c r="BH760" s="136">
        <f>IF(N760="zníž. prenesená",J760,0)</f>
        <v>0</v>
      </c>
      <c r="BI760" s="136">
        <f>IF(N760="nulová",J760,0)</f>
        <v>0</v>
      </c>
      <c r="BJ760" s="80" t="s">
        <v>88</v>
      </c>
      <c r="BK760" s="136">
        <f>ROUND(I760*H760,2)</f>
        <v>0</v>
      </c>
      <c r="BL760" s="80" t="s">
        <v>308</v>
      </c>
      <c r="BM760" s="135" t="s">
        <v>975</v>
      </c>
    </row>
    <row r="761" spans="1:65" s="42" customFormat="1">
      <c r="B761" s="147"/>
      <c r="C761" s="206"/>
      <c r="D761" s="198" t="s">
        <v>212</v>
      </c>
      <c r="E761" s="207" t="s">
        <v>1</v>
      </c>
      <c r="F761" s="208" t="s">
        <v>976</v>
      </c>
      <c r="G761" s="206"/>
      <c r="H761" s="207" t="s">
        <v>1</v>
      </c>
      <c r="J761" s="206"/>
      <c r="L761" s="147"/>
      <c r="M761" s="149"/>
      <c r="N761" s="150"/>
      <c r="O761" s="150"/>
      <c r="P761" s="150"/>
      <c r="Q761" s="150"/>
      <c r="R761" s="150"/>
      <c r="S761" s="150"/>
      <c r="T761" s="151"/>
      <c r="AT761" s="148" t="s">
        <v>212</v>
      </c>
      <c r="AU761" s="148" t="s">
        <v>88</v>
      </c>
      <c r="AV761" s="42" t="s">
        <v>82</v>
      </c>
      <c r="AW761" s="42" t="s">
        <v>31</v>
      </c>
      <c r="AX761" s="42" t="s">
        <v>75</v>
      </c>
      <c r="AY761" s="148" t="s">
        <v>203</v>
      </c>
    </row>
    <row r="762" spans="1:65" s="42" customFormat="1">
      <c r="B762" s="147"/>
      <c r="C762" s="206"/>
      <c r="D762" s="198" t="s">
        <v>212</v>
      </c>
      <c r="E762" s="207" t="s">
        <v>1</v>
      </c>
      <c r="F762" s="208" t="s">
        <v>977</v>
      </c>
      <c r="G762" s="206"/>
      <c r="H762" s="207" t="s">
        <v>1</v>
      </c>
      <c r="J762" s="206"/>
      <c r="L762" s="147"/>
      <c r="M762" s="149"/>
      <c r="N762" s="150"/>
      <c r="O762" s="150"/>
      <c r="P762" s="150"/>
      <c r="Q762" s="150"/>
      <c r="R762" s="150"/>
      <c r="S762" s="150"/>
      <c r="T762" s="151"/>
      <c r="AT762" s="148" t="s">
        <v>212</v>
      </c>
      <c r="AU762" s="148" t="s">
        <v>88</v>
      </c>
      <c r="AV762" s="42" t="s">
        <v>82</v>
      </c>
      <c r="AW762" s="42" t="s">
        <v>31</v>
      </c>
      <c r="AX762" s="42" t="s">
        <v>75</v>
      </c>
      <c r="AY762" s="148" t="s">
        <v>203</v>
      </c>
    </row>
    <row r="763" spans="1:65" s="42" customFormat="1">
      <c r="B763" s="147"/>
      <c r="C763" s="206"/>
      <c r="D763" s="198" t="s">
        <v>212</v>
      </c>
      <c r="E763" s="207" t="s">
        <v>1</v>
      </c>
      <c r="F763" s="208" t="s">
        <v>978</v>
      </c>
      <c r="G763" s="206"/>
      <c r="H763" s="207" t="s">
        <v>1</v>
      </c>
      <c r="J763" s="206"/>
      <c r="L763" s="147"/>
      <c r="M763" s="149"/>
      <c r="N763" s="150"/>
      <c r="O763" s="150"/>
      <c r="P763" s="150"/>
      <c r="Q763" s="150"/>
      <c r="R763" s="150"/>
      <c r="S763" s="150"/>
      <c r="T763" s="151"/>
      <c r="AT763" s="148" t="s">
        <v>212</v>
      </c>
      <c r="AU763" s="148" t="s">
        <v>88</v>
      </c>
      <c r="AV763" s="42" t="s">
        <v>82</v>
      </c>
      <c r="AW763" s="42" t="s">
        <v>31</v>
      </c>
      <c r="AX763" s="42" t="s">
        <v>75</v>
      </c>
      <c r="AY763" s="148" t="s">
        <v>203</v>
      </c>
    </row>
    <row r="764" spans="1:65" s="42" customFormat="1">
      <c r="B764" s="147"/>
      <c r="C764" s="206"/>
      <c r="D764" s="198" t="s">
        <v>212</v>
      </c>
      <c r="E764" s="207" t="s">
        <v>1</v>
      </c>
      <c r="F764" s="208" t="s">
        <v>979</v>
      </c>
      <c r="G764" s="206"/>
      <c r="H764" s="207" t="s">
        <v>1</v>
      </c>
      <c r="J764" s="206"/>
      <c r="L764" s="147"/>
      <c r="M764" s="149"/>
      <c r="N764" s="150"/>
      <c r="O764" s="150"/>
      <c r="P764" s="150"/>
      <c r="Q764" s="150"/>
      <c r="R764" s="150"/>
      <c r="S764" s="150"/>
      <c r="T764" s="151"/>
      <c r="AT764" s="148" t="s">
        <v>212</v>
      </c>
      <c r="AU764" s="148" t="s">
        <v>88</v>
      </c>
      <c r="AV764" s="42" t="s">
        <v>82</v>
      </c>
      <c r="AW764" s="42" t="s">
        <v>31</v>
      </c>
      <c r="AX764" s="42" t="s">
        <v>75</v>
      </c>
      <c r="AY764" s="148" t="s">
        <v>203</v>
      </c>
    </row>
    <row r="765" spans="1:65" s="42" customFormat="1">
      <c r="B765" s="147"/>
      <c r="C765" s="206"/>
      <c r="D765" s="198" t="s">
        <v>212</v>
      </c>
      <c r="E765" s="207" t="s">
        <v>1</v>
      </c>
      <c r="F765" s="208" t="s">
        <v>980</v>
      </c>
      <c r="G765" s="206"/>
      <c r="H765" s="207" t="s">
        <v>1</v>
      </c>
      <c r="J765" s="206"/>
      <c r="L765" s="147"/>
      <c r="M765" s="149"/>
      <c r="N765" s="150"/>
      <c r="O765" s="150"/>
      <c r="P765" s="150"/>
      <c r="Q765" s="150"/>
      <c r="R765" s="150"/>
      <c r="S765" s="150"/>
      <c r="T765" s="151"/>
      <c r="AT765" s="148" t="s">
        <v>212</v>
      </c>
      <c r="AU765" s="148" t="s">
        <v>88</v>
      </c>
      <c r="AV765" s="42" t="s">
        <v>82</v>
      </c>
      <c r="AW765" s="42" t="s">
        <v>31</v>
      </c>
      <c r="AX765" s="42" t="s">
        <v>75</v>
      </c>
      <c r="AY765" s="148" t="s">
        <v>203</v>
      </c>
    </row>
    <row r="766" spans="1:65" s="42" customFormat="1">
      <c r="B766" s="147"/>
      <c r="C766" s="206"/>
      <c r="D766" s="198" t="s">
        <v>212</v>
      </c>
      <c r="E766" s="207" t="s">
        <v>1</v>
      </c>
      <c r="F766" s="208" t="s">
        <v>981</v>
      </c>
      <c r="G766" s="206"/>
      <c r="H766" s="207" t="s">
        <v>1</v>
      </c>
      <c r="J766" s="206"/>
      <c r="L766" s="147"/>
      <c r="M766" s="149"/>
      <c r="N766" s="150"/>
      <c r="O766" s="150"/>
      <c r="P766" s="150"/>
      <c r="Q766" s="150"/>
      <c r="R766" s="150"/>
      <c r="S766" s="150"/>
      <c r="T766" s="151"/>
      <c r="AT766" s="148" t="s">
        <v>212</v>
      </c>
      <c r="AU766" s="148" t="s">
        <v>88</v>
      </c>
      <c r="AV766" s="42" t="s">
        <v>82</v>
      </c>
      <c r="AW766" s="42" t="s">
        <v>31</v>
      </c>
      <c r="AX766" s="42" t="s">
        <v>75</v>
      </c>
      <c r="AY766" s="148" t="s">
        <v>203</v>
      </c>
    </row>
    <row r="767" spans="1:65" s="42" customFormat="1">
      <c r="B767" s="147"/>
      <c r="C767" s="206"/>
      <c r="D767" s="198" t="s">
        <v>212</v>
      </c>
      <c r="E767" s="207" t="s">
        <v>1</v>
      </c>
      <c r="F767" s="208" t="s">
        <v>982</v>
      </c>
      <c r="G767" s="206"/>
      <c r="H767" s="207" t="s">
        <v>1</v>
      </c>
      <c r="J767" s="206"/>
      <c r="L767" s="147"/>
      <c r="M767" s="149"/>
      <c r="N767" s="150"/>
      <c r="O767" s="150"/>
      <c r="P767" s="150"/>
      <c r="Q767" s="150"/>
      <c r="R767" s="150"/>
      <c r="S767" s="150"/>
      <c r="T767" s="151"/>
      <c r="AT767" s="148" t="s">
        <v>212</v>
      </c>
      <c r="AU767" s="148" t="s">
        <v>88</v>
      </c>
      <c r="AV767" s="42" t="s">
        <v>82</v>
      </c>
      <c r="AW767" s="42" t="s">
        <v>31</v>
      </c>
      <c r="AX767" s="42" t="s">
        <v>75</v>
      </c>
      <c r="AY767" s="148" t="s">
        <v>203</v>
      </c>
    </row>
    <row r="768" spans="1:65" s="40" customFormat="1">
      <c r="B768" s="137"/>
      <c r="C768" s="197"/>
      <c r="D768" s="198" t="s">
        <v>212</v>
      </c>
      <c r="E768" s="199" t="s">
        <v>1</v>
      </c>
      <c r="F768" s="200" t="s">
        <v>647</v>
      </c>
      <c r="G768" s="197"/>
      <c r="H768" s="201">
        <v>0</v>
      </c>
      <c r="J768" s="197"/>
      <c r="L768" s="137"/>
      <c r="M768" s="139"/>
      <c r="N768" s="140"/>
      <c r="O768" s="140"/>
      <c r="P768" s="140"/>
      <c r="Q768" s="140"/>
      <c r="R768" s="140"/>
      <c r="S768" s="140"/>
      <c r="T768" s="141"/>
      <c r="AT768" s="138" t="s">
        <v>212</v>
      </c>
      <c r="AU768" s="138" t="s">
        <v>88</v>
      </c>
      <c r="AV768" s="40" t="s">
        <v>88</v>
      </c>
      <c r="AW768" s="40" t="s">
        <v>31</v>
      </c>
      <c r="AX768" s="40" t="s">
        <v>75</v>
      </c>
      <c r="AY768" s="138" t="s">
        <v>203</v>
      </c>
    </row>
    <row r="769" spans="2:51" s="40" customFormat="1">
      <c r="B769" s="137"/>
      <c r="C769" s="197"/>
      <c r="D769" s="198" t="s">
        <v>212</v>
      </c>
      <c r="E769" s="199" t="s">
        <v>1</v>
      </c>
      <c r="F769" s="200" t="s">
        <v>648</v>
      </c>
      <c r="G769" s="197"/>
      <c r="H769" s="201">
        <v>5.1840000000000002</v>
      </c>
      <c r="J769" s="197"/>
      <c r="L769" s="137"/>
      <c r="M769" s="139"/>
      <c r="N769" s="140"/>
      <c r="O769" s="140"/>
      <c r="P769" s="140"/>
      <c r="Q769" s="140"/>
      <c r="R769" s="140"/>
      <c r="S769" s="140"/>
      <c r="T769" s="141"/>
      <c r="AT769" s="138" t="s">
        <v>212</v>
      </c>
      <c r="AU769" s="138" t="s">
        <v>88</v>
      </c>
      <c r="AV769" s="40" t="s">
        <v>88</v>
      </c>
      <c r="AW769" s="40" t="s">
        <v>31</v>
      </c>
      <c r="AX769" s="40" t="s">
        <v>75</v>
      </c>
      <c r="AY769" s="138" t="s">
        <v>203</v>
      </c>
    </row>
    <row r="770" spans="2:51" s="40" customFormat="1">
      <c r="B770" s="137"/>
      <c r="C770" s="197"/>
      <c r="D770" s="198" t="s">
        <v>212</v>
      </c>
      <c r="E770" s="199" t="s">
        <v>1</v>
      </c>
      <c r="F770" s="200" t="s">
        <v>983</v>
      </c>
      <c r="G770" s="197"/>
      <c r="H770" s="201">
        <v>36.99</v>
      </c>
      <c r="J770" s="197"/>
      <c r="L770" s="137"/>
      <c r="M770" s="139"/>
      <c r="N770" s="140"/>
      <c r="O770" s="140"/>
      <c r="P770" s="140"/>
      <c r="Q770" s="140"/>
      <c r="R770" s="140"/>
      <c r="S770" s="140"/>
      <c r="T770" s="141"/>
      <c r="AT770" s="138" t="s">
        <v>212</v>
      </c>
      <c r="AU770" s="138" t="s">
        <v>88</v>
      </c>
      <c r="AV770" s="40" t="s">
        <v>88</v>
      </c>
      <c r="AW770" s="40" t="s">
        <v>31</v>
      </c>
      <c r="AX770" s="40" t="s">
        <v>75</v>
      </c>
      <c r="AY770" s="138" t="s">
        <v>203</v>
      </c>
    </row>
    <row r="771" spans="2:51" s="40" customFormat="1">
      <c r="B771" s="137"/>
      <c r="C771" s="197"/>
      <c r="D771" s="198" t="s">
        <v>212</v>
      </c>
      <c r="E771" s="199" t="s">
        <v>1</v>
      </c>
      <c r="F771" s="200" t="s">
        <v>984</v>
      </c>
      <c r="G771" s="197"/>
      <c r="H771" s="201">
        <v>13.75</v>
      </c>
      <c r="J771" s="197"/>
      <c r="L771" s="137"/>
      <c r="M771" s="139"/>
      <c r="N771" s="140"/>
      <c r="O771" s="140"/>
      <c r="P771" s="140"/>
      <c r="Q771" s="140"/>
      <c r="R771" s="140"/>
      <c r="S771" s="140"/>
      <c r="T771" s="141"/>
      <c r="AT771" s="138" t="s">
        <v>212</v>
      </c>
      <c r="AU771" s="138" t="s">
        <v>88</v>
      </c>
      <c r="AV771" s="40" t="s">
        <v>88</v>
      </c>
      <c r="AW771" s="40" t="s">
        <v>31</v>
      </c>
      <c r="AX771" s="40" t="s">
        <v>75</v>
      </c>
      <c r="AY771" s="138" t="s">
        <v>203</v>
      </c>
    </row>
    <row r="772" spans="2:51" s="40" customFormat="1">
      <c r="B772" s="137"/>
      <c r="C772" s="197"/>
      <c r="D772" s="198" t="s">
        <v>212</v>
      </c>
      <c r="E772" s="199" t="s">
        <v>1</v>
      </c>
      <c r="F772" s="200" t="s">
        <v>985</v>
      </c>
      <c r="G772" s="197"/>
      <c r="H772" s="201">
        <v>5.9</v>
      </c>
      <c r="J772" s="197"/>
      <c r="L772" s="137"/>
      <c r="M772" s="139"/>
      <c r="N772" s="140"/>
      <c r="O772" s="140"/>
      <c r="P772" s="140"/>
      <c r="Q772" s="140"/>
      <c r="R772" s="140"/>
      <c r="S772" s="140"/>
      <c r="T772" s="141"/>
      <c r="AT772" s="138" t="s">
        <v>212</v>
      </c>
      <c r="AU772" s="138" t="s">
        <v>88</v>
      </c>
      <c r="AV772" s="40" t="s">
        <v>88</v>
      </c>
      <c r="AW772" s="40" t="s">
        <v>31</v>
      </c>
      <c r="AX772" s="40" t="s">
        <v>75</v>
      </c>
      <c r="AY772" s="138" t="s">
        <v>203</v>
      </c>
    </row>
    <row r="773" spans="2:51" s="40" customFormat="1">
      <c r="B773" s="137"/>
      <c r="C773" s="197"/>
      <c r="D773" s="198" t="s">
        <v>212</v>
      </c>
      <c r="E773" s="199" t="s">
        <v>1</v>
      </c>
      <c r="F773" s="200" t="s">
        <v>986</v>
      </c>
      <c r="G773" s="197"/>
      <c r="H773" s="201">
        <v>12</v>
      </c>
      <c r="J773" s="197"/>
      <c r="L773" s="137"/>
      <c r="M773" s="139"/>
      <c r="N773" s="140"/>
      <c r="O773" s="140"/>
      <c r="P773" s="140"/>
      <c r="Q773" s="140"/>
      <c r="R773" s="140"/>
      <c r="S773" s="140"/>
      <c r="T773" s="141"/>
      <c r="AT773" s="138" t="s">
        <v>212</v>
      </c>
      <c r="AU773" s="138" t="s">
        <v>88</v>
      </c>
      <c r="AV773" s="40" t="s">
        <v>88</v>
      </c>
      <c r="AW773" s="40" t="s">
        <v>31</v>
      </c>
      <c r="AX773" s="40" t="s">
        <v>75</v>
      </c>
      <c r="AY773" s="138" t="s">
        <v>203</v>
      </c>
    </row>
    <row r="774" spans="2:51" s="40" customFormat="1">
      <c r="B774" s="137"/>
      <c r="C774" s="197"/>
      <c r="D774" s="198" t="s">
        <v>212</v>
      </c>
      <c r="E774" s="199" t="s">
        <v>1</v>
      </c>
      <c r="F774" s="200" t="s">
        <v>987</v>
      </c>
      <c r="G774" s="197"/>
      <c r="H774" s="201">
        <v>3.34</v>
      </c>
      <c r="J774" s="197"/>
      <c r="L774" s="137"/>
      <c r="M774" s="139"/>
      <c r="N774" s="140"/>
      <c r="O774" s="140"/>
      <c r="P774" s="140"/>
      <c r="Q774" s="140"/>
      <c r="R774" s="140"/>
      <c r="S774" s="140"/>
      <c r="T774" s="141"/>
      <c r="AT774" s="138" t="s">
        <v>212</v>
      </c>
      <c r="AU774" s="138" t="s">
        <v>88</v>
      </c>
      <c r="AV774" s="40" t="s">
        <v>88</v>
      </c>
      <c r="AW774" s="40" t="s">
        <v>31</v>
      </c>
      <c r="AX774" s="40" t="s">
        <v>75</v>
      </c>
      <c r="AY774" s="138" t="s">
        <v>203</v>
      </c>
    </row>
    <row r="775" spans="2:51" s="40" customFormat="1">
      <c r="B775" s="137"/>
      <c r="C775" s="197"/>
      <c r="D775" s="198" t="s">
        <v>212</v>
      </c>
      <c r="E775" s="199" t="s">
        <v>1</v>
      </c>
      <c r="F775" s="200" t="s">
        <v>988</v>
      </c>
      <c r="G775" s="197"/>
      <c r="H775" s="201">
        <v>12.332000000000001</v>
      </c>
      <c r="J775" s="197"/>
      <c r="L775" s="137"/>
      <c r="M775" s="139"/>
      <c r="N775" s="140"/>
      <c r="O775" s="140"/>
      <c r="P775" s="140"/>
      <c r="Q775" s="140"/>
      <c r="R775" s="140"/>
      <c r="S775" s="140"/>
      <c r="T775" s="141"/>
      <c r="AT775" s="138" t="s">
        <v>212</v>
      </c>
      <c r="AU775" s="138" t="s">
        <v>88</v>
      </c>
      <c r="AV775" s="40" t="s">
        <v>88</v>
      </c>
      <c r="AW775" s="40" t="s">
        <v>31</v>
      </c>
      <c r="AX775" s="40" t="s">
        <v>75</v>
      </c>
      <c r="AY775" s="138" t="s">
        <v>203</v>
      </c>
    </row>
    <row r="776" spans="2:51" s="40" customFormat="1">
      <c r="B776" s="137"/>
      <c r="C776" s="197"/>
      <c r="D776" s="198" t="s">
        <v>212</v>
      </c>
      <c r="E776" s="199" t="s">
        <v>1</v>
      </c>
      <c r="F776" s="200" t="s">
        <v>655</v>
      </c>
      <c r="G776" s="197"/>
      <c r="H776" s="201">
        <v>1.65</v>
      </c>
      <c r="J776" s="197"/>
      <c r="L776" s="137"/>
      <c r="M776" s="139"/>
      <c r="N776" s="140"/>
      <c r="O776" s="140"/>
      <c r="P776" s="140"/>
      <c r="Q776" s="140"/>
      <c r="R776" s="140"/>
      <c r="S776" s="140"/>
      <c r="T776" s="141"/>
      <c r="AT776" s="138" t="s">
        <v>212</v>
      </c>
      <c r="AU776" s="138" t="s">
        <v>88</v>
      </c>
      <c r="AV776" s="40" t="s">
        <v>88</v>
      </c>
      <c r="AW776" s="40" t="s">
        <v>31</v>
      </c>
      <c r="AX776" s="40" t="s">
        <v>75</v>
      </c>
      <c r="AY776" s="138" t="s">
        <v>203</v>
      </c>
    </row>
    <row r="777" spans="2:51" s="40" customFormat="1">
      <c r="B777" s="137"/>
      <c r="C777" s="197"/>
      <c r="D777" s="198" t="s">
        <v>212</v>
      </c>
      <c r="E777" s="199" t="s">
        <v>1</v>
      </c>
      <c r="F777" s="200" t="s">
        <v>989</v>
      </c>
      <c r="G777" s="197"/>
      <c r="H777" s="201">
        <v>22.59</v>
      </c>
      <c r="J777" s="197"/>
      <c r="L777" s="137"/>
      <c r="M777" s="139"/>
      <c r="N777" s="140"/>
      <c r="O777" s="140"/>
      <c r="P777" s="140"/>
      <c r="Q777" s="140"/>
      <c r="R777" s="140"/>
      <c r="S777" s="140"/>
      <c r="T777" s="141"/>
      <c r="AT777" s="138" t="s">
        <v>212</v>
      </c>
      <c r="AU777" s="138" t="s">
        <v>88</v>
      </c>
      <c r="AV777" s="40" t="s">
        <v>88</v>
      </c>
      <c r="AW777" s="40" t="s">
        <v>31</v>
      </c>
      <c r="AX777" s="40" t="s">
        <v>75</v>
      </c>
      <c r="AY777" s="138" t="s">
        <v>203</v>
      </c>
    </row>
    <row r="778" spans="2:51" s="40" customFormat="1">
      <c r="B778" s="137"/>
      <c r="C778" s="197"/>
      <c r="D778" s="198" t="s">
        <v>212</v>
      </c>
      <c r="E778" s="199" t="s">
        <v>1</v>
      </c>
      <c r="F778" s="200" t="s">
        <v>990</v>
      </c>
      <c r="G778" s="197"/>
      <c r="H778" s="201">
        <v>20.399999999999999</v>
      </c>
      <c r="J778" s="197"/>
      <c r="L778" s="137"/>
      <c r="M778" s="139"/>
      <c r="N778" s="140"/>
      <c r="O778" s="140"/>
      <c r="P778" s="140"/>
      <c r="Q778" s="140"/>
      <c r="R778" s="140"/>
      <c r="S778" s="140"/>
      <c r="T778" s="141"/>
      <c r="AT778" s="138" t="s">
        <v>212</v>
      </c>
      <c r="AU778" s="138" t="s">
        <v>88</v>
      </c>
      <c r="AV778" s="40" t="s">
        <v>88</v>
      </c>
      <c r="AW778" s="40" t="s">
        <v>31</v>
      </c>
      <c r="AX778" s="40" t="s">
        <v>75</v>
      </c>
      <c r="AY778" s="138" t="s">
        <v>203</v>
      </c>
    </row>
    <row r="779" spans="2:51" s="40" customFormat="1">
      <c r="B779" s="137"/>
      <c r="C779" s="197"/>
      <c r="D779" s="198" t="s">
        <v>212</v>
      </c>
      <c r="E779" s="199" t="s">
        <v>1</v>
      </c>
      <c r="F779" s="200" t="s">
        <v>658</v>
      </c>
      <c r="G779" s="197"/>
      <c r="H779" s="201">
        <v>1.65</v>
      </c>
      <c r="J779" s="197"/>
      <c r="L779" s="137"/>
      <c r="M779" s="139"/>
      <c r="N779" s="140"/>
      <c r="O779" s="140"/>
      <c r="P779" s="140"/>
      <c r="Q779" s="140"/>
      <c r="R779" s="140"/>
      <c r="S779" s="140"/>
      <c r="T779" s="141"/>
      <c r="AT779" s="138" t="s">
        <v>212</v>
      </c>
      <c r="AU779" s="138" t="s">
        <v>88</v>
      </c>
      <c r="AV779" s="40" t="s">
        <v>88</v>
      </c>
      <c r="AW779" s="40" t="s">
        <v>31</v>
      </c>
      <c r="AX779" s="40" t="s">
        <v>75</v>
      </c>
      <c r="AY779" s="138" t="s">
        <v>203</v>
      </c>
    </row>
    <row r="780" spans="2:51" s="40" customFormat="1">
      <c r="B780" s="137"/>
      <c r="C780" s="197"/>
      <c r="D780" s="198" t="s">
        <v>212</v>
      </c>
      <c r="E780" s="199" t="s">
        <v>1</v>
      </c>
      <c r="F780" s="200" t="s">
        <v>658</v>
      </c>
      <c r="G780" s="197"/>
      <c r="H780" s="201">
        <v>1.65</v>
      </c>
      <c r="J780" s="197"/>
      <c r="L780" s="137"/>
      <c r="M780" s="139"/>
      <c r="N780" s="140"/>
      <c r="O780" s="140"/>
      <c r="P780" s="140"/>
      <c r="Q780" s="140"/>
      <c r="R780" s="140"/>
      <c r="S780" s="140"/>
      <c r="T780" s="141"/>
      <c r="AT780" s="138" t="s">
        <v>212</v>
      </c>
      <c r="AU780" s="138" t="s">
        <v>88</v>
      </c>
      <c r="AV780" s="40" t="s">
        <v>88</v>
      </c>
      <c r="AW780" s="40" t="s">
        <v>31</v>
      </c>
      <c r="AX780" s="40" t="s">
        <v>75</v>
      </c>
      <c r="AY780" s="138" t="s">
        <v>203</v>
      </c>
    </row>
    <row r="781" spans="2:51" s="40" customFormat="1">
      <c r="B781" s="137"/>
      <c r="C781" s="197"/>
      <c r="D781" s="198" t="s">
        <v>212</v>
      </c>
      <c r="E781" s="199" t="s">
        <v>1</v>
      </c>
      <c r="F781" s="200" t="s">
        <v>659</v>
      </c>
      <c r="G781" s="197"/>
      <c r="H781" s="201">
        <v>0</v>
      </c>
      <c r="J781" s="197"/>
      <c r="L781" s="137"/>
      <c r="M781" s="139"/>
      <c r="N781" s="140"/>
      <c r="O781" s="140"/>
      <c r="P781" s="140"/>
      <c r="Q781" s="140"/>
      <c r="R781" s="140"/>
      <c r="S781" s="140"/>
      <c r="T781" s="141"/>
      <c r="AT781" s="138" t="s">
        <v>212</v>
      </c>
      <c r="AU781" s="138" t="s">
        <v>88</v>
      </c>
      <c r="AV781" s="40" t="s">
        <v>88</v>
      </c>
      <c r="AW781" s="40" t="s">
        <v>31</v>
      </c>
      <c r="AX781" s="40" t="s">
        <v>75</v>
      </c>
      <c r="AY781" s="138" t="s">
        <v>203</v>
      </c>
    </row>
    <row r="782" spans="2:51" s="40" customFormat="1">
      <c r="B782" s="137"/>
      <c r="C782" s="197"/>
      <c r="D782" s="198" t="s">
        <v>212</v>
      </c>
      <c r="E782" s="199" t="s">
        <v>1</v>
      </c>
      <c r="F782" s="200" t="s">
        <v>991</v>
      </c>
      <c r="G782" s="197"/>
      <c r="H782" s="201">
        <v>0</v>
      </c>
      <c r="J782" s="197"/>
      <c r="L782" s="137"/>
      <c r="M782" s="139"/>
      <c r="N782" s="140"/>
      <c r="O782" s="140"/>
      <c r="P782" s="140"/>
      <c r="Q782" s="140"/>
      <c r="R782" s="140"/>
      <c r="S782" s="140"/>
      <c r="T782" s="141"/>
      <c r="AT782" s="138" t="s">
        <v>212</v>
      </c>
      <c r="AU782" s="138" t="s">
        <v>88</v>
      </c>
      <c r="AV782" s="40" t="s">
        <v>88</v>
      </c>
      <c r="AW782" s="40" t="s">
        <v>31</v>
      </c>
      <c r="AX782" s="40" t="s">
        <v>75</v>
      </c>
      <c r="AY782" s="138" t="s">
        <v>203</v>
      </c>
    </row>
    <row r="783" spans="2:51" s="40" customFormat="1">
      <c r="B783" s="137"/>
      <c r="C783" s="197"/>
      <c r="D783" s="198" t="s">
        <v>212</v>
      </c>
      <c r="E783" s="199" t="s">
        <v>1</v>
      </c>
      <c r="F783" s="200" t="s">
        <v>661</v>
      </c>
      <c r="G783" s="197"/>
      <c r="H783" s="201">
        <v>1.26</v>
      </c>
      <c r="J783" s="197"/>
      <c r="L783" s="137"/>
      <c r="M783" s="139"/>
      <c r="N783" s="140"/>
      <c r="O783" s="140"/>
      <c r="P783" s="140"/>
      <c r="Q783" s="140"/>
      <c r="R783" s="140"/>
      <c r="S783" s="140"/>
      <c r="T783" s="141"/>
      <c r="AT783" s="138" t="s">
        <v>212</v>
      </c>
      <c r="AU783" s="138" t="s">
        <v>88</v>
      </c>
      <c r="AV783" s="40" t="s">
        <v>88</v>
      </c>
      <c r="AW783" s="40" t="s">
        <v>31</v>
      </c>
      <c r="AX783" s="40" t="s">
        <v>75</v>
      </c>
      <c r="AY783" s="138" t="s">
        <v>203</v>
      </c>
    </row>
    <row r="784" spans="2:51" s="40" customFormat="1">
      <c r="B784" s="137"/>
      <c r="C784" s="197"/>
      <c r="D784" s="198" t="s">
        <v>212</v>
      </c>
      <c r="E784" s="199" t="s">
        <v>1</v>
      </c>
      <c r="F784" s="200" t="s">
        <v>992</v>
      </c>
      <c r="G784" s="197"/>
      <c r="H784" s="201">
        <v>16.05</v>
      </c>
      <c r="J784" s="197"/>
      <c r="L784" s="137"/>
      <c r="M784" s="139"/>
      <c r="N784" s="140"/>
      <c r="O784" s="140"/>
      <c r="P784" s="140"/>
      <c r="Q784" s="140"/>
      <c r="R784" s="140"/>
      <c r="S784" s="140"/>
      <c r="T784" s="141"/>
      <c r="AT784" s="138" t="s">
        <v>212</v>
      </c>
      <c r="AU784" s="138" t="s">
        <v>88</v>
      </c>
      <c r="AV784" s="40" t="s">
        <v>88</v>
      </c>
      <c r="AW784" s="40" t="s">
        <v>31</v>
      </c>
      <c r="AX784" s="40" t="s">
        <v>75</v>
      </c>
      <c r="AY784" s="138" t="s">
        <v>203</v>
      </c>
    </row>
    <row r="785" spans="1:65" s="40" customFormat="1">
      <c r="B785" s="137"/>
      <c r="C785" s="197"/>
      <c r="D785" s="198" t="s">
        <v>212</v>
      </c>
      <c r="E785" s="199" t="s">
        <v>1</v>
      </c>
      <c r="F785" s="200" t="s">
        <v>993</v>
      </c>
      <c r="G785" s="197"/>
      <c r="H785" s="201">
        <v>9.4</v>
      </c>
      <c r="J785" s="197"/>
      <c r="L785" s="137"/>
      <c r="M785" s="139"/>
      <c r="N785" s="140"/>
      <c r="O785" s="140"/>
      <c r="P785" s="140"/>
      <c r="Q785" s="140"/>
      <c r="R785" s="140"/>
      <c r="S785" s="140"/>
      <c r="T785" s="141"/>
      <c r="AT785" s="138" t="s">
        <v>212</v>
      </c>
      <c r="AU785" s="138" t="s">
        <v>88</v>
      </c>
      <c r="AV785" s="40" t="s">
        <v>88</v>
      </c>
      <c r="AW785" s="40" t="s">
        <v>31</v>
      </c>
      <c r="AX785" s="40" t="s">
        <v>75</v>
      </c>
      <c r="AY785" s="138" t="s">
        <v>203</v>
      </c>
    </row>
    <row r="786" spans="1:65" s="40" customFormat="1">
      <c r="B786" s="137"/>
      <c r="C786" s="197"/>
      <c r="D786" s="198" t="s">
        <v>212</v>
      </c>
      <c r="E786" s="199" t="s">
        <v>1</v>
      </c>
      <c r="F786" s="200" t="s">
        <v>994</v>
      </c>
      <c r="G786" s="197"/>
      <c r="H786" s="201">
        <v>14.45</v>
      </c>
      <c r="J786" s="197"/>
      <c r="L786" s="137"/>
      <c r="M786" s="139"/>
      <c r="N786" s="140"/>
      <c r="O786" s="140"/>
      <c r="P786" s="140"/>
      <c r="Q786" s="140"/>
      <c r="R786" s="140"/>
      <c r="S786" s="140"/>
      <c r="T786" s="141"/>
      <c r="AT786" s="138" t="s">
        <v>212</v>
      </c>
      <c r="AU786" s="138" t="s">
        <v>88</v>
      </c>
      <c r="AV786" s="40" t="s">
        <v>88</v>
      </c>
      <c r="AW786" s="40" t="s">
        <v>31</v>
      </c>
      <c r="AX786" s="40" t="s">
        <v>75</v>
      </c>
      <c r="AY786" s="138" t="s">
        <v>203</v>
      </c>
    </row>
    <row r="787" spans="1:65" s="40" customFormat="1">
      <c r="B787" s="137"/>
      <c r="C787" s="197"/>
      <c r="D787" s="198" t="s">
        <v>212</v>
      </c>
      <c r="E787" s="199" t="s">
        <v>1</v>
      </c>
      <c r="F787" s="200" t="s">
        <v>665</v>
      </c>
      <c r="G787" s="197"/>
      <c r="H787" s="201">
        <v>0.44</v>
      </c>
      <c r="J787" s="197"/>
      <c r="L787" s="137"/>
      <c r="M787" s="139"/>
      <c r="N787" s="140"/>
      <c r="O787" s="140"/>
      <c r="P787" s="140"/>
      <c r="Q787" s="140"/>
      <c r="R787" s="140"/>
      <c r="S787" s="140"/>
      <c r="T787" s="141"/>
      <c r="AT787" s="138" t="s">
        <v>212</v>
      </c>
      <c r="AU787" s="138" t="s">
        <v>88</v>
      </c>
      <c r="AV787" s="40" t="s">
        <v>88</v>
      </c>
      <c r="AW787" s="40" t="s">
        <v>31</v>
      </c>
      <c r="AX787" s="40" t="s">
        <v>75</v>
      </c>
      <c r="AY787" s="138" t="s">
        <v>203</v>
      </c>
    </row>
    <row r="788" spans="1:65" s="40" customFormat="1">
      <c r="B788" s="137"/>
      <c r="C788" s="197"/>
      <c r="D788" s="198" t="s">
        <v>212</v>
      </c>
      <c r="E788" s="199" t="s">
        <v>1</v>
      </c>
      <c r="F788" s="200" t="s">
        <v>666</v>
      </c>
      <c r="G788" s="197"/>
      <c r="H788" s="201">
        <v>0</v>
      </c>
      <c r="J788" s="197"/>
      <c r="L788" s="137"/>
      <c r="M788" s="139"/>
      <c r="N788" s="140"/>
      <c r="O788" s="140"/>
      <c r="P788" s="140"/>
      <c r="Q788" s="140"/>
      <c r="R788" s="140"/>
      <c r="S788" s="140"/>
      <c r="T788" s="141"/>
      <c r="AT788" s="138" t="s">
        <v>212</v>
      </c>
      <c r="AU788" s="138" t="s">
        <v>88</v>
      </c>
      <c r="AV788" s="40" t="s">
        <v>88</v>
      </c>
      <c r="AW788" s="40" t="s">
        <v>31</v>
      </c>
      <c r="AX788" s="40" t="s">
        <v>75</v>
      </c>
      <c r="AY788" s="138" t="s">
        <v>203</v>
      </c>
    </row>
    <row r="789" spans="1:65" s="40" customFormat="1">
      <c r="B789" s="137"/>
      <c r="C789" s="197"/>
      <c r="D789" s="198" t="s">
        <v>212</v>
      </c>
      <c r="E789" s="199" t="s">
        <v>1</v>
      </c>
      <c r="F789" s="200" t="s">
        <v>995</v>
      </c>
      <c r="G789" s="197"/>
      <c r="H789" s="201">
        <v>15.2</v>
      </c>
      <c r="J789" s="197"/>
      <c r="L789" s="137"/>
      <c r="M789" s="139"/>
      <c r="N789" s="140"/>
      <c r="O789" s="140"/>
      <c r="P789" s="140"/>
      <c r="Q789" s="140"/>
      <c r="R789" s="140"/>
      <c r="S789" s="140"/>
      <c r="T789" s="141"/>
      <c r="AT789" s="138" t="s">
        <v>212</v>
      </c>
      <c r="AU789" s="138" t="s">
        <v>88</v>
      </c>
      <c r="AV789" s="40" t="s">
        <v>88</v>
      </c>
      <c r="AW789" s="40" t="s">
        <v>31</v>
      </c>
      <c r="AX789" s="40" t="s">
        <v>75</v>
      </c>
      <c r="AY789" s="138" t="s">
        <v>203</v>
      </c>
    </row>
    <row r="790" spans="1:65" s="40" customFormat="1">
      <c r="B790" s="137"/>
      <c r="C790" s="197"/>
      <c r="D790" s="198" t="s">
        <v>212</v>
      </c>
      <c r="E790" s="199" t="s">
        <v>1</v>
      </c>
      <c r="F790" s="200" t="s">
        <v>996</v>
      </c>
      <c r="G790" s="197"/>
      <c r="H790" s="201">
        <v>17.73</v>
      </c>
      <c r="J790" s="197"/>
      <c r="L790" s="137"/>
      <c r="M790" s="139"/>
      <c r="N790" s="140"/>
      <c r="O790" s="140"/>
      <c r="P790" s="140"/>
      <c r="Q790" s="140"/>
      <c r="R790" s="140"/>
      <c r="S790" s="140"/>
      <c r="T790" s="141"/>
      <c r="AT790" s="138" t="s">
        <v>212</v>
      </c>
      <c r="AU790" s="138" t="s">
        <v>88</v>
      </c>
      <c r="AV790" s="40" t="s">
        <v>88</v>
      </c>
      <c r="AW790" s="40" t="s">
        <v>31</v>
      </c>
      <c r="AX790" s="40" t="s">
        <v>75</v>
      </c>
      <c r="AY790" s="138" t="s">
        <v>203</v>
      </c>
    </row>
    <row r="791" spans="1:65" s="41" customFormat="1">
      <c r="B791" s="142"/>
      <c r="C791" s="202"/>
      <c r="D791" s="198" t="s">
        <v>212</v>
      </c>
      <c r="E791" s="203" t="s">
        <v>114</v>
      </c>
      <c r="F791" s="204" t="s">
        <v>669</v>
      </c>
      <c r="G791" s="202"/>
      <c r="H791" s="205">
        <v>211.96600000000001</v>
      </c>
      <c r="J791" s="202"/>
      <c r="L791" s="142"/>
      <c r="M791" s="144"/>
      <c r="N791" s="145"/>
      <c r="O791" s="145"/>
      <c r="P791" s="145"/>
      <c r="Q791" s="145"/>
      <c r="R791" s="145"/>
      <c r="S791" s="145"/>
      <c r="T791" s="146"/>
      <c r="AT791" s="143" t="s">
        <v>212</v>
      </c>
      <c r="AU791" s="143" t="s">
        <v>88</v>
      </c>
      <c r="AV791" s="41" t="s">
        <v>210</v>
      </c>
      <c r="AW791" s="41" t="s">
        <v>31</v>
      </c>
      <c r="AX791" s="41" t="s">
        <v>82</v>
      </c>
      <c r="AY791" s="143" t="s">
        <v>203</v>
      </c>
    </row>
    <row r="792" spans="1:65" s="87" customFormat="1" ht="16.5" customHeight="1">
      <c r="A792" s="19"/>
      <c r="B792" s="36"/>
      <c r="C792" s="213" t="s">
        <v>997</v>
      </c>
      <c r="D792" s="213" t="s">
        <v>368</v>
      </c>
      <c r="E792" s="214" t="s">
        <v>998</v>
      </c>
      <c r="F792" s="215" t="s">
        <v>999</v>
      </c>
      <c r="G792" s="216" t="s">
        <v>116</v>
      </c>
      <c r="H792" s="217">
        <v>227.01499999999999</v>
      </c>
      <c r="I792" s="44"/>
      <c r="J792" s="228">
        <f>ROUND(I792*H792,2)</f>
        <v>0</v>
      </c>
      <c r="K792" s="45"/>
      <c r="L792" s="157"/>
      <c r="M792" s="46" t="s">
        <v>1</v>
      </c>
      <c r="N792" s="158" t="s">
        <v>41</v>
      </c>
      <c r="O792" s="132"/>
      <c r="P792" s="133">
        <f>O792*H792</f>
        <v>0</v>
      </c>
      <c r="Q792" s="133">
        <v>2.1000000000000001E-2</v>
      </c>
      <c r="R792" s="133">
        <f>Q792*H792</f>
        <v>4.767315</v>
      </c>
      <c r="S792" s="133">
        <v>0</v>
      </c>
      <c r="T792" s="134">
        <f>S792*H792</f>
        <v>0</v>
      </c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R792" s="135" t="s">
        <v>420</v>
      </c>
      <c r="AT792" s="135" t="s">
        <v>368</v>
      </c>
      <c r="AU792" s="135" t="s">
        <v>88</v>
      </c>
      <c r="AY792" s="80" t="s">
        <v>203</v>
      </c>
      <c r="BE792" s="136">
        <f>IF(N792="základná",J792,0)</f>
        <v>0</v>
      </c>
      <c r="BF792" s="136">
        <f>IF(N792="znížená",J792,0)</f>
        <v>0</v>
      </c>
      <c r="BG792" s="136">
        <f>IF(N792="zákl. prenesená",J792,0)</f>
        <v>0</v>
      </c>
      <c r="BH792" s="136">
        <f>IF(N792="zníž. prenesená",J792,0)</f>
        <v>0</v>
      </c>
      <c r="BI792" s="136">
        <f>IF(N792="nulová",J792,0)</f>
        <v>0</v>
      </c>
      <c r="BJ792" s="80" t="s">
        <v>88</v>
      </c>
      <c r="BK792" s="136">
        <f>ROUND(I792*H792,2)</f>
        <v>0</v>
      </c>
      <c r="BL792" s="80" t="s">
        <v>308</v>
      </c>
      <c r="BM792" s="135" t="s">
        <v>1000</v>
      </c>
    </row>
    <row r="793" spans="1:65" s="40" customFormat="1">
      <c r="B793" s="137"/>
      <c r="C793" s="197"/>
      <c r="D793" s="198" t="s">
        <v>212</v>
      </c>
      <c r="E793" s="199" t="s">
        <v>1</v>
      </c>
      <c r="F793" s="200" t="s">
        <v>1001</v>
      </c>
      <c r="G793" s="197"/>
      <c r="H793" s="201">
        <v>222.56399999999999</v>
      </c>
      <c r="J793" s="197"/>
      <c r="L793" s="137"/>
      <c r="M793" s="139"/>
      <c r="N793" s="140"/>
      <c r="O793" s="140"/>
      <c r="P793" s="140"/>
      <c r="Q793" s="140"/>
      <c r="R793" s="140"/>
      <c r="S793" s="140"/>
      <c r="T793" s="141"/>
      <c r="AT793" s="138" t="s">
        <v>212</v>
      </c>
      <c r="AU793" s="138" t="s">
        <v>88</v>
      </c>
      <c r="AV793" s="40" t="s">
        <v>88</v>
      </c>
      <c r="AW793" s="40" t="s">
        <v>31</v>
      </c>
      <c r="AX793" s="40" t="s">
        <v>75</v>
      </c>
      <c r="AY793" s="138" t="s">
        <v>203</v>
      </c>
    </row>
    <row r="794" spans="1:65" s="41" customFormat="1">
      <c r="B794" s="142"/>
      <c r="C794" s="202"/>
      <c r="D794" s="198" t="s">
        <v>212</v>
      </c>
      <c r="E794" s="203" t="s">
        <v>1</v>
      </c>
      <c r="F794" s="204" t="s">
        <v>239</v>
      </c>
      <c r="G794" s="202"/>
      <c r="H794" s="205">
        <v>222.56399999999999</v>
      </c>
      <c r="J794" s="202"/>
      <c r="L794" s="142"/>
      <c r="M794" s="144"/>
      <c r="N794" s="145"/>
      <c r="O794" s="145"/>
      <c r="P794" s="145"/>
      <c r="Q794" s="145"/>
      <c r="R794" s="145"/>
      <c r="S794" s="145"/>
      <c r="T794" s="146"/>
      <c r="AT794" s="143" t="s">
        <v>212</v>
      </c>
      <c r="AU794" s="143" t="s">
        <v>88</v>
      </c>
      <c r="AV794" s="41" t="s">
        <v>210</v>
      </c>
      <c r="AW794" s="41" t="s">
        <v>31</v>
      </c>
      <c r="AX794" s="41" t="s">
        <v>82</v>
      </c>
      <c r="AY794" s="143" t="s">
        <v>203</v>
      </c>
    </row>
    <row r="795" spans="1:65" s="40" customFormat="1">
      <c r="B795" s="137"/>
      <c r="C795" s="197"/>
      <c r="D795" s="198" t="s">
        <v>212</v>
      </c>
      <c r="E795" s="197"/>
      <c r="F795" s="200" t="s">
        <v>1002</v>
      </c>
      <c r="G795" s="197"/>
      <c r="H795" s="201">
        <v>227.01499999999999</v>
      </c>
      <c r="J795" s="197"/>
      <c r="L795" s="137"/>
      <c r="M795" s="139"/>
      <c r="N795" s="140"/>
      <c r="O795" s="140"/>
      <c r="P795" s="140"/>
      <c r="Q795" s="140"/>
      <c r="R795" s="140"/>
      <c r="S795" s="140"/>
      <c r="T795" s="141"/>
      <c r="AT795" s="138" t="s">
        <v>212</v>
      </c>
      <c r="AU795" s="138" t="s">
        <v>88</v>
      </c>
      <c r="AV795" s="40" t="s">
        <v>88</v>
      </c>
      <c r="AW795" s="40" t="s">
        <v>3</v>
      </c>
      <c r="AX795" s="40" t="s">
        <v>82</v>
      </c>
      <c r="AY795" s="138" t="s">
        <v>203</v>
      </c>
    </row>
    <row r="796" spans="1:65" s="87" customFormat="1" ht="16.5" customHeight="1">
      <c r="A796" s="19"/>
      <c r="B796" s="36"/>
      <c r="C796" s="192" t="s">
        <v>1003</v>
      </c>
      <c r="D796" s="192" t="s">
        <v>206</v>
      </c>
      <c r="E796" s="193" t="s">
        <v>1004</v>
      </c>
      <c r="F796" s="194" t="s">
        <v>1005</v>
      </c>
      <c r="G796" s="195" t="s">
        <v>408</v>
      </c>
      <c r="H796" s="196">
        <v>119.816</v>
      </c>
      <c r="I796" s="37"/>
      <c r="J796" s="227">
        <f>ROUND(I796*H796,2)</f>
        <v>0</v>
      </c>
      <c r="K796" s="38"/>
      <c r="L796" s="36"/>
      <c r="M796" s="39" t="s">
        <v>1</v>
      </c>
      <c r="N796" s="131" t="s">
        <v>41</v>
      </c>
      <c r="O796" s="132"/>
      <c r="P796" s="133">
        <f>O796*H796</f>
        <v>0</v>
      </c>
      <c r="Q796" s="133">
        <v>5.0000000000000001E-4</v>
      </c>
      <c r="R796" s="133">
        <f>Q796*H796</f>
        <v>5.9908000000000003E-2</v>
      </c>
      <c r="S796" s="133">
        <v>0</v>
      </c>
      <c r="T796" s="134">
        <f>S796*H796</f>
        <v>0</v>
      </c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R796" s="135" t="s">
        <v>308</v>
      </c>
      <c r="AT796" s="135" t="s">
        <v>206</v>
      </c>
      <c r="AU796" s="135" t="s">
        <v>88</v>
      </c>
      <c r="AY796" s="80" t="s">
        <v>203</v>
      </c>
      <c r="BE796" s="136">
        <f>IF(N796="základná",J796,0)</f>
        <v>0</v>
      </c>
      <c r="BF796" s="136">
        <f>IF(N796="znížená",J796,0)</f>
        <v>0</v>
      </c>
      <c r="BG796" s="136">
        <f>IF(N796="zákl. prenesená",J796,0)</f>
        <v>0</v>
      </c>
      <c r="BH796" s="136">
        <f>IF(N796="zníž. prenesená",J796,0)</f>
        <v>0</v>
      </c>
      <c r="BI796" s="136">
        <f>IF(N796="nulová",J796,0)</f>
        <v>0</v>
      </c>
      <c r="BJ796" s="80" t="s">
        <v>88</v>
      </c>
      <c r="BK796" s="136">
        <f>ROUND(I796*H796,2)</f>
        <v>0</v>
      </c>
      <c r="BL796" s="80" t="s">
        <v>308</v>
      </c>
      <c r="BM796" s="135" t="s">
        <v>1006</v>
      </c>
    </row>
    <row r="797" spans="1:65" s="42" customFormat="1">
      <c r="B797" s="147"/>
      <c r="C797" s="206"/>
      <c r="D797" s="198" t="s">
        <v>212</v>
      </c>
      <c r="E797" s="207" t="s">
        <v>1</v>
      </c>
      <c r="F797" s="208" t="s">
        <v>1007</v>
      </c>
      <c r="G797" s="206"/>
      <c r="H797" s="207" t="s">
        <v>1</v>
      </c>
      <c r="J797" s="206"/>
      <c r="L797" s="147"/>
      <c r="M797" s="149"/>
      <c r="N797" s="150"/>
      <c r="O797" s="150"/>
      <c r="P797" s="150"/>
      <c r="Q797" s="150"/>
      <c r="R797" s="150"/>
      <c r="S797" s="150"/>
      <c r="T797" s="151"/>
      <c r="AT797" s="148" t="s">
        <v>212</v>
      </c>
      <c r="AU797" s="148" t="s">
        <v>88</v>
      </c>
      <c r="AV797" s="42" t="s">
        <v>82</v>
      </c>
      <c r="AW797" s="42" t="s">
        <v>31</v>
      </c>
      <c r="AX797" s="42" t="s">
        <v>75</v>
      </c>
      <c r="AY797" s="148" t="s">
        <v>203</v>
      </c>
    </row>
    <row r="798" spans="1:65" s="40" customFormat="1">
      <c r="B798" s="137"/>
      <c r="C798" s="197"/>
      <c r="D798" s="198" t="s">
        <v>212</v>
      </c>
      <c r="E798" s="199" t="s">
        <v>1</v>
      </c>
      <c r="F798" s="200" t="s">
        <v>1008</v>
      </c>
      <c r="G798" s="197"/>
      <c r="H798" s="201">
        <v>9.4250000000000007</v>
      </c>
      <c r="J798" s="197"/>
      <c r="L798" s="137"/>
      <c r="M798" s="139"/>
      <c r="N798" s="140"/>
      <c r="O798" s="140"/>
      <c r="P798" s="140"/>
      <c r="Q798" s="140"/>
      <c r="R798" s="140"/>
      <c r="S798" s="140"/>
      <c r="T798" s="141"/>
      <c r="AT798" s="138" t="s">
        <v>212</v>
      </c>
      <c r="AU798" s="138" t="s">
        <v>88</v>
      </c>
      <c r="AV798" s="40" t="s">
        <v>88</v>
      </c>
      <c r="AW798" s="40" t="s">
        <v>31</v>
      </c>
      <c r="AX798" s="40" t="s">
        <v>75</v>
      </c>
      <c r="AY798" s="138" t="s">
        <v>203</v>
      </c>
    </row>
    <row r="799" spans="1:65" s="40" customFormat="1">
      <c r="B799" s="137"/>
      <c r="C799" s="197"/>
      <c r="D799" s="198" t="s">
        <v>212</v>
      </c>
      <c r="E799" s="199" t="s">
        <v>1</v>
      </c>
      <c r="F799" s="200" t="s">
        <v>1009</v>
      </c>
      <c r="G799" s="197"/>
      <c r="H799" s="201">
        <v>18.495000000000001</v>
      </c>
      <c r="J799" s="197"/>
      <c r="L799" s="137"/>
      <c r="M799" s="139"/>
      <c r="N799" s="140"/>
      <c r="O799" s="140"/>
      <c r="P799" s="140"/>
      <c r="Q799" s="140"/>
      <c r="R799" s="140"/>
      <c r="S799" s="140"/>
      <c r="T799" s="141"/>
      <c r="AT799" s="138" t="s">
        <v>212</v>
      </c>
      <c r="AU799" s="138" t="s">
        <v>88</v>
      </c>
      <c r="AV799" s="40" t="s">
        <v>88</v>
      </c>
      <c r="AW799" s="40" t="s">
        <v>31</v>
      </c>
      <c r="AX799" s="40" t="s">
        <v>75</v>
      </c>
      <c r="AY799" s="138" t="s">
        <v>203</v>
      </c>
    </row>
    <row r="800" spans="1:65" s="40" customFormat="1">
      <c r="B800" s="137"/>
      <c r="C800" s="197"/>
      <c r="D800" s="198" t="s">
        <v>212</v>
      </c>
      <c r="E800" s="199" t="s">
        <v>1</v>
      </c>
      <c r="F800" s="200" t="s">
        <v>1010</v>
      </c>
      <c r="G800" s="197"/>
      <c r="H800" s="201">
        <v>6.875</v>
      </c>
      <c r="J800" s="197"/>
      <c r="L800" s="137"/>
      <c r="M800" s="139"/>
      <c r="N800" s="140"/>
      <c r="O800" s="140"/>
      <c r="P800" s="140"/>
      <c r="Q800" s="140"/>
      <c r="R800" s="140"/>
      <c r="S800" s="140"/>
      <c r="T800" s="141"/>
      <c r="AT800" s="138" t="s">
        <v>212</v>
      </c>
      <c r="AU800" s="138" t="s">
        <v>88</v>
      </c>
      <c r="AV800" s="40" t="s">
        <v>88</v>
      </c>
      <c r="AW800" s="40" t="s">
        <v>31</v>
      </c>
      <c r="AX800" s="40" t="s">
        <v>75</v>
      </c>
      <c r="AY800" s="138" t="s">
        <v>203</v>
      </c>
    </row>
    <row r="801" spans="2:51" s="40" customFormat="1">
      <c r="B801" s="137"/>
      <c r="C801" s="197"/>
      <c r="D801" s="198" t="s">
        <v>212</v>
      </c>
      <c r="E801" s="199" t="s">
        <v>1</v>
      </c>
      <c r="F801" s="200" t="s">
        <v>1011</v>
      </c>
      <c r="G801" s="197"/>
      <c r="H801" s="201">
        <v>2.95</v>
      </c>
      <c r="J801" s="197"/>
      <c r="L801" s="137"/>
      <c r="M801" s="139"/>
      <c r="N801" s="140"/>
      <c r="O801" s="140"/>
      <c r="P801" s="140"/>
      <c r="Q801" s="140"/>
      <c r="R801" s="140"/>
      <c r="S801" s="140"/>
      <c r="T801" s="141"/>
      <c r="AT801" s="138" t="s">
        <v>212</v>
      </c>
      <c r="AU801" s="138" t="s">
        <v>88</v>
      </c>
      <c r="AV801" s="40" t="s">
        <v>88</v>
      </c>
      <c r="AW801" s="40" t="s">
        <v>31</v>
      </c>
      <c r="AX801" s="40" t="s">
        <v>75</v>
      </c>
      <c r="AY801" s="138" t="s">
        <v>203</v>
      </c>
    </row>
    <row r="802" spans="2:51" s="40" customFormat="1">
      <c r="B802" s="137"/>
      <c r="C802" s="197"/>
      <c r="D802" s="198" t="s">
        <v>212</v>
      </c>
      <c r="E802" s="199" t="s">
        <v>1</v>
      </c>
      <c r="F802" s="200" t="s">
        <v>1012</v>
      </c>
      <c r="G802" s="197"/>
      <c r="H802" s="201">
        <v>6</v>
      </c>
      <c r="J802" s="197"/>
      <c r="L802" s="137"/>
      <c r="M802" s="139"/>
      <c r="N802" s="140"/>
      <c r="O802" s="140"/>
      <c r="P802" s="140"/>
      <c r="Q802" s="140"/>
      <c r="R802" s="140"/>
      <c r="S802" s="140"/>
      <c r="T802" s="141"/>
      <c r="AT802" s="138" t="s">
        <v>212</v>
      </c>
      <c r="AU802" s="138" t="s">
        <v>88</v>
      </c>
      <c r="AV802" s="40" t="s">
        <v>88</v>
      </c>
      <c r="AW802" s="40" t="s">
        <v>31</v>
      </c>
      <c r="AX802" s="40" t="s">
        <v>75</v>
      </c>
      <c r="AY802" s="138" t="s">
        <v>203</v>
      </c>
    </row>
    <row r="803" spans="2:51" s="40" customFormat="1">
      <c r="B803" s="137"/>
      <c r="C803" s="197"/>
      <c r="D803" s="198" t="s">
        <v>212</v>
      </c>
      <c r="E803" s="199" t="s">
        <v>1</v>
      </c>
      <c r="F803" s="200" t="s">
        <v>1013</v>
      </c>
      <c r="G803" s="197"/>
      <c r="H803" s="201">
        <v>1.67</v>
      </c>
      <c r="J803" s="197"/>
      <c r="L803" s="137"/>
      <c r="M803" s="139"/>
      <c r="N803" s="140"/>
      <c r="O803" s="140"/>
      <c r="P803" s="140"/>
      <c r="Q803" s="140"/>
      <c r="R803" s="140"/>
      <c r="S803" s="140"/>
      <c r="T803" s="141"/>
      <c r="AT803" s="138" t="s">
        <v>212</v>
      </c>
      <c r="AU803" s="138" t="s">
        <v>88</v>
      </c>
      <c r="AV803" s="40" t="s">
        <v>88</v>
      </c>
      <c r="AW803" s="40" t="s">
        <v>31</v>
      </c>
      <c r="AX803" s="40" t="s">
        <v>75</v>
      </c>
      <c r="AY803" s="138" t="s">
        <v>203</v>
      </c>
    </row>
    <row r="804" spans="2:51" s="40" customFormat="1">
      <c r="B804" s="137"/>
      <c r="C804" s="197"/>
      <c r="D804" s="198" t="s">
        <v>212</v>
      </c>
      <c r="E804" s="199" t="s">
        <v>1</v>
      </c>
      <c r="F804" s="200" t="s">
        <v>1014</v>
      </c>
      <c r="G804" s="197"/>
      <c r="H804" s="201">
        <v>6.1660000000000004</v>
      </c>
      <c r="J804" s="197"/>
      <c r="L804" s="137"/>
      <c r="M804" s="139"/>
      <c r="N804" s="140"/>
      <c r="O804" s="140"/>
      <c r="P804" s="140"/>
      <c r="Q804" s="140"/>
      <c r="R804" s="140"/>
      <c r="S804" s="140"/>
      <c r="T804" s="141"/>
      <c r="AT804" s="138" t="s">
        <v>212</v>
      </c>
      <c r="AU804" s="138" t="s">
        <v>88</v>
      </c>
      <c r="AV804" s="40" t="s">
        <v>88</v>
      </c>
      <c r="AW804" s="40" t="s">
        <v>31</v>
      </c>
      <c r="AX804" s="40" t="s">
        <v>75</v>
      </c>
      <c r="AY804" s="138" t="s">
        <v>203</v>
      </c>
    </row>
    <row r="805" spans="2:51" s="40" customFormat="1">
      <c r="B805" s="137"/>
      <c r="C805" s="197"/>
      <c r="D805" s="198" t="s">
        <v>212</v>
      </c>
      <c r="E805" s="199" t="s">
        <v>1</v>
      </c>
      <c r="F805" s="200" t="s">
        <v>1015</v>
      </c>
      <c r="G805" s="197"/>
      <c r="H805" s="201">
        <v>2.75</v>
      </c>
      <c r="J805" s="197"/>
      <c r="L805" s="137"/>
      <c r="M805" s="139"/>
      <c r="N805" s="140"/>
      <c r="O805" s="140"/>
      <c r="P805" s="140"/>
      <c r="Q805" s="140"/>
      <c r="R805" s="140"/>
      <c r="S805" s="140"/>
      <c r="T805" s="141"/>
      <c r="AT805" s="138" t="s">
        <v>212</v>
      </c>
      <c r="AU805" s="138" t="s">
        <v>88</v>
      </c>
      <c r="AV805" s="40" t="s">
        <v>88</v>
      </c>
      <c r="AW805" s="40" t="s">
        <v>31</v>
      </c>
      <c r="AX805" s="40" t="s">
        <v>75</v>
      </c>
      <c r="AY805" s="138" t="s">
        <v>203</v>
      </c>
    </row>
    <row r="806" spans="2:51" s="40" customFormat="1">
      <c r="B806" s="137"/>
      <c r="C806" s="197"/>
      <c r="D806" s="198" t="s">
        <v>212</v>
      </c>
      <c r="E806" s="199" t="s">
        <v>1</v>
      </c>
      <c r="F806" s="200" t="s">
        <v>1016</v>
      </c>
      <c r="G806" s="197"/>
      <c r="H806" s="201">
        <v>11.295</v>
      </c>
      <c r="J806" s="197"/>
      <c r="L806" s="137"/>
      <c r="M806" s="139"/>
      <c r="N806" s="140"/>
      <c r="O806" s="140"/>
      <c r="P806" s="140"/>
      <c r="Q806" s="140"/>
      <c r="R806" s="140"/>
      <c r="S806" s="140"/>
      <c r="T806" s="141"/>
      <c r="AT806" s="138" t="s">
        <v>212</v>
      </c>
      <c r="AU806" s="138" t="s">
        <v>88</v>
      </c>
      <c r="AV806" s="40" t="s">
        <v>88</v>
      </c>
      <c r="AW806" s="40" t="s">
        <v>31</v>
      </c>
      <c r="AX806" s="40" t="s">
        <v>75</v>
      </c>
      <c r="AY806" s="138" t="s">
        <v>203</v>
      </c>
    </row>
    <row r="807" spans="2:51" s="40" customFormat="1">
      <c r="B807" s="137"/>
      <c r="C807" s="197"/>
      <c r="D807" s="198" t="s">
        <v>212</v>
      </c>
      <c r="E807" s="199" t="s">
        <v>1</v>
      </c>
      <c r="F807" s="200" t="s">
        <v>1017</v>
      </c>
      <c r="G807" s="197"/>
      <c r="H807" s="201">
        <v>10.199999999999999</v>
      </c>
      <c r="J807" s="197"/>
      <c r="L807" s="137"/>
      <c r="M807" s="139"/>
      <c r="N807" s="140"/>
      <c r="O807" s="140"/>
      <c r="P807" s="140"/>
      <c r="Q807" s="140"/>
      <c r="R807" s="140"/>
      <c r="S807" s="140"/>
      <c r="T807" s="141"/>
      <c r="AT807" s="138" t="s">
        <v>212</v>
      </c>
      <c r="AU807" s="138" t="s">
        <v>88</v>
      </c>
      <c r="AV807" s="40" t="s">
        <v>88</v>
      </c>
      <c r="AW807" s="40" t="s">
        <v>31</v>
      </c>
      <c r="AX807" s="40" t="s">
        <v>75</v>
      </c>
      <c r="AY807" s="138" t="s">
        <v>203</v>
      </c>
    </row>
    <row r="808" spans="2:51" s="40" customFormat="1">
      <c r="B808" s="137"/>
      <c r="C808" s="197"/>
      <c r="D808" s="198" t="s">
        <v>212</v>
      </c>
      <c r="E808" s="199" t="s">
        <v>1</v>
      </c>
      <c r="F808" s="200" t="s">
        <v>1018</v>
      </c>
      <c r="G808" s="197"/>
      <c r="H808" s="201">
        <v>2.75</v>
      </c>
      <c r="J808" s="197"/>
      <c r="L808" s="137"/>
      <c r="M808" s="139"/>
      <c r="N808" s="140"/>
      <c r="O808" s="140"/>
      <c r="P808" s="140"/>
      <c r="Q808" s="140"/>
      <c r="R808" s="140"/>
      <c r="S808" s="140"/>
      <c r="T808" s="141"/>
      <c r="AT808" s="138" t="s">
        <v>212</v>
      </c>
      <c r="AU808" s="138" t="s">
        <v>88</v>
      </c>
      <c r="AV808" s="40" t="s">
        <v>88</v>
      </c>
      <c r="AW808" s="40" t="s">
        <v>31</v>
      </c>
      <c r="AX808" s="40" t="s">
        <v>75</v>
      </c>
      <c r="AY808" s="138" t="s">
        <v>203</v>
      </c>
    </row>
    <row r="809" spans="2:51" s="40" customFormat="1">
      <c r="B809" s="137"/>
      <c r="C809" s="197"/>
      <c r="D809" s="198" t="s">
        <v>212</v>
      </c>
      <c r="E809" s="199" t="s">
        <v>1</v>
      </c>
      <c r="F809" s="200" t="s">
        <v>1018</v>
      </c>
      <c r="G809" s="197"/>
      <c r="H809" s="201">
        <v>2.75</v>
      </c>
      <c r="J809" s="197"/>
      <c r="L809" s="137"/>
      <c r="M809" s="139"/>
      <c r="N809" s="140"/>
      <c r="O809" s="140"/>
      <c r="P809" s="140"/>
      <c r="Q809" s="140"/>
      <c r="R809" s="140"/>
      <c r="S809" s="140"/>
      <c r="T809" s="141"/>
      <c r="AT809" s="138" t="s">
        <v>212</v>
      </c>
      <c r="AU809" s="138" t="s">
        <v>88</v>
      </c>
      <c r="AV809" s="40" t="s">
        <v>88</v>
      </c>
      <c r="AW809" s="40" t="s">
        <v>31</v>
      </c>
      <c r="AX809" s="40" t="s">
        <v>75</v>
      </c>
      <c r="AY809" s="138" t="s">
        <v>203</v>
      </c>
    </row>
    <row r="810" spans="2:51" s="40" customFormat="1">
      <c r="B810" s="137"/>
      <c r="C810" s="197"/>
      <c r="D810" s="198" t="s">
        <v>212</v>
      </c>
      <c r="E810" s="199" t="s">
        <v>1</v>
      </c>
      <c r="F810" s="200" t="s">
        <v>1019</v>
      </c>
      <c r="G810" s="197"/>
      <c r="H810" s="201">
        <v>0</v>
      </c>
      <c r="J810" s="197"/>
      <c r="L810" s="137"/>
      <c r="M810" s="139"/>
      <c r="N810" s="140"/>
      <c r="O810" s="140"/>
      <c r="P810" s="140"/>
      <c r="Q810" s="140"/>
      <c r="R810" s="140"/>
      <c r="S810" s="140"/>
      <c r="T810" s="141"/>
      <c r="AT810" s="138" t="s">
        <v>212</v>
      </c>
      <c r="AU810" s="138" t="s">
        <v>88</v>
      </c>
      <c r="AV810" s="40" t="s">
        <v>88</v>
      </c>
      <c r="AW810" s="40" t="s">
        <v>31</v>
      </c>
      <c r="AX810" s="40" t="s">
        <v>75</v>
      </c>
      <c r="AY810" s="138" t="s">
        <v>203</v>
      </c>
    </row>
    <row r="811" spans="2:51" s="40" customFormat="1">
      <c r="B811" s="137"/>
      <c r="C811" s="197"/>
      <c r="D811" s="198" t="s">
        <v>212</v>
      </c>
      <c r="E811" s="199" t="s">
        <v>1</v>
      </c>
      <c r="F811" s="200" t="s">
        <v>660</v>
      </c>
      <c r="G811" s="197"/>
      <c r="H811" s="201">
        <v>0</v>
      </c>
      <c r="J811" s="197"/>
      <c r="L811" s="137"/>
      <c r="M811" s="139"/>
      <c r="N811" s="140"/>
      <c r="O811" s="140"/>
      <c r="P811" s="140"/>
      <c r="Q811" s="140"/>
      <c r="R811" s="140"/>
      <c r="S811" s="140"/>
      <c r="T811" s="141"/>
      <c r="AT811" s="138" t="s">
        <v>212</v>
      </c>
      <c r="AU811" s="138" t="s">
        <v>88</v>
      </c>
      <c r="AV811" s="40" t="s">
        <v>88</v>
      </c>
      <c r="AW811" s="40" t="s">
        <v>31</v>
      </c>
      <c r="AX811" s="40" t="s">
        <v>75</v>
      </c>
      <c r="AY811" s="138" t="s">
        <v>203</v>
      </c>
    </row>
    <row r="812" spans="2:51" s="40" customFormat="1">
      <c r="B812" s="137"/>
      <c r="C812" s="197"/>
      <c r="D812" s="198" t="s">
        <v>212</v>
      </c>
      <c r="E812" s="199" t="s">
        <v>1</v>
      </c>
      <c r="F812" s="200" t="s">
        <v>1020</v>
      </c>
      <c r="G812" s="197"/>
      <c r="H812" s="201">
        <v>2.1</v>
      </c>
      <c r="J812" s="197"/>
      <c r="L812" s="137"/>
      <c r="M812" s="139"/>
      <c r="N812" s="140"/>
      <c r="O812" s="140"/>
      <c r="P812" s="140"/>
      <c r="Q812" s="140"/>
      <c r="R812" s="140"/>
      <c r="S812" s="140"/>
      <c r="T812" s="141"/>
      <c r="AT812" s="138" t="s">
        <v>212</v>
      </c>
      <c r="AU812" s="138" t="s">
        <v>88</v>
      </c>
      <c r="AV812" s="40" t="s">
        <v>88</v>
      </c>
      <c r="AW812" s="40" t="s">
        <v>31</v>
      </c>
      <c r="AX812" s="40" t="s">
        <v>75</v>
      </c>
      <c r="AY812" s="138" t="s">
        <v>203</v>
      </c>
    </row>
    <row r="813" spans="2:51" s="40" customFormat="1">
      <c r="B813" s="137"/>
      <c r="C813" s="197"/>
      <c r="D813" s="198" t="s">
        <v>212</v>
      </c>
      <c r="E813" s="199" t="s">
        <v>1</v>
      </c>
      <c r="F813" s="200" t="s">
        <v>1021</v>
      </c>
      <c r="G813" s="197"/>
      <c r="H813" s="201">
        <v>4.7</v>
      </c>
      <c r="J813" s="197"/>
      <c r="L813" s="137"/>
      <c r="M813" s="139"/>
      <c r="N813" s="140"/>
      <c r="O813" s="140"/>
      <c r="P813" s="140"/>
      <c r="Q813" s="140"/>
      <c r="R813" s="140"/>
      <c r="S813" s="140"/>
      <c r="T813" s="141"/>
      <c r="AT813" s="138" t="s">
        <v>212</v>
      </c>
      <c r="AU813" s="138" t="s">
        <v>88</v>
      </c>
      <c r="AV813" s="40" t="s">
        <v>88</v>
      </c>
      <c r="AW813" s="40" t="s">
        <v>31</v>
      </c>
      <c r="AX813" s="40" t="s">
        <v>75</v>
      </c>
      <c r="AY813" s="138" t="s">
        <v>203</v>
      </c>
    </row>
    <row r="814" spans="2:51" s="40" customFormat="1">
      <c r="B814" s="137"/>
      <c r="C814" s="197"/>
      <c r="D814" s="198" t="s">
        <v>212</v>
      </c>
      <c r="E814" s="199" t="s">
        <v>1</v>
      </c>
      <c r="F814" s="200" t="s">
        <v>1022</v>
      </c>
      <c r="G814" s="197"/>
      <c r="H814" s="201">
        <v>7.2249999999999996</v>
      </c>
      <c r="J814" s="197"/>
      <c r="L814" s="137"/>
      <c r="M814" s="139"/>
      <c r="N814" s="140"/>
      <c r="O814" s="140"/>
      <c r="P814" s="140"/>
      <c r="Q814" s="140"/>
      <c r="R814" s="140"/>
      <c r="S814" s="140"/>
      <c r="T814" s="141"/>
      <c r="AT814" s="138" t="s">
        <v>212</v>
      </c>
      <c r="AU814" s="138" t="s">
        <v>88</v>
      </c>
      <c r="AV814" s="40" t="s">
        <v>88</v>
      </c>
      <c r="AW814" s="40" t="s">
        <v>31</v>
      </c>
      <c r="AX814" s="40" t="s">
        <v>75</v>
      </c>
      <c r="AY814" s="138" t="s">
        <v>203</v>
      </c>
    </row>
    <row r="815" spans="2:51" s="40" customFormat="1">
      <c r="B815" s="137"/>
      <c r="C815" s="197"/>
      <c r="D815" s="198" t="s">
        <v>212</v>
      </c>
      <c r="E815" s="199" t="s">
        <v>1</v>
      </c>
      <c r="F815" s="200" t="s">
        <v>1023</v>
      </c>
      <c r="G815" s="197"/>
      <c r="H815" s="201">
        <v>2.2000000000000002</v>
      </c>
      <c r="J815" s="197"/>
      <c r="L815" s="137"/>
      <c r="M815" s="139"/>
      <c r="N815" s="140"/>
      <c r="O815" s="140"/>
      <c r="P815" s="140"/>
      <c r="Q815" s="140"/>
      <c r="R815" s="140"/>
      <c r="S815" s="140"/>
      <c r="T815" s="141"/>
      <c r="AT815" s="138" t="s">
        <v>212</v>
      </c>
      <c r="AU815" s="138" t="s">
        <v>88</v>
      </c>
      <c r="AV815" s="40" t="s">
        <v>88</v>
      </c>
      <c r="AW815" s="40" t="s">
        <v>31</v>
      </c>
      <c r="AX815" s="40" t="s">
        <v>75</v>
      </c>
      <c r="AY815" s="138" t="s">
        <v>203</v>
      </c>
    </row>
    <row r="816" spans="2:51" s="40" customFormat="1">
      <c r="B816" s="137"/>
      <c r="C816" s="197"/>
      <c r="D816" s="198" t="s">
        <v>212</v>
      </c>
      <c r="E816" s="199" t="s">
        <v>1</v>
      </c>
      <c r="F816" s="200" t="s">
        <v>666</v>
      </c>
      <c r="G816" s="197"/>
      <c r="H816" s="201">
        <v>0</v>
      </c>
      <c r="J816" s="197"/>
      <c r="L816" s="137"/>
      <c r="M816" s="139"/>
      <c r="N816" s="140"/>
      <c r="O816" s="140"/>
      <c r="P816" s="140"/>
      <c r="Q816" s="140"/>
      <c r="R816" s="140"/>
      <c r="S816" s="140"/>
      <c r="T816" s="141"/>
      <c r="AT816" s="138" t="s">
        <v>212</v>
      </c>
      <c r="AU816" s="138" t="s">
        <v>88</v>
      </c>
      <c r="AV816" s="40" t="s">
        <v>88</v>
      </c>
      <c r="AW816" s="40" t="s">
        <v>31</v>
      </c>
      <c r="AX816" s="40" t="s">
        <v>75</v>
      </c>
      <c r="AY816" s="138" t="s">
        <v>203</v>
      </c>
    </row>
    <row r="817" spans="1:65" s="40" customFormat="1">
      <c r="B817" s="137"/>
      <c r="C817" s="197"/>
      <c r="D817" s="198" t="s">
        <v>212</v>
      </c>
      <c r="E817" s="199" t="s">
        <v>1</v>
      </c>
      <c r="F817" s="200" t="s">
        <v>1024</v>
      </c>
      <c r="G817" s="197"/>
      <c r="H817" s="201">
        <v>7.6</v>
      </c>
      <c r="J817" s="197"/>
      <c r="L817" s="137"/>
      <c r="M817" s="139"/>
      <c r="N817" s="140"/>
      <c r="O817" s="140"/>
      <c r="P817" s="140"/>
      <c r="Q817" s="140"/>
      <c r="R817" s="140"/>
      <c r="S817" s="140"/>
      <c r="T817" s="141"/>
      <c r="AT817" s="138" t="s">
        <v>212</v>
      </c>
      <c r="AU817" s="138" t="s">
        <v>88</v>
      </c>
      <c r="AV817" s="40" t="s">
        <v>88</v>
      </c>
      <c r="AW817" s="40" t="s">
        <v>31</v>
      </c>
      <c r="AX817" s="40" t="s">
        <v>75</v>
      </c>
      <c r="AY817" s="138" t="s">
        <v>203</v>
      </c>
    </row>
    <row r="818" spans="1:65" s="40" customFormat="1">
      <c r="B818" s="137"/>
      <c r="C818" s="197"/>
      <c r="D818" s="198" t="s">
        <v>212</v>
      </c>
      <c r="E818" s="199" t="s">
        <v>1</v>
      </c>
      <c r="F818" s="200" t="s">
        <v>1025</v>
      </c>
      <c r="G818" s="197"/>
      <c r="H818" s="201">
        <v>8.8650000000000002</v>
      </c>
      <c r="J818" s="197"/>
      <c r="L818" s="137"/>
      <c r="M818" s="139"/>
      <c r="N818" s="140"/>
      <c r="O818" s="140"/>
      <c r="P818" s="140"/>
      <c r="Q818" s="140"/>
      <c r="R818" s="140"/>
      <c r="S818" s="140"/>
      <c r="T818" s="141"/>
      <c r="AT818" s="138" t="s">
        <v>212</v>
      </c>
      <c r="AU818" s="138" t="s">
        <v>88</v>
      </c>
      <c r="AV818" s="40" t="s">
        <v>88</v>
      </c>
      <c r="AW818" s="40" t="s">
        <v>31</v>
      </c>
      <c r="AX818" s="40" t="s">
        <v>75</v>
      </c>
      <c r="AY818" s="138" t="s">
        <v>203</v>
      </c>
    </row>
    <row r="819" spans="1:65" s="43" customFormat="1">
      <c r="B819" s="152"/>
      <c r="C819" s="209"/>
      <c r="D819" s="198" t="s">
        <v>212</v>
      </c>
      <c r="E819" s="210" t="s">
        <v>1</v>
      </c>
      <c r="F819" s="211" t="s">
        <v>231</v>
      </c>
      <c r="G819" s="209"/>
      <c r="H819" s="212">
        <v>114.01600000000001</v>
      </c>
      <c r="J819" s="209"/>
      <c r="L819" s="152"/>
      <c r="M819" s="154"/>
      <c r="N819" s="155"/>
      <c r="O819" s="155"/>
      <c r="P819" s="155"/>
      <c r="Q819" s="155"/>
      <c r="R819" s="155"/>
      <c r="S819" s="155"/>
      <c r="T819" s="156"/>
      <c r="AT819" s="153" t="s">
        <v>212</v>
      </c>
      <c r="AU819" s="153" t="s">
        <v>88</v>
      </c>
      <c r="AV819" s="43" t="s">
        <v>204</v>
      </c>
      <c r="AW819" s="43" t="s">
        <v>31</v>
      </c>
      <c r="AX819" s="43" t="s">
        <v>75</v>
      </c>
      <c r="AY819" s="153" t="s">
        <v>203</v>
      </c>
    </row>
    <row r="820" spans="1:65" s="42" customFormat="1">
      <c r="B820" s="147"/>
      <c r="C820" s="206"/>
      <c r="D820" s="198" t="s">
        <v>212</v>
      </c>
      <c r="E820" s="207" t="s">
        <v>1</v>
      </c>
      <c r="F820" s="208" t="s">
        <v>1026</v>
      </c>
      <c r="G820" s="206"/>
      <c r="H820" s="207" t="s">
        <v>1</v>
      </c>
      <c r="J820" s="206"/>
      <c r="L820" s="147"/>
      <c r="M820" s="149"/>
      <c r="N820" s="150"/>
      <c r="O820" s="150"/>
      <c r="P820" s="150"/>
      <c r="Q820" s="150"/>
      <c r="R820" s="150"/>
      <c r="S820" s="150"/>
      <c r="T820" s="151"/>
      <c r="AT820" s="148" t="s">
        <v>212</v>
      </c>
      <c r="AU820" s="148" t="s">
        <v>88</v>
      </c>
      <c r="AV820" s="42" t="s">
        <v>82</v>
      </c>
      <c r="AW820" s="42" t="s">
        <v>31</v>
      </c>
      <c r="AX820" s="42" t="s">
        <v>75</v>
      </c>
      <c r="AY820" s="148" t="s">
        <v>203</v>
      </c>
    </row>
    <row r="821" spans="1:65" s="40" customFormat="1">
      <c r="B821" s="137"/>
      <c r="C821" s="197"/>
      <c r="D821" s="198" t="s">
        <v>212</v>
      </c>
      <c r="E821" s="199" t="s">
        <v>1</v>
      </c>
      <c r="F821" s="200" t="s">
        <v>1027</v>
      </c>
      <c r="G821" s="197"/>
      <c r="H821" s="201">
        <v>5.8</v>
      </c>
      <c r="J821" s="197"/>
      <c r="L821" s="137"/>
      <c r="M821" s="139"/>
      <c r="N821" s="140"/>
      <c r="O821" s="140"/>
      <c r="P821" s="140"/>
      <c r="Q821" s="140"/>
      <c r="R821" s="140"/>
      <c r="S821" s="140"/>
      <c r="T821" s="141"/>
      <c r="AT821" s="138" t="s">
        <v>212</v>
      </c>
      <c r="AU821" s="138" t="s">
        <v>88</v>
      </c>
      <c r="AV821" s="40" t="s">
        <v>88</v>
      </c>
      <c r="AW821" s="40" t="s">
        <v>31</v>
      </c>
      <c r="AX821" s="40" t="s">
        <v>75</v>
      </c>
      <c r="AY821" s="138" t="s">
        <v>203</v>
      </c>
    </row>
    <row r="822" spans="1:65" s="43" customFormat="1">
      <c r="B822" s="152"/>
      <c r="C822" s="209"/>
      <c r="D822" s="198" t="s">
        <v>212</v>
      </c>
      <c r="E822" s="210" t="s">
        <v>1</v>
      </c>
      <c r="F822" s="211" t="s">
        <v>1028</v>
      </c>
      <c r="G822" s="209"/>
      <c r="H822" s="212">
        <v>5.8</v>
      </c>
      <c r="J822" s="209"/>
      <c r="L822" s="152"/>
      <c r="M822" s="154"/>
      <c r="N822" s="155"/>
      <c r="O822" s="155"/>
      <c r="P822" s="155"/>
      <c r="Q822" s="155"/>
      <c r="R822" s="155"/>
      <c r="S822" s="155"/>
      <c r="T822" s="156"/>
      <c r="AT822" s="153" t="s">
        <v>212</v>
      </c>
      <c r="AU822" s="153" t="s">
        <v>88</v>
      </c>
      <c r="AV822" s="43" t="s">
        <v>204</v>
      </c>
      <c r="AW822" s="43" t="s">
        <v>31</v>
      </c>
      <c r="AX822" s="43" t="s">
        <v>75</v>
      </c>
      <c r="AY822" s="153" t="s">
        <v>203</v>
      </c>
    </row>
    <row r="823" spans="1:65" s="41" customFormat="1">
      <c r="B823" s="142"/>
      <c r="C823" s="202"/>
      <c r="D823" s="198" t="s">
        <v>212</v>
      </c>
      <c r="E823" s="203" t="s">
        <v>1</v>
      </c>
      <c r="F823" s="204" t="s">
        <v>669</v>
      </c>
      <c r="G823" s="202"/>
      <c r="H823" s="205">
        <v>119.816</v>
      </c>
      <c r="J823" s="202"/>
      <c r="L823" s="142"/>
      <c r="M823" s="144"/>
      <c r="N823" s="145"/>
      <c r="O823" s="145"/>
      <c r="P823" s="145"/>
      <c r="Q823" s="145"/>
      <c r="R823" s="145"/>
      <c r="S823" s="145"/>
      <c r="T823" s="146"/>
      <c r="AT823" s="143" t="s">
        <v>212</v>
      </c>
      <c r="AU823" s="143" t="s">
        <v>88</v>
      </c>
      <c r="AV823" s="41" t="s">
        <v>210</v>
      </c>
      <c r="AW823" s="41" t="s">
        <v>31</v>
      </c>
      <c r="AX823" s="41" t="s">
        <v>82</v>
      </c>
      <c r="AY823" s="143" t="s">
        <v>203</v>
      </c>
    </row>
    <row r="824" spans="1:65" s="87" customFormat="1" ht="16.5" customHeight="1">
      <c r="A824" s="19"/>
      <c r="B824" s="36"/>
      <c r="C824" s="192" t="s">
        <v>1029</v>
      </c>
      <c r="D824" s="192" t="s">
        <v>206</v>
      </c>
      <c r="E824" s="193" t="s">
        <v>1030</v>
      </c>
      <c r="F824" s="194" t="s">
        <v>1031</v>
      </c>
      <c r="G824" s="195" t="s">
        <v>605</v>
      </c>
      <c r="H824" s="196">
        <v>16.666</v>
      </c>
      <c r="I824" s="37"/>
      <c r="J824" s="227">
        <f>ROUND(I824*H824,2)</f>
        <v>0</v>
      </c>
      <c r="K824" s="38"/>
      <c r="L824" s="36"/>
      <c r="M824" s="39" t="s">
        <v>1</v>
      </c>
      <c r="N824" s="131" t="s">
        <v>41</v>
      </c>
      <c r="O824" s="132"/>
      <c r="P824" s="133">
        <f>O824*H824</f>
        <v>0</v>
      </c>
      <c r="Q824" s="133">
        <v>0</v>
      </c>
      <c r="R824" s="133">
        <f>Q824*H824</f>
        <v>0</v>
      </c>
      <c r="S824" s="133">
        <v>0</v>
      </c>
      <c r="T824" s="134">
        <f>S824*H824</f>
        <v>0</v>
      </c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R824" s="135" t="s">
        <v>308</v>
      </c>
      <c r="AT824" s="135" t="s">
        <v>206</v>
      </c>
      <c r="AU824" s="135" t="s">
        <v>88</v>
      </c>
      <c r="AY824" s="80" t="s">
        <v>203</v>
      </c>
      <c r="BE824" s="136">
        <f>IF(N824="základná",J824,0)</f>
        <v>0</v>
      </c>
      <c r="BF824" s="136">
        <f>IF(N824="znížená",J824,0)</f>
        <v>0</v>
      </c>
      <c r="BG824" s="136">
        <f>IF(N824="zákl. prenesená",J824,0)</f>
        <v>0</v>
      </c>
      <c r="BH824" s="136">
        <f>IF(N824="zníž. prenesená",J824,0)</f>
        <v>0</v>
      </c>
      <c r="BI824" s="136">
        <f>IF(N824="nulová",J824,0)</f>
        <v>0</v>
      </c>
      <c r="BJ824" s="80" t="s">
        <v>88</v>
      </c>
      <c r="BK824" s="136">
        <f>ROUND(I824*H824,2)</f>
        <v>0</v>
      </c>
      <c r="BL824" s="80" t="s">
        <v>308</v>
      </c>
      <c r="BM824" s="135" t="s">
        <v>1032</v>
      </c>
    </row>
    <row r="825" spans="1:65" s="35" customFormat="1" ht="22.9" customHeight="1">
      <c r="B825" s="123"/>
      <c r="C825" s="188"/>
      <c r="D825" s="189" t="s">
        <v>74</v>
      </c>
      <c r="E825" s="191" t="s">
        <v>1033</v>
      </c>
      <c r="F825" s="191" t="s">
        <v>1034</v>
      </c>
      <c r="G825" s="188"/>
      <c r="H825" s="188"/>
      <c r="J825" s="226">
        <f>BK825</f>
        <v>0</v>
      </c>
      <c r="L825" s="123"/>
      <c r="M825" s="125"/>
      <c r="N825" s="126"/>
      <c r="O825" s="126"/>
      <c r="P825" s="127">
        <f>SUM(P826:P871)</f>
        <v>0</v>
      </c>
      <c r="Q825" s="126"/>
      <c r="R825" s="127">
        <f>SUM(R826:R871)</f>
        <v>0.11700680000000001</v>
      </c>
      <c r="S825" s="126"/>
      <c r="T825" s="128">
        <f>SUM(T826:T871)</f>
        <v>0</v>
      </c>
      <c r="AR825" s="124" t="s">
        <v>88</v>
      </c>
      <c r="AT825" s="129" t="s">
        <v>74</v>
      </c>
      <c r="AU825" s="129" t="s">
        <v>82</v>
      </c>
      <c r="AY825" s="124" t="s">
        <v>203</v>
      </c>
      <c r="BK825" s="130">
        <f>SUM(BK826:BK871)</f>
        <v>0</v>
      </c>
    </row>
    <row r="826" spans="1:65" s="87" customFormat="1" ht="16.5" customHeight="1">
      <c r="A826" s="19"/>
      <c r="B826" s="36"/>
      <c r="C826" s="192" t="s">
        <v>1035</v>
      </c>
      <c r="D826" s="192" t="s">
        <v>206</v>
      </c>
      <c r="E826" s="193" t="s">
        <v>1036</v>
      </c>
      <c r="F826" s="194" t="s">
        <v>1037</v>
      </c>
      <c r="G826" s="195" t="s">
        <v>116</v>
      </c>
      <c r="H826" s="196">
        <v>176.17500000000001</v>
      </c>
      <c r="I826" s="37"/>
      <c r="J826" s="227">
        <f>ROUND(I826*H826,2)</f>
        <v>0</v>
      </c>
      <c r="K826" s="38"/>
      <c r="L826" s="36"/>
      <c r="M826" s="39" t="s">
        <v>1</v>
      </c>
      <c r="N826" s="131" t="s">
        <v>41</v>
      </c>
      <c r="O826" s="132"/>
      <c r="P826" s="133">
        <f>O826*H826</f>
        <v>0</v>
      </c>
      <c r="Q826" s="133">
        <v>0</v>
      </c>
      <c r="R826" s="133">
        <f>Q826*H826</f>
        <v>0</v>
      </c>
      <c r="S826" s="133">
        <v>0</v>
      </c>
      <c r="T826" s="134">
        <f>S826*H826</f>
        <v>0</v>
      </c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R826" s="135" t="s">
        <v>308</v>
      </c>
      <c r="AT826" s="135" t="s">
        <v>206</v>
      </c>
      <c r="AU826" s="135" t="s">
        <v>88</v>
      </c>
      <c r="AY826" s="80" t="s">
        <v>203</v>
      </c>
      <c r="BE826" s="136">
        <f>IF(N826="základná",J826,0)</f>
        <v>0</v>
      </c>
      <c r="BF826" s="136">
        <f>IF(N826="znížená",J826,0)</f>
        <v>0</v>
      </c>
      <c r="BG826" s="136">
        <f>IF(N826="zákl. prenesená",J826,0)</f>
        <v>0</v>
      </c>
      <c r="BH826" s="136">
        <f>IF(N826="zníž. prenesená",J826,0)</f>
        <v>0</v>
      </c>
      <c r="BI826" s="136">
        <f>IF(N826="nulová",J826,0)</f>
        <v>0</v>
      </c>
      <c r="BJ826" s="80" t="s">
        <v>88</v>
      </c>
      <c r="BK826" s="136">
        <f>ROUND(I826*H826,2)</f>
        <v>0</v>
      </c>
      <c r="BL826" s="80" t="s">
        <v>308</v>
      </c>
      <c r="BM826" s="135" t="s">
        <v>1038</v>
      </c>
    </row>
    <row r="827" spans="1:65" s="42" customFormat="1">
      <c r="B827" s="147"/>
      <c r="C827" s="206"/>
      <c r="D827" s="198" t="s">
        <v>212</v>
      </c>
      <c r="E827" s="207" t="s">
        <v>1</v>
      </c>
      <c r="F827" s="208" t="s">
        <v>304</v>
      </c>
      <c r="G827" s="206"/>
      <c r="H827" s="207" t="s">
        <v>1</v>
      </c>
      <c r="J827" s="206"/>
      <c r="L827" s="147"/>
      <c r="M827" s="149"/>
      <c r="N827" s="150"/>
      <c r="O827" s="150"/>
      <c r="P827" s="150"/>
      <c r="Q827" s="150"/>
      <c r="R827" s="150"/>
      <c r="S827" s="150"/>
      <c r="T827" s="151"/>
      <c r="AT827" s="148" t="s">
        <v>212</v>
      </c>
      <c r="AU827" s="148" t="s">
        <v>88</v>
      </c>
      <c r="AV827" s="42" t="s">
        <v>82</v>
      </c>
      <c r="AW827" s="42" t="s">
        <v>31</v>
      </c>
      <c r="AX827" s="42" t="s">
        <v>75</v>
      </c>
      <c r="AY827" s="148" t="s">
        <v>203</v>
      </c>
    </row>
    <row r="828" spans="1:65" s="40" customFormat="1">
      <c r="B828" s="137"/>
      <c r="C828" s="197"/>
      <c r="D828" s="198" t="s">
        <v>212</v>
      </c>
      <c r="E828" s="199" t="s">
        <v>1</v>
      </c>
      <c r="F828" s="200" t="s">
        <v>305</v>
      </c>
      <c r="G828" s="197"/>
      <c r="H828" s="201">
        <v>0</v>
      </c>
      <c r="J828" s="197"/>
      <c r="L828" s="137"/>
      <c r="M828" s="139"/>
      <c r="N828" s="140"/>
      <c r="O828" s="140"/>
      <c r="P828" s="140"/>
      <c r="Q828" s="140"/>
      <c r="R828" s="140"/>
      <c r="S828" s="140"/>
      <c r="T828" s="141"/>
      <c r="AT828" s="138" t="s">
        <v>212</v>
      </c>
      <c r="AU828" s="138" t="s">
        <v>88</v>
      </c>
      <c r="AV828" s="40" t="s">
        <v>88</v>
      </c>
      <c r="AW828" s="40" t="s">
        <v>31</v>
      </c>
      <c r="AX828" s="40" t="s">
        <v>75</v>
      </c>
      <c r="AY828" s="138" t="s">
        <v>203</v>
      </c>
    </row>
    <row r="829" spans="1:65" s="40" customFormat="1">
      <c r="B829" s="137"/>
      <c r="C829" s="197"/>
      <c r="D829" s="198" t="s">
        <v>212</v>
      </c>
      <c r="E829" s="199" t="s">
        <v>1</v>
      </c>
      <c r="F829" s="200" t="s">
        <v>1039</v>
      </c>
      <c r="G829" s="197"/>
      <c r="H829" s="201">
        <v>6.4</v>
      </c>
      <c r="J829" s="197"/>
      <c r="L829" s="137"/>
      <c r="M829" s="139"/>
      <c r="N829" s="140"/>
      <c r="O829" s="140"/>
      <c r="P829" s="140"/>
      <c r="Q829" s="140"/>
      <c r="R829" s="140"/>
      <c r="S829" s="140"/>
      <c r="T829" s="141"/>
      <c r="AT829" s="138" t="s">
        <v>212</v>
      </c>
      <c r="AU829" s="138" t="s">
        <v>88</v>
      </c>
      <c r="AV829" s="40" t="s">
        <v>88</v>
      </c>
      <c r="AW829" s="40" t="s">
        <v>31</v>
      </c>
      <c r="AX829" s="40" t="s">
        <v>75</v>
      </c>
      <c r="AY829" s="138" t="s">
        <v>203</v>
      </c>
    </row>
    <row r="830" spans="1:65" s="40" customFormat="1">
      <c r="B830" s="137"/>
      <c r="C830" s="197"/>
      <c r="D830" s="198" t="s">
        <v>212</v>
      </c>
      <c r="E830" s="199" t="s">
        <v>1</v>
      </c>
      <c r="F830" s="200" t="s">
        <v>1040</v>
      </c>
      <c r="G830" s="197"/>
      <c r="H830" s="201">
        <v>7.4</v>
      </c>
      <c r="J830" s="197"/>
      <c r="L830" s="137"/>
      <c r="M830" s="139"/>
      <c r="N830" s="140"/>
      <c r="O830" s="140"/>
      <c r="P830" s="140"/>
      <c r="Q830" s="140"/>
      <c r="R830" s="140"/>
      <c r="S830" s="140"/>
      <c r="T830" s="141"/>
      <c r="AT830" s="138" t="s">
        <v>212</v>
      </c>
      <c r="AU830" s="138" t="s">
        <v>88</v>
      </c>
      <c r="AV830" s="40" t="s">
        <v>88</v>
      </c>
      <c r="AW830" s="40" t="s">
        <v>31</v>
      </c>
      <c r="AX830" s="40" t="s">
        <v>75</v>
      </c>
      <c r="AY830" s="138" t="s">
        <v>203</v>
      </c>
    </row>
    <row r="831" spans="1:65" s="43" customFormat="1">
      <c r="B831" s="152"/>
      <c r="C831" s="209"/>
      <c r="D831" s="198" t="s">
        <v>212</v>
      </c>
      <c r="E831" s="210" t="s">
        <v>1</v>
      </c>
      <c r="F831" s="211" t="s">
        <v>307</v>
      </c>
      <c r="G831" s="209"/>
      <c r="H831" s="212">
        <v>13.8</v>
      </c>
      <c r="J831" s="209"/>
      <c r="L831" s="152"/>
      <c r="M831" s="154"/>
      <c r="N831" s="155"/>
      <c r="O831" s="155"/>
      <c r="P831" s="155"/>
      <c r="Q831" s="155"/>
      <c r="R831" s="155"/>
      <c r="S831" s="155"/>
      <c r="T831" s="156"/>
      <c r="AT831" s="153" t="s">
        <v>212</v>
      </c>
      <c r="AU831" s="153" t="s">
        <v>88</v>
      </c>
      <c r="AV831" s="43" t="s">
        <v>204</v>
      </c>
      <c r="AW831" s="43" t="s">
        <v>31</v>
      </c>
      <c r="AX831" s="43" t="s">
        <v>75</v>
      </c>
      <c r="AY831" s="153" t="s">
        <v>203</v>
      </c>
    </row>
    <row r="832" spans="1:65" s="42" customFormat="1">
      <c r="B832" s="147"/>
      <c r="C832" s="206"/>
      <c r="D832" s="198" t="s">
        <v>212</v>
      </c>
      <c r="E832" s="207" t="s">
        <v>1</v>
      </c>
      <c r="F832" s="208" t="s">
        <v>1041</v>
      </c>
      <c r="G832" s="206"/>
      <c r="H832" s="207" t="s">
        <v>1</v>
      </c>
      <c r="J832" s="206"/>
      <c r="L832" s="147"/>
      <c r="M832" s="149"/>
      <c r="N832" s="150"/>
      <c r="O832" s="150"/>
      <c r="P832" s="150"/>
      <c r="Q832" s="150"/>
      <c r="R832" s="150"/>
      <c r="S832" s="150"/>
      <c r="T832" s="151"/>
      <c r="AT832" s="148" t="s">
        <v>212</v>
      </c>
      <c r="AU832" s="148" t="s">
        <v>88</v>
      </c>
      <c r="AV832" s="42" t="s">
        <v>82</v>
      </c>
      <c r="AW832" s="42" t="s">
        <v>31</v>
      </c>
      <c r="AX832" s="42" t="s">
        <v>75</v>
      </c>
      <c r="AY832" s="148" t="s">
        <v>203</v>
      </c>
    </row>
    <row r="833" spans="1:65" s="40" customFormat="1">
      <c r="B833" s="137"/>
      <c r="C833" s="197"/>
      <c r="D833" s="198" t="s">
        <v>212</v>
      </c>
      <c r="E833" s="199" t="s">
        <v>1</v>
      </c>
      <c r="F833" s="200" t="s">
        <v>1042</v>
      </c>
      <c r="G833" s="197"/>
      <c r="H833" s="201">
        <v>10.95</v>
      </c>
      <c r="J833" s="197"/>
      <c r="L833" s="137"/>
      <c r="M833" s="139"/>
      <c r="N833" s="140"/>
      <c r="O833" s="140"/>
      <c r="P833" s="140"/>
      <c r="Q833" s="140"/>
      <c r="R833" s="140"/>
      <c r="S833" s="140"/>
      <c r="T833" s="141"/>
      <c r="AT833" s="138" t="s">
        <v>212</v>
      </c>
      <c r="AU833" s="138" t="s">
        <v>88</v>
      </c>
      <c r="AV833" s="40" t="s">
        <v>88</v>
      </c>
      <c r="AW833" s="40" t="s">
        <v>31</v>
      </c>
      <c r="AX833" s="40" t="s">
        <v>75</v>
      </c>
      <c r="AY833" s="138" t="s">
        <v>203</v>
      </c>
    </row>
    <row r="834" spans="1:65" s="40" customFormat="1">
      <c r="B834" s="137"/>
      <c r="C834" s="197"/>
      <c r="D834" s="198" t="s">
        <v>212</v>
      </c>
      <c r="E834" s="199" t="s">
        <v>1</v>
      </c>
      <c r="F834" s="200" t="s">
        <v>1043</v>
      </c>
      <c r="G834" s="197"/>
      <c r="H834" s="201">
        <v>91.424999999999997</v>
      </c>
      <c r="J834" s="197"/>
      <c r="L834" s="137"/>
      <c r="M834" s="139"/>
      <c r="N834" s="140"/>
      <c r="O834" s="140"/>
      <c r="P834" s="140"/>
      <c r="Q834" s="140"/>
      <c r="R834" s="140"/>
      <c r="S834" s="140"/>
      <c r="T834" s="141"/>
      <c r="AT834" s="138" t="s">
        <v>212</v>
      </c>
      <c r="AU834" s="138" t="s">
        <v>88</v>
      </c>
      <c r="AV834" s="40" t="s">
        <v>88</v>
      </c>
      <c r="AW834" s="40" t="s">
        <v>31</v>
      </c>
      <c r="AX834" s="40" t="s">
        <v>75</v>
      </c>
      <c r="AY834" s="138" t="s">
        <v>203</v>
      </c>
    </row>
    <row r="835" spans="1:65" s="42" customFormat="1">
      <c r="B835" s="147"/>
      <c r="C835" s="206"/>
      <c r="D835" s="198" t="s">
        <v>212</v>
      </c>
      <c r="E835" s="207" t="s">
        <v>1</v>
      </c>
      <c r="F835" s="208" t="s">
        <v>1044</v>
      </c>
      <c r="G835" s="206"/>
      <c r="H835" s="207" t="s">
        <v>1</v>
      </c>
      <c r="J835" s="206"/>
      <c r="L835" s="147"/>
      <c r="M835" s="149"/>
      <c r="N835" s="150"/>
      <c r="O835" s="150"/>
      <c r="P835" s="150"/>
      <c r="Q835" s="150"/>
      <c r="R835" s="150"/>
      <c r="S835" s="150"/>
      <c r="T835" s="151"/>
      <c r="AT835" s="148" t="s">
        <v>212</v>
      </c>
      <c r="AU835" s="148" t="s">
        <v>88</v>
      </c>
      <c r="AV835" s="42" t="s">
        <v>82</v>
      </c>
      <c r="AW835" s="42" t="s">
        <v>31</v>
      </c>
      <c r="AX835" s="42" t="s">
        <v>75</v>
      </c>
      <c r="AY835" s="148" t="s">
        <v>203</v>
      </c>
    </row>
    <row r="836" spans="1:65" s="40" customFormat="1">
      <c r="B836" s="137"/>
      <c r="C836" s="197"/>
      <c r="D836" s="198" t="s">
        <v>212</v>
      </c>
      <c r="E836" s="199" t="s">
        <v>1</v>
      </c>
      <c r="F836" s="200" t="s">
        <v>1045</v>
      </c>
      <c r="G836" s="197"/>
      <c r="H836" s="201">
        <v>31.65</v>
      </c>
      <c r="J836" s="197"/>
      <c r="L836" s="137"/>
      <c r="M836" s="139"/>
      <c r="N836" s="140"/>
      <c r="O836" s="140"/>
      <c r="P836" s="140"/>
      <c r="Q836" s="140"/>
      <c r="R836" s="140"/>
      <c r="S836" s="140"/>
      <c r="T836" s="141"/>
      <c r="AT836" s="138" t="s">
        <v>212</v>
      </c>
      <c r="AU836" s="138" t="s">
        <v>88</v>
      </c>
      <c r="AV836" s="40" t="s">
        <v>88</v>
      </c>
      <c r="AW836" s="40" t="s">
        <v>31</v>
      </c>
      <c r="AX836" s="40" t="s">
        <v>75</v>
      </c>
      <c r="AY836" s="138" t="s">
        <v>203</v>
      </c>
    </row>
    <row r="837" spans="1:65" s="40" customFormat="1">
      <c r="B837" s="137"/>
      <c r="C837" s="197"/>
      <c r="D837" s="198" t="s">
        <v>212</v>
      </c>
      <c r="E837" s="199" t="s">
        <v>1</v>
      </c>
      <c r="F837" s="200" t="s">
        <v>1046</v>
      </c>
      <c r="G837" s="197"/>
      <c r="H837" s="201">
        <v>30.75</v>
      </c>
      <c r="J837" s="197"/>
      <c r="L837" s="137"/>
      <c r="M837" s="139"/>
      <c r="N837" s="140"/>
      <c r="O837" s="140"/>
      <c r="P837" s="140"/>
      <c r="Q837" s="140"/>
      <c r="R837" s="140"/>
      <c r="S837" s="140"/>
      <c r="T837" s="141"/>
      <c r="AT837" s="138" t="s">
        <v>212</v>
      </c>
      <c r="AU837" s="138" t="s">
        <v>88</v>
      </c>
      <c r="AV837" s="40" t="s">
        <v>88</v>
      </c>
      <c r="AW837" s="40" t="s">
        <v>31</v>
      </c>
      <c r="AX837" s="40" t="s">
        <v>75</v>
      </c>
      <c r="AY837" s="138" t="s">
        <v>203</v>
      </c>
    </row>
    <row r="838" spans="1:65" s="40" customFormat="1">
      <c r="B838" s="137"/>
      <c r="C838" s="197"/>
      <c r="D838" s="198" t="s">
        <v>212</v>
      </c>
      <c r="E838" s="199" t="s">
        <v>1</v>
      </c>
      <c r="F838" s="200" t="s">
        <v>1047</v>
      </c>
      <c r="G838" s="197"/>
      <c r="H838" s="201">
        <v>-2.4</v>
      </c>
      <c r="J838" s="197"/>
      <c r="L838" s="137"/>
      <c r="M838" s="139"/>
      <c r="N838" s="140"/>
      <c r="O838" s="140"/>
      <c r="P838" s="140"/>
      <c r="Q838" s="140"/>
      <c r="R838" s="140"/>
      <c r="S838" s="140"/>
      <c r="T838" s="141"/>
      <c r="AT838" s="138" t="s">
        <v>212</v>
      </c>
      <c r="AU838" s="138" t="s">
        <v>88</v>
      </c>
      <c r="AV838" s="40" t="s">
        <v>88</v>
      </c>
      <c r="AW838" s="40" t="s">
        <v>31</v>
      </c>
      <c r="AX838" s="40" t="s">
        <v>75</v>
      </c>
      <c r="AY838" s="138" t="s">
        <v>203</v>
      </c>
    </row>
    <row r="839" spans="1:65" s="43" customFormat="1">
      <c r="B839" s="152"/>
      <c r="C839" s="209"/>
      <c r="D839" s="198" t="s">
        <v>212</v>
      </c>
      <c r="E839" s="210" t="s">
        <v>1</v>
      </c>
      <c r="F839" s="211" t="s">
        <v>1048</v>
      </c>
      <c r="G839" s="209"/>
      <c r="H839" s="212">
        <v>162.375</v>
      </c>
      <c r="J839" s="209"/>
      <c r="L839" s="152"/>
      <c r="M839" s="154"/>
      <c r="N839" s="155"/>
      <c r="O839" s="155"/>
      <c r="P839" s="155"/>
      <c r="Q839" s="155"/>
      <c r="R839" s="155"/>
      <c r="S839" s="155"/>
      <c r="T839" s="156"/>
      <c r="AT839" s="153" t="s">
        <v>212</v>
      </c>
      <c r="AU839" s="153" t="s">
        <v>88</v>
      </c>
      <c r="AV839" s="43" t="s">
        <v>204</v>
      </c>
      <c r="AW839" s="43" t="s">
        <v>31</v>
      </c>
      <c r="AX839" s="43" t="s">
        <v>75</v>
      </c>
      <c r="AY839" s="153" t="s">
        <v>203</v>
      </c>
    </row>
    <row r="840" spans="1:65" s="41" customFormat="1">
      <c r="B840" s="142"/>
      <c r="C840" s="202"/>
      <c r="D840" s="198" t="s">
        <v>212</v>
      </c>
      <c r="E840" s="203" t="s">
        <v>1</v>
      </c>
      <c r="F840" s="204" t="s">
        <v>239</v>
      </c>
      <c r="G840" s="202"/>
      <c r="H840" s="205">
        <v>176.17499999999998</v>
      </c>
      <c r="J840" s="202"/>
      <c r="L840" s="142"/>
      <c r="M840" s="144"/>
      <c r="N840" s="145"/>
      <c r="O840" s="145"/>
      <c r="P840" s="145"/>
      <c r="Q840" s="145"/>
      <c r="R840" s="145"/>
      <c r="S840" s="145"/>
      <c r="T840" s="146"/>
      <c r="AT840" s="143" t="s">
        <v>212</v>
      </c>
      <c r="AU840" s="143" t="s">
        <v>88</v>
      </c>
      <c r="AV840" s="41" t="s">
        <v>210</v>
      </c>
      <c r="AW840" s="41" t="s">
        <v>31</v>
      </c>
      <c r="AX840" s="41" t="s">
        <v>82</v>
      </c>
      <c r="AY840" s="143" t="s">
        <v>203</v>
      </c>
    </row>
    <row r="841" spans="1:65" s="87" customFormat="1" ht="16.5" customHeight="1">
      <c r="A841" s="19"/>
      <c r="B841" s="36"/>
      <c r="C841" s="192" t="s">
        <v>1049</v>
      </c>
      <c r="D841" s="192" t="s">
        <v>206</v>
      </c>
      <c r="E841" s="193" t="s">
        <v>1050</v>
      </c>
      <c r="F841" s="194" t="s">
        <v>1051</v>
      </c>
      <c r="G841" s="195" t="s">
        <v>116</v>
      </c>
      <c r="H841" s="196">
        <v>265.721</v>
      </c>
      <c r="I841" s="37"/>
      <c r="J841" s="227">
        <f>ROUND(I841*H841,2)</f>
        <v>0</v>
      </c>
      <c r="K841" s="38"/>
      <c r="L841" s="36"/>
      <c r="M841" s="39" t="s">
        <v>1</v>
      </c>
      <c r="N841" s="131" t="s">
        <v>41</v>
      </c>
      <c r="O841" s="132"/>
      <c r="P841" s="133">
        <f>O841*H841</f>
        <v>0</v>
      </c>
      <c r="Q841" s="133">
        <v>4.0000000000000002E-4</v>
      </c>
      <c r="R841" s="133">
        <f>Q841*H841</f>
        <v>0.10628840000000001</v>
      </c>
      <c r="S841" s="133">
        <v>0</v>
      </c>
      <c r="T841" s="134">
        <f>S841*H841</f>
        <v>0</v>
      </c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R841" s="135" t="s">
        <v>308</v>
      </c>
      <c r="AT841" s="135" t="s">
        <v>206</v>
      </c>
      <c r="AU841" s="135" t="s">
        <v>88</v>
      </c>
      <c r="AY841" s="80" t="s">
        <v>203</v>
      </c>
      <c r="BE841" s="136">
        <f>IF(N841="základná",J841,0)</f>
        <v>0</v>
      </c>
      <c r="BF841" s="136">
        <f>IF(N841="znížená",J841,0)</f>
        <v>0</v>
      </c>
      <c r="BG841" s="136">
        <f>IF(N841="zákl. prenesená",J841,0)</f>
        <v>0</v>
      </c>
      <c r="BH841" s="136">
        <f>IF(N841="zníž. prenesená",J841,0)</f>
        <v>0</v>
      </c>
      <c r="BI841" s="136">
        <f>IF(N841="nulová",J841,0)</f>
        <v>0</v>
      </c>
      <c r="BJ841" s="80" t="s">
        <v>88</v>
      </c>
      <c r="BK841" s="136">
        <f>ROUND(I841*H841,2)</f>
        <v>0</v>
      </c>
      <c r="BL841" s="80" t="s">
        <v>308</v>
      </c>
      <c r="BM841" s="135" t="s">
        <v>1052</v>
      </c>
    </row>
    <row r="842" spans="1:65" s="42" customFormat="1">
      <c r="B842" s="147"/>
      <c r="C842" s="206"/>
      <c r="D842" s="198" t="s">
        <v>212</v>
      </c>
      <c r="E842" s="207" t="s">
        <v>1</v>
      </c>
      <c r="F842" s="208" t="s">
        <v>1053</v>
      </c>
      <c r="G842" s="206"/>
      <c r="H842" s="207" t="s">
        <v>1</v>
      </c>
      <c r="J842" s="206"/>
      <c r="L842" s="147"/>
      <c r="M842" s="149"/>
      <c r="N842" s="150"/>
      <c r="O842" s="150"/>
      <c r="P842" s="150"/>
      <c r="Q842" s="150"/>
      <c r="R842" s="150"/>
      <c r="S842" s="150"/>
      <c r="T842" s="151"/>
      <c r="AT842" s="148" t="s">
        <v>212</v>
      </c>
      <c r="AU842" s="148" t="s">
        <v>88</v>
      </c>
      <c r="AV842" s="42" t="s">
        <v>82</v>
      </c>
      <c r="AW842" s="42" t="s">
        <v>31</v>
      </c>
      <c r="AX842" s="42" t="s">
        <v>75</v>
      </c>
      <c r="AY842" s="148" t="s">
        <v>203</v>
      </c>
    </row>
    <row r="843" spans="1:65" s="42" customFormat="1">
      <c r="B843" s="147"/>
      <c r="C843" s="206"/>
      <c r="D843" s="198" t="s">
        <v>212</v>
      </c>
      <c r="E843" s="207" t="s">
        <v>1</v>
      </c>
      <c r="F843" s="208" t="s">
        <v>1054</v>
      </c>
      <c r="G843" s="206"/>
      <c r="H843" s="207" t="s">
        <v>1</v>
      </c>
      <c r="J843" s="206"/>
      <c r="L843" s="147"/>
      <c r="M843" s="149"/>
      <c r="N843" s="150"/>
      <c r="O843" s="150"/>
      <c r="P843" s="150"/>
      <c r="Q843" s="150"/>
      <c r="R843" s="150"/>
      <c r="S843" s="150"/>
      <c r="T843" s="151"/>
      <c r="AT843" s="148" t="s">
        <v>212</v>
      </c>
      <c r="AU843" s="148" t="s">
        <v>88</v>
      </c>
      <c r="AV843" s="42" t="s">
        <v>82</v>
      </c>
      <c r="AW843" s="42" t="s">
        <v>31</v>
      </c>
      <c r="AX843" s="42" t="s">
        <v>75</v>
      </c>
      <c r="AY843" s="148" t="s">
        <v>203</v>
      </c>
    </row>
    <row r="844" spans="1:65" s="42" customFormat="1">
      <c r="B844" s="147"/>
      <c r="C844" s="206"/>
      <c r="D844" s="198" t="s">
        <v>212</v>
      </c>
      <c r="E844" s="207" t="s">
        <v>1</v>
      </c>
      <c r="F844" s="208" t="s">
        <v>1041</v>
      </c>
      <c r="G844" s="206"/>
      <c r="H844" s="207" t="s">
        <v>1</v>
      </c>
      <c r="J844" s="206"/>
      <c r="L844" s="147"/>
      <c r="M844" s="149"/>
      <c r="N844" s="150"/>
      <c r="O844" s="150"/>
      <c r="P844" s="150"/>
      <c r="Q844" s="150"/>
      <c r="R844" s="150"/>
      <c r="S844" s="150"/>
      <c r="T844" s="151"/>
      <c r="AT844" s="148" t="s">
        <v>212</v>
      </c>
      <c r="AU844" s="148" t="s">
        <v>88</v>
      </c>
      <c r="AV844" s="42" t="s">
        <v>82</v>
      </c>
      <c r="AW844" s="42" t="s">
        <v>31</v>
      </c>
      <c r="AX844" s="42" t="s">
        <v>75</v>
      </c>
      <c r="AY844" s="148" t="s">
        <v>203</v>
      </c>
    </row>
    <row r="845" spans="1:65" s="40" customFormat="1">
      <c r="B845" s="137"/>
      <c r="C845" s="197"/>
      <c r="D845" s="198" t="s">
        <v>212</v>
      </c>
      <c r="E845" s="199" t="s">
        <v>1</v>
      </c>
      <c r="F845" s="200" t="s">
        <v>1042</v>
      </c>
      <c r="G845" s="197"/>
      <c r="H845" s="201">
        <v>10.95</v>
      </c>
      <c r="J845" s="197"/>
      <c r="L845" s="137"/>
      <c r="M845" s="139"/>
      <c r="N845" s="140"/>
      <c r="O845" s="140"/>
      <c r="P845" s="140"/>
      <c r="Q845" s="140"/>
      <c r="R845" s="140"/>
      <c r="S845" s="140"/>
      <c r="T845" s="141"/>
      <c r="AT845" s="138" t="s">
        <v>212</v>
      </c>
      <c r="AU845" s="138" t="s">
        <v>88</v>
      </c>
      <c r="AV845" s="40" t="s">
        <v>88</v>
      </c>
      <c r="AW845" s="40" t="s">
        <v>31</v>
      </c>
      <c r="AX845" s="40" t="s">
        <v>75</v>
      </c>
      <c r="AY845" s="138" t="s">
        <v>203</v>
      </c>
    </row>
    <row r="846" spans="1:65" s="40" customFormat="1">
      <c r="B846" s="137"/>
      <c r="C846" s="197"/>
      <c r="D846" s="198" t="s">
        <v>212</v>
      </c>
      <c r="E846" s="199" t="s">
        <v>1</v>
      </c>
      <c r="F846" s="200" t="s">
        <v>1043</v>
      </c>
      <c r="G846" s="197"/>
      <c r="H846" s="201">
        <v>91.424999999999997</v>
      </c>
      <c r="J846" s="197"/>
      <c r="L846" s="137"/>
      <c r="M846" s="139"/>
      <c r="N846" s="140"/>
      <c r="O846" s="140"/>
      <c r="P846" s="140"/>
      <c r="Q846" s="140"/>
      <c r="R846" s="140"/>
      <c r="S846" s="140"/>
      <c r="T846" s="141"/>
      <c r="AT846" s="138" t="s">
        <v>212</v>
      </c>
      <c r="AU846" s="138" t="s">
        <v>88</v>
      </c>
      <c r="AV846" s="40" t="s">
        <v>88</v>
      </c>
      <c r="AW846" s="40" t="s">
        <v>31</v>
      </c>
      <c r="AX846" s="40" t="s">
        <v>75</v>
      </c>
      <c r="AY846" s="138" t="s">
        <v>203</v>
      </c>
    </row>
    <row r="847" spans="1:65" s="42" customFormat="1">
      <c r="B847" s="147"/>
      <c r="C847" s="206"/>
      <c r="D847" s="198" t="s">
        <v>212</v>
      </c>
      <c r="E847" s="207" t="s">
        <v>1</v>
      </c>
      <c r="F847" s="208" t="s">
        <v>1044</v>
      </c>
      <c r="G847" s="206"/>
      <c r="H847" s="207" t="s">
        <v>1</v>
      </c>
      <c r="J847" s="206"/>
      <c r="L847" s="147"/>
      <c r="M847" s="149"/>
      <c r="N847" s="150"/>
      <c r="O847" s="150"/>
      <c r="P847" s="150"/>
      <c r="Q847" s="150"/>
      <c r="R847" s="150"/>
      <c r="S847" s="150"/>
      <c r="T847" s="151"/>
      <c r="AT847" s="148" t="s">
        <v>212</v>
      </c>
      <c r="AU847" s="148" t="s">
        <v>88</v>
      </c>
      <c r="AV847" s="42" t="s">
        <v>82</v>
      </c>
      <c r="AW847" s="42" t="s">
        <v>31</v>
      </c>
      <c r="AX847" s="42" t="s">
        <v>75</v>
      </c>
      <c r="AY847" s="148" t="s">
        <v>203</v>
      </c>
    </row>
    <row r="848" spans="1:65" s="40" customFormat="1">
      <c r="B848" s="137"/>
      <c r="C848" s="197"/>
      <c r="D848" s="198" t="s">
        <v>212</v>
      </c>
      <c r="E848" s="199" t="s">
        <v>1</v>
      </c>
      <c r="F848" s="200" t="s">
        <v>1045</v>
      </c>
      <c r="G848" s="197"/>
      <c r="H848" s="201">
        <v>31.65</v>
      </c>
      <c r="J848" s="197"/>
      <c r="L848" s="137"/>
      <c r="M848" s="139"/>
      <c r="N848" s="140"/>
      <c r="O848" s="140"/>
      <c r="P848" s="140"/>
      <c r="Q848" s="140"/>
      <c r="R848" s="140"/>
      <c r="S848" s="140"/>
      <c r="T848" s="141"/>
      <c r="AT848" s="138" t="s">
        <v>212</v>
      </c>
      <c r="AU848" s="138" t="s">
        <v>88</v>
      </c>
      <c r="AV848" s="40" t="s">
        <v>88</v>
      </c>
      <c r="AW848" s="40" t="s">
        <v>31</v>
      </c>
      <c r="AX848" s="40" t="s">
        <v>75</v>
      </c>
      <c r="AY848" s="138" t="s">
        <v>203</v>
      </c>
    </row>
    <row r="849" spans="2:51" s="40" customFormat="1">
      <c r="B849" s="137"/>
      <c r="C849" s="197"/>
      <c r="D849" s="198" t="s">
        <v>212</v>
      </c>
      <c r="E849" s="199" t="s">
        <v>1</v>
      </c>
      <c r="F849" s="200" t="s">
        <v>1046</v>
      </c>
      <c r="G849" s="197"/>
      <c r="H849" s="201">
        <v>30.75</v>
      </c>
      <c r="J849" s="197"/>
      <c r="L849" s="137"/>
      <c r="M849" s="139"/>
      <c r="N849" s="140"/>
      <c r="O849" s="140"/>
      <c r="P849" s="140"/>
      <c r="Q849" s="140"/>
      <c r="R849" s="140"/>
      <c r="S849" s="140"/>
      <c r="T849" s="141"/>
      <c r="AT849" s="138" t="s">
        <v>212</v>
      </c>
      <c r="AU849" s="138" t="s">
        <v>88</v>
      </c>
      <c r="AV849" s="40" t="s">
        <v>88</v>
      </c>
      <c r="AW849" s="40" t="s">
        <v>31</v>
      </c>
      <c r="AX849" s="40" t="s">
        <v>75</v>
      </c>
      <c r="AY849" s="138" t="s">
        <v>203</v>
      </c>
    </row>
    <row r="850" spans="2:51" s="40" customFormat="1">
      <c r="B850" s="137"/>
      <c r="C850" s="197"/>
      <c r="D850" s="198" t="s">
        <v>212</v>
      </c>
      <c r="E850" s="199" t="s">
        <v>1</v>
      </c>
      <c r="F850" s="200" t="s">
        <v>1047</v>
      </c>
      <c r="G850" s="197"/>
      <c r="H850" s="201">
        <v>-2.4</v>
      </c>
      <c r="J850" s="197"/>
      <c r="L850" s="137"/>
      <c r="M850" s="139"/>
      <c r="N850" s="140"/>
      <c r="O850" s="140"/>
      <c r="P850" s="140"/>
      <c r="Q850" s="140"/>
      <c r="R850" s="140"/>
      <c r="S850" s="140"/>
      <c r="T850" s="141"/>
      <c r="AT850" s="138" t="s">
        <v>212</v>
      </c>
      <c r="AU850" s="138" t="s">
        <v>88</v>
      </c>
      <c r="AV850" s="40" t="s">
        <v>88</v>
      </c>
      <c r="AW850" s="40" t="s">
        <v>31</v>
      </c>
      <c r="AX850" s="40" t="s">
        <v>75</v>
      </c>
      <c r="AY850" s="138" t="s">
        <v>203</v>
      </c>
    </row>
    <row r="851" spans="2:51" s="43" customFormat="1">
      <c r="B851" s="152"/>
      <c r="C851" s="209"/>
      <c r="D851" s="198" t="s">
        <v>212</v>
      </c>
      <c r="E851" s="210" t="s">
        <v>1055</v>
      </c>
      <c r="F851" s="211" t="s">
        <v>1048</v>
      </c>
      <c r="G851" s="209"/>
      <c r="H851" s="212">
        <v>162.375</v>
      </c>
      <c r="J851" s="209"/>
      <c r="L851" s="152"/>
      <c r="M851" s="154"/>
      <c r="N851" s="155"/>
      <c r="O851" s="155"/>
      <c r="P851" s="155"/>
      <c r="Q851" s="155"/>
      <c r="R851" s="155"/>
      <c r="S851" s="155"/>
      <c r="T851" s="156"/>
      <c r="AT851" s="153" t="s">
        <v>212</v>
      </c>
      <c r="AU851" s="153" t="s">
        <v>88</v>
      </c>
      <c r="AV851" s="43" t="s">
        <v>204</v>
      </c>
      <c r="AW851" s="43" t="s">
        <v>31</v>
      </c>
      <c r="AX851" s="43" t="s">
        <v>75</v>
      </c>
      <c r="AY851" s="153" t="s">
        <v>203</v>
      </c>
    </row>
    <row r="852" spans="2:51" s="42" customFormat="1">
      <c r="B852" s="147"/>
      <c r="C852" s="206"/>
      <c r="D852" s="198" t="s">
        <v>212</v>
      </c>
      <c r="E852" s="207" t="s">
        <v>1</v>
      </c>
      <c r="F852" s="208" t="s">
        <v>1056</v>
      </c>
      <c r="G852" s="206"/>
      <c r="H852" s="207" t="s">
        <v>1</v>
      </c>
      <c r="J852" s="206"/>
      <c r="L852" s="147"/>
      <c r="M852" s="149"/>
      <c r="N852" s="150"/>
      <c r="O852" s="150"/>
      <c r="P852" s="150"/>
      <c r="Q852" s="150"/>
      <c r="R852" s="150"/>
      <c r="S852" s="150"/>
      <c r="T852" s="151"/>
      <c r="AT852" s="148" t="s">
        <v>212</v>
      </c>
      <c r="AU852" s="148" t="s">
        <v>88</v>
      </c>
      <c r="AV852" s="42" t="s">
        <v>82</v>
      </c>
      <c r="AW852" s="42" t="s">
        <v>31</v>
      </c>
      <c r="AX852" s="42" t="s">
        <v>75</v>
      </c>
      <c r="AY852" s="148" t="s">
        <v>203</v>
      </c>
    </row>
    <row r="853" spans="2:51" s="40" customFormat="1">
      <c r="B853" s="137"/>
      <c r="C853" s="197"/>
      <c r="D853" s="198" t="s">
        <v>212</v>
      </c>
      <c r="E853" s="199" t="s">
        <v>1</v>
      </c>
      <c r="F853" s="200" t="s">
        <v>1057</v>
      </c>
      <c r="G853" s="197"/>
      <c r="H853" s="201">
        <v>6</v>
      </c>
      <c r="J853" s="197"/>
      <c r="L853" s="137"/>
      <c r="M853" s="139"/>
      <c r="N853" s="140"/>
      <c r="O853" s="140"/>
      <c r="P853" s="140"/>
      <c r="Q853" s="140"/>
      <c r="R853" s="140"/>
      <c r="S853" s="140"/>
      <c r="T853" s="141"/>
      <c r="AT853" s="138" t="s">
        <v>212</v>
      </c>
      <c r="AU853" s="138" t="s">
        <v>88</v>
      </c>
      <c r="AV853" s="40" t="s">
        <v>88</v>
      </c>
      <c r="AW853" s="40" t="s">
        <v>31</v>
      </c>
      <c r="AX853" s="40" t="s">
        <v>75</v>
      </c>
      <c r="AY853" s="138" t="s">
        <v>203</v>
      </c>
    </row>
    <row r="854" spans="2:51" s="42" customFormat="1">
      <c r="B854" s="147"/>
      <c r="C854" s="206"/>
      <c r="D854" s="198" t="s">
        <v>212</v>
      </c>
      <c r="E854" s="207" t="s">
        <v>1</v>
      </c>
      <c r="F854" s="208" t="s">
        <v>1058</v>
      </c>
      <c r="G854" s="206"/>
      <c r="H854" s="207" t="s">
        <v>1</v>
      </c>
      <c r="J854" s="206"/>
      <c r="L854" s="147"/>
      <c r="M854" s="149"/>
      <c r="N854" s="150"/>
      <c r="O854" s="150"/>
      <c r="P854" s="150"/>
      <c r="Q854" s="150"/>
      <c r="R854" s="150"/>
      <c r="S854" s="150"/>
      <c r="T854" s="151"/>
      <c r="AT854" s="148" t="s">
        <v>212</v>
      </c>
      <c r="AU854" s="148" t="s">
        <v>88</v>
      </c>
      <c r="AV854" s="42" t="s">
        <v>82</v>
      </c>
      <c r="AW854" s="42" t="s">
        <v>31</v>
      </c>
      <c r="AX854" s="42" t="s">
        <v>75</v>
      </c>
      <c r="AY854" s="148" t="s">
        <v>203</v>
      </c>
    </row>
    <row r="855" spans="2:51" s="40" customFormat="1">
      <c r="B855" s="137"/>
      <c r="C855" s="197"/>
      <c r="D855" s="198" t="s">
        <v>212</v>
      </c>
      <c r="E855" s="199" t="s">
        <v>1</v>
      </c>
      <c r="F855" s="200" t="s">
        <v>1059</v>
      </c>
      <c r="G855" s="197"/>
      <c r="H855" s="201">
        <v>32.6</v>
      </c>
      <c r="J855" s="197"/>
      <c r="L855" s="137"/>
      <c r="M855" s="139"/>
      <c r="N855" s="140"/>
      <c r="O855" s="140"/>
      <c r="P855" s="140"/>
      <c r="Q855" s="140"/>
      <c r="R855" s="140"/>
      <c r="S855" s="140"/>
      <c r="T855" s="141"/>
      <c r="AT855" s="138" t="s">
        <v>212</v>
      </c>
      <c r="AU855" s="138" t="s">
        <v>88</v>
      </c>
      <c r="AV855" s="40" t="s">
        <v>88</v>
      </c>
      <c r="AW855" s="40" t="s">
        <v>31</v>
      </c>
      <c r="AX855" s="40" t="s">
        <v>75</v>
      </c>
      <c r="AY855" s="138" t="s">
        <v>203</v>
      </c>
    </row>
    <row r="856" spans="2:51" s="40" customFormat="1">
      <c r="B856" s="137"/>
      <c r="C856" s="197"/>
      <c r="D856" s="198" t="s">
        <v>212</v>
      </c>
      <c r="E856" s="199" t="s">
        <v>1</v>
      </c>
      <c r="F856" s="200" t="s">
        <v>1060</v>
      </c>
      <c r="G856" s="197"/>
      <c r="H856" s="201">
        <v>26.8</v>
      </c>
      <c r="J856" s="197"/>
      <c r="L856" s="137"/>
      <c r="M856" s="139"/>
      <c r="N856" s="140"/>
      <c r="O856" s="140"/>
      <c r="P856" s="140"/>
      <c r="Q856" s="140"/>
      <c r="R856" s="140"/>
      <c r="S856" s="140"/>
      <c r="T856" s="141"/>
      <c r="AT856" s="138" t="s">
        <v>212</v>
      </c>
      <c r="AU856" s="138" t="s">
        <v>88</v>
      </c>
      <c r="AV856" s="40" t="s">
        <v>88</v>
      </c>
      <c r="AW856" s="40" t="s">
        <v>31</v>
      </c>
      <c r="AX856" s="40" t="s">
        <v>75</v>
      </c>
      <c r="AY856" s="138" t="s">
        <v>203</v>
      </c>
    </row>
    <row r="857" spans="2:51" s="40" customFormat="1">
      <c r="B857" s="137"/>
      <c r="C857" s="197"/>
      <c r="D857" s="198" t="s">
        <v>212</v>
      </c>
      <c r="E857" s="199" t="s">
        <v>1</v>
      </c>
      <c r="F857" s="200" t="s">
        <v>1061</v>
      </c>
      <c r="G857" s="197"/>
      <c r="H857" s="201">
        <v>2.0630000000000002</v>
      </c>
      <c r="J857" s="197"/>
      <c r="L857" s="137"/>
      <c r="M857" s="139"/>
      <c r="N857" s="140"/>
      <c r="O857" s="140"/>
      <c r="P857" s="140"/>
      <c r="Q857" s="140"/>
      <c r="R857" s="140"/>
      <c r="S857" s="140"/>
      <c r="T857" s="141"/>
      <c r="AT857" s="138" t="s">
        <v>212</v>
      </c>
      <c r="AU857" s="138" t="s">
        <v>88</v>
      </c>
      <c r="AV857" s="40" t="s">
        <v>88</v>
      </c>
      <c r="AW857" s="40" t="s">
        <v>31</v>
      </c>
      <c r="AX857" s="40" t="s">
        <v>75</v>
      </c>
      <c r="AY857" s="138" t="s">
        <v>203</v>
      </c>
    </row>
    <row r="858" spans="2:51" s="40" customFormat="1">
      <c r="B858" s="137"/>
      <c r="C858" s="197"/>
      <c r="D858" s="198" t="s">
        <v>212</v>
      </c>
      <c r="E858" s="199" t="s">
        <v>1</v>
      </c>
      <c r="F858" s="200" t="s">
        <v>325</v>
      </c>
      <c r="G858" s="197"/>
      <c r="H858" s="201">
        <v>-1.68</v>
      </c>
      <c r="J858" s="197"/>
      <c r="L858" s="137"/>
      <c r="M858" s="139"/>
      <c r="N858" s="140"/>
      <c r="O858" s="140"/>
      <c r="P858" s="140"/>
      <c r="Q858" s="140"/>
      <c r="R858" s="140"/>
      <c r="S858" s="140"/>
      <c r="T858" s="141"/>
      <c r="AT858" s="138" t="s">
        <v>212</v>
      </c>
      <c r="AU858" s="138" t="s">
        <v>88</v>
      </c>
      <c r="AV858" s="40" t="s">
        <v>88</v>
      </c>
      <c r="AW858" s="40" t="s">
        <v>31</v>
      </c>
      <c r="AX858" s="40" t="s">
        <v>75</v>
      </c>
      <c r="AY858" s="138" t="s">
        <v>203</v>
      </c>
    </row>
    <row r="859" spans="2:51" s="40" customFormat="1">
      <c r="B859" s="137"/>
      <c r="C859" s="197"/>
      <c r="D859" s="198" t="s">
        <v>212</v>
      </c>
      <c r="E859" s="199" t="s">
        <v>1</v>
      </c>
      <c r="F859" s="200" t="s">
        <v>1062</v>
      </c>
      <c r="G859" s="197"/>
      <c r="H859" s="201">
        <v>8.625</v>
      </c>
      <c r="J859" s="197"/>
      <c r="L859" s="137"/>
      <c r="M859" s="139"/>
      <c r="N859" s="140"/>
      <c r="O859" s="140"/>
      <c r="P859" s="140"/>
      <c r="Q859" s="140"/>
      <c r="R859" s="140"/>
      <c r="S859" s="140"/>
      <c r="T859" s="141"/>
      <c r="AT859" s="138" t="s">
        <v>212</v>
      </c>
      <c r="AU859" s="138" t="s">
        <v>88</v>
      </c>
      <c r="AV859" s="40" t="s">
        <v>88</v>
      </c>
      <c r="AW859" s="40" t="s">
        <v>31</v>
      </c>
      <c r="AX859" s="40" t="s">
        <v>75</v>
      </c>
      <c r="AY859" s="138" t="s">
        <v>203</v>
      </c>
    </row>
    <row r="860" spans="2:51" s="40" customFormat="1">
      <c r="B860" s="137"/>
      <c r="C860" s="197"/>
      <c r="D860" s="198" t="s">
        <v>212</v>
      </c>
      <c r="E860" s="199" t="s">
        <v>1</v>
      </c>
      <c r="F860" s="200" t="s">
        <v>1063</v>
      </c>
      <c r="G860" s="197"/>
      <c r="H860" s="201">
        <v>8.2880000000000003</v>
      </c>
      <c r="J860" s="197"/>
      <c r="L860" s="137"/>
      <c r="M860" s="139"/>
      <c r="N860" s="140"/>
      <c r="O860" s="140"/>
      <c r="P860" s="140"/>
      <c r="Q860" s="140"/>
      <c r="R860" s="140"/>
      <c r="S860" s="140"/>
      <c r="T860" s="141"/>
      <c r="AT860" s="138" t="s">
        <v>212</v>
      </c>
      <c r="AU860" s="138" t="s">
        <v>88</v>
      </c>
      <c r="AV860" s="40" t="s">
        <v>88</v>
      </c>
      <c r="AW860" s="40" t="s">
        <v>31</v>
      </c>
      <c r="AX860" s="40" t="s">
        <v>75</v>
      </c>
      <c r="AY860" s="138" t="s">
        <v>203</v>
      </c>
    </row>
    <row r="861" spans="2:51" s="40" customFormat="1">
      <c r="B861" s="137"/>
      <c r="C861" s="197"/>
      <c r="D861" s="198" t="s">
        <v>212</v>
      </c>
      <c r="E861" s="199" t="s">
        <v>1</v>
      </c>
      <c r="F861" s="200" t="s">
        <v>1064</v>
      </c>
      <c r="G861" s="197"/>
      <c r="H861" s="201">
        <v>4.8</v>
      </c>
      <c r="J861" s="197"/>
      <c r="L861" s="137"/>
      <c r="M861" s="139"/>
      <c r="N861" s="140"/>
      <c r="O861" s="140"/>
      <c r="P861" s="140"/>
      <c r="Q861" s="140"/>
      <c r="R861" s="140"/>
      <c r="S861" s="140"/>
      <c r="T861" s="141"/>
      <c r="AT861" s="138" t="s">
        <v>212</v>
      </c>
      <c r="AU861" s="138" t="s">
        <v>88</v>
      </c>
      <c r="AV861" s="40" t="s">
        <v>88</v>
      </c>
      <c r="AW861" s="40" t="s">
        <v>31</v>
      </c>
      <c r="AX861" s="40" t="s">
        <v>75</v>
      </c>
      <c r="AY861" s="138" t="s">
        <v>203</v>
      </c>
    </row>
    <row r="862" spans="2:51" s="40" customFormat="1">
      <c r="B862" s="137"/>
      <c r="C862" s="197"/>
      <c r="D862" s="198" t="s">
        <v>212</v>
      </c>
      <c r="E862" s="199" t="s">
        <v>1</v>
      </c>
      <c r="F862" s="200" t="s">
        <v>871</v>
      </c>
      <c r="G862" s="197"/>
      <c r="H862" s="201">
        <v>3.2</v>
      </c>
      <c r="J862" s="197"/>
      <c r="L862" s="137"/>
      <c r="M862" s="139"/>
      <c r="N862" s="140"/>
      <c r="O862" s="140"/>
      <c r="P862" s="140"/>
      <c r="Q862" s="140"/>
      <c r="R862" s="140"/>
      <c r="S862" s="140"/>
      <c r="T862" s="141"/>
      <c r="AT862" s="138" t="s">
        <v>212</v>
      </c>
      <c r="AU862" s="138" t="s">
        <v>88</v>
      </c>
      <c r="AV862" s="40" t="s">
        <v>88</v>
      </c>
      <c r="AW862" s="40" t="s">
        <v>31</v>
      </c>
      <c r="AX862" s="40" t="s">
        <v>75</v>
      </c>
      <c r="AY862" s="138" t="s">
        <v>203</v>
      </c>
    </row>
    <row r="863" spans="2:51" s="43" customFormat="1">
      <c r="B863" s="152"/>
      <c r="C863" s="209"/>
      <c r="D863" s="198" t="s">
        <v>212</v>
      </c>
      <c r="E863" s="210" t="s">
        <v>122</v>
      </c>
      <c r="F863" s="211" t="s">
        <v>1065</v>
      </c>
      <c r="G863" s="209"/>
      <c r="H863" s="212">
        <v>90.695999999999998</v>
      </c>
      <c r="J863" s="209"/>
      <c r="L863" s="152"/>
      <c r="M863" s="154"/>
      <c r="N863" s="155"/>
      <c r="O863" s="155"/>
      <c r="P863" s="155"/>
      <c r="Q863" s="155"/>
      <c r="R863" s="155"/>
      <c r="S863" s="155"/>
      <c r="T863" s="156"/>
      <c r="AT863" s="153" t="s">
        <v>212</v>
      </c>
      <c r="AU863" s="153" t="s">
        <v>88</v>
      </c>
      <c r="AV863" s="43" t="s">
        <v>204</v>
      </c>
      <c r="AW863" s="43" t="s">
        <v>31</v>
      </c>
      <c r="AX863" s="43" t="s">
        <v>75</v>
      </c>
      <c r="AY863" s="153" t="s">
        <v>203</v>
      </c>
    </row>
    <row r="864" spans="2:51" s="42" customFormat="1">
      <c r="B864" s="147"/>
      <c r="C864" s="206"/>
      <c r="D864" s="198" t="s">
        <v>212</v>
      </c>
      <c r="E864" s="207" t="s">
        <v>1</v>
      </c>
      <c r="F864" s="208" t="s">
        <v>1066</v>
      </c>
      <c r="G864" s="206"/>
      <c r="H864" s="207" t="s">
        <v>1</v>
      </c>
      <c r="J864" s="206"/>
      <c r="L864" s="147"/>
      <c r="M864" s="149"/>
      <c r="N864" s="150"/>
      <c r="O864" s="150"/>
      <c r="P864" s="150"/>
      <c r="Q864" s="150"/>
      <c r="R864" s="150"/>
      <c r="S864" s="150"/>
      <c r="T864" s="151"/>
      <c r="AT864" s="148" t="s">
        <v>212</v>
      </c>
      <c r="AU864" s="148" t="s">
        <v>88</v>
      </c>
      <c r="AV864" s="42" t="s">
        <v>82</v>
      </c>
      <c r="AW864" s="42" t="s">
        <v>31</v>
      </c>
      <c r="AX864" s="42" t="s">
        <v>75</v>
      </c>
      <c r="AY864" s="148" t="s">
        <v>203</v>
      </c>
    </row>
    <row r="865" spans="1:65" s="40" customFormat="1">
      <c r="B865" s="137"/>
      <c r="C865" s="197"/>
      <c r="D865" s="198" t="s">
        <v>212</v>
      </c>
      <c r="E865" s="199" t="s">
        <v>1</v>
      </c>
      <c r="F865" s="200" t="s">
        <v>1067</v>
      </c>
      <c r="G865" s="197"/>
      <c r="H865" s="201">
        <v>12.65</v>
      </c>
      <c r="J865" s="197"/>
      <c r="L865" s="137"/>
      <c r="M865" s="139"/>
      <c r="N865" s="140"/>
      <c r="O865" s="140"/>
      <c r="P865" s="140"/>
      <c r="Q865" s="140"/>
      <c r="R865" s="140"/>
      <c r="S865" s="140"/>
      <c r="T865" s="141"/>
      <c r="AT865" s="138" t="s">
        <v>212</v>
      </c>
      <c r="AU865" s="138" t="s">
        <v>88</v>
      </c>
      <c r="AV865" s="40" t="s">
        <v>88</v>
      </c>
      <c r="AW865" s="40" t="s">
        <v>31</v>
      </c>
      <c r="AX865" s="40" t="s">
        <v>75</v>
      </c>
      <c r="AY865" s="138" t="s">
        <v>203</v>
      </c>
    </row>
    <row r="866" spans="1:65" s="43" customFormat="1">
      <c r="B866" s="152"/>
      <c r="C866" s="209"/>
      <c r="D866" s="198" t="s">
        <v>212</v>
      </c>
      <c r="E866" s="210" t="s">
        <v>125</v>
      </c>
      <c r="F866" s="211" t="s">
        <v>1068</v>
      </c>
      <c r="G866" s="209"/>
      <c r="H866" s="212">
        <v>12.65</v>
      </c>
      <c r="J866" s="209"/>
      <c r="L866" s="152"/>
      <c r="M866" s="154"/>
      <c r="N866" s="155"/>
      <c r="O866" s="155"/>
      <c r="P866" s="155"/>
      <c r="Q866" s="155"/>
      <c r="R866" s="155"/>
      <c r="S866" s="155"/>
      <c r="T866" s="156"/>
      <c r="AT866" s="153" t="s">
        <v>212</v>
      </c>
      <c r="AU866" s="153" t="s">
        <v>88</v>
      </c>
      <c r="AV866" s="43" t="s">
        <v>204</v>
      </c>
      <c r="AW866" s="43" t="s">
        <v>31</v>
      </c>
      <c r="AX866" s="43" t="s">
        <v>75</v>
      </c>
      <c r="AY866" s="153" t="s">
        <v>203</v>
      </c>
    </row>
    <row r="867" spans="1:65" s="41" customFormat="1">
      <c r="B867" s="142"/>
      <c r="C867" s="202"/>
      <c r="D867" s="198" t="s">
        <v>212</v>
      </c>
      <c r="E867" s="203" t="s">
        <v>1</v>
      </c>
      <c r="F867" s="204" t="s">
        <v>223</v>
      </c>
      <c r="G867" s="202"/>
      <c r="H867" s="205">
        <v>265.721</v>
      </c>
      <c r="J867" s="202"/>
      <c r="L867" s="142"/>
      <c r="M867" s="144"/>
      <c r="N867" s="145"/>
      <c r="O867" s="145"/>
      <c r="P867" s="145"/>
      <c r="Q867" s="145"/>
      <c r="R867" s="145"/>
      <c r="S867" s="145"/>
      <c r="T867" s="146"/>
      <c r="AT867" s="143" t="s">
        <v>212</v>
      </c>
      <c r="AU867" s="143" t="s">
        <v>88</v>
      </c>
      <c r="AV867" s="41" t="s">
        <v>210</v>
      </c>
      <c r="AW867" s="41" t="s">
        <v>31</v>
      </c>
      <c r="AX867" s="41" t="s">
        <v>82</v>
      </c>
      <c r="AY867" s="143" t="s">
        <v>203</v>
      </c>
    </row>
    <row r="868" spans="1:65" s="87" customFormat="1" ht="16.5" customHeight="1">
      <c r="A868" s="19"/>
      <c r="B868" s="36"/>
      <c r="C868" s="192" t="s">
        <v>1069</v>
      </c>
      <c r="D868" s="192" t="s">
        <v>206</v>
      </c>
      <c r="E868" s="193" t="s">
        <v>1070</v>
      </c>
      <c r="F868" s="194" t="s">
        <v>1071</v>
      </c>
      <c r="G868" s="195" t="s">
        <v>116</v>
      </c>
      <c r="H868" s="196">
        <v>32.479999999999997</v>
      </c>
      <c r="I868" s="37"/>
      <c r="J868" s="227">
        <f>ROUND(I868*H868,2)</f>
        <v>0</v>
      </c>
      <c r="K868" s="38"/>
      <c r="L868" s="36"/>
      <c r="M868" s="39" t="s">
        <v>1</v>
      </c>
      <c r="N868" s="131" t="s">
        <v>41</v>
      </c>
      <c r="O868" s="132"/>
      <c r="P868" s="133">
        <f>O868*H868</f>
        <v>0</v>
      </c>
      <c r="Q868" s="133">
        <v>3.3E-4</v>
      </c>
      <c r="R868" s="133">
        <f>Q868*H868</f>
        <v>1.0718399999999999E-2</v>
      </c>
      <c r="S868" s="133">
        <v>0</v>
      </c>
      <c r="T868" s="134">
        <f>S868*H868</f>
        <v>0</v>
      </c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R868" s="135" t="s">
        <v>308</v>
      </c>
      <c r="AT868" s="135" t="s">
        <v>206</v>
      </c>
      <c r="AU868" s="135" t="s">
        <v>88</v>
      </c>
      <c r="AY868" s="80" t="s">
        <v>203</v>
      </c>
      <c r="BE868" s="136">
        <f>IF(N868="základná",J868,0)</f>
        <v>0</v>
      </c>
      <c r="BF868" s="136">
        <f>IF(N868="znížená",J868,0)</f>
        <v>0</v>
      </c>
      <c r="BG868" s="136">
        <f>IF(N868="zákl. prenesená",J868,0)</f>
        <v>0</v>
      </c>
      <c r="BH868" s="136">
        <f>IF(N868="zníž. prenesená",J868,0)</f>
        <v>0</v>
      </c>
      <c r="BI868" s="136">
        <f>IF(N868="nulová",J868,0)</f>
        <v>0</v>
      </c>
      <c r="BJ868" s="80" t="s">
        <v>88</v>
      </c>
      <c r="BK868" s="136">
        <f>ROUND(I868*H868,2)</f>
        <v>0</v>
      </c>
      <c r="BL868" s="80" t="s">
        <v>308</v>
      </c>
      <c r="BM868" s="135" t="s">
        <v>1072</v>
      </c>
    </row>
    <row r="869" spans="1:65" s="40" customFormat="1">
      <c r="B869" s="137"/>
      <c r="C869" s="197"/>
      <c r="D869" s="198" t="s">
        <v>212</v>
      </c>
      <c r="E869" s="199" t="s">
        <v>1</v>
      </c>
      <c r="F869" s="200" t="s">
        <v>1073</v>
      </c>
      <c r="G869" s="197"/>
      <c r="H869" s="201">
        <v>29</v>
      </c>
      <c r="J869" s="197"/>
      <c r="L869" s="137"/>
      <c r="M869" s="139"/>
      <c r="N869" s="140"/>
      <c r="O869" s="140"/>
      <c r="P869" s="140"/>
      <c r="Q869" s="140"/>
      <c r="R869" s="140"/>
      <c r="S869" s="140"/>
      <c r="T869" s="141"/>
      <c r="AT869" s="138" t="s">
        <v>212</v>
      </c>
      <c r="AU869" s="138" t="s">
        <v>88</v>
      </c>
      <c r="AV869" s="40" t="s">
        <v>88</v>
      </c>
      <c r="AW869" s="40" t="s">
        <v>31</v>
      </c>
      <c r="AX869" s="40" t="s">
        <v>75</v>
      </c>
      <c r="AY869" s="138" t="s">
        <v>203</v>
      </c>
    </row>
    <row r="870" spans="1:65" s="40" customFormat="1">
      <c r="B870" s="137"/>
      <c r="C870" s="197"/>
      <c r="D870" s="198" t="s">
        <v>212</v>
      </c>
      <c r="E870" s="199" t="s">
        <v>1</v>
      </c>
      <c r="F870" s="200" t="s">
        <v>1074</v>
      </c>
      <c r="G870" s="197"/>
      <c r="H870" s="201">
        <v>3.48</v>
      </c>
      <c r="J870" s="197"/>
      <c r="L870" s="137"/>
      <c r="M870" s="139"/>
      <c r="N870" s="140"/>
      <c r="O870" s="140"/>
      <c r="P870" s="140"/>
      <c r="Q870" s="140"/>
      <c r="R870" s="140"/>
      <c r="S870" s="140"/>
      <c r="T870" s="141"/>
      <c r="AT870" s="138" t="s">
        <v>212</v>
      </c>
      <c r="AU870" s="138" t="s">
        <v>88</v>
      </c>
      <c r="AV870" s="40" t="s">
        <v>88</v>
      </c>
      <c r="AW870" s="40" t="s">
        <v>31</v>
      </c>
      <c r="AX870" s="40" t="s">
        <v>75</v>
      </c>
      <c r="AY870" s="138" t="s">
        <v>203</v>
      </c>
    </row>
    <row r="871" spans="1:65" s="41" customFormat="1">
      <c r="B871" s="142"/>
      <c r="C871" s="202"/>
      <c r="D871" s="198" t="s">
        <v>212</v>
      </c>
      <c r="E871" s="203" t="s">
        <v>1</v>
      </c>
      <c r="F871" s="204" t="s">
        <v>239</v>
      </c>
      <c r="G871" s="202"/>
      <c r="H871" s="205">
        <v>32.479999999999997</v>
      </c>
      <c r="J871" s="202"/>
      <c r="L871" s="142"/>
      <c r="M871" s="144"/>
      <c r="N871" s="145"/>
      <c r="O871" s="145"/>
      <c r="P871" s="145"/>
      <c r="Q871" s="145"/>
      <c r="R871" s="145"/>
      <c r="S871" s="145"/>
      <c r="T871" s="146"/>
      <c r="AT871" s="143" t="s">
        <v>212</v>
      </c>
      <c r="AU871" s="143" t="s">
        <v>88</v>
      </c>
      <c r="AV871" s="41" t="s">
        <v>210</v>
      </c>
      <c r="AW871" s="41" t="s">
        <v>31</v>
      </c>
      <c r="AX871" s="41" t="s">
        <v>82</v>
      </c>
      <c r="AY871" s="143" t="s">
        <v>203</v>
      </c>
    </row>
    <row r="872" spans="1:65" s="35" customFormat="1" ht="22.9" customHeight="1">
      <c r="B872" s="123"/>
      <c r="C872" s="188"/>
      <c r="D872" s="189" t="s">
        <v>74</v>
      </c>
      <c r="E872" s="191" t="s">
        <v>1075</v>
      </c>
      <c r="F872" s="191" t="s">
        <v>1076</v>
      </c>
      <c r="G872" s="188"/>
      <c r="H872" s="188"/>
      <c r="J872" s="226">
        <f>BK872</f>
        <v>0</v>
      </c>
      <c r="L872" s="123"/>
      <c r="M872" s="125"/>
      <c r="N872" s="126"/>
      <c r="O872" s="126"/>
      <c r="P872" s="127">
        <f>SUM(P873:P970)</f>
        <v>0</v>
      </c>
      <c r="Q872" s="126"/>
      <c r="R872" s="127">
        <f>SUM(R873:R970)</f>
        <v>0.9622239600000001</v>
      </c>
      <c r="S872" s="126"/>
      <c r="T872" s="128">
        <f>SUM(T873:T970)</f>
        <v>0</v>
      </c>
      <c r="AR872" s="124" t="s">
        <v>88</v>
      </c>
      <c r="AT872" s="129" t="s">
        <v>74</v>
      </c>
      <c r="AU872" s="129" t="s">
        <v>82</v>
      </c>
      <c r="AY872" s="124" t="s">
        <v>203</v>
      </c>
      <c r="BK872" s="130">
        <f>SUM(BK873:BK970)</f>
        <v>0</v>
      </c>
    </row>
    <row r="873" spans="1:65" s="87" customFormat="1" ht="16.5" customHeight="1">
      <c r="A873" s="19"/>
      <c r="B873" s="36"/>
      <c r="C873" s="192" t="s">
        <v>1077</v>
      </c>
      <c r="D873" s="192" t="s">
        <v>206</v>
      </c>
      <c r="E873" s="193" t="s">
        <v>1078</v>
      </c>
      <c r="F873" s="194" t="s">
        <v>1079</v>
      </c>
      <c r="G873" s="195" t="s">
        <v>116</v>
      </c>
      <c r="H873" s="196">
        <v>63.432000000000002</v>
      </c>
      <c r="I873" s="37"/>
      <c r="J873" s="227">
        <f>ROUND(I873*H873,2)</f>
        <v>0</v>
      </c>
      <c r="K873" s="38"/>
      <c r="L873" s="36"/>
      <c r="M873" s="39" t="s">
        <v>1</v>
      </c>
      <c r="N873" s="131" t="s">
        <v>41</v>
      </c>
      <c r="O873" s="132"/>
      <c r="P873" s="133">
        <f>O873*H873</f>
        <v>0</v>
      </c>
      <c r="Q873" s="133">
        <v>3.5E-4</v>
      </c>
      <c r="R873" s="133">
        <f>Q873*H873</f>
        <v>2.2201200000000001E-2</v>
      </c>
      <c r="S873" s="133">
        <v>0</v>
      </c>
      <c r="T873" s="134">
        <f>S873*H873</f>
        <v>0</v>
      </c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R873" s="135" t="s">
        <v>308</v>
      </c>
      <c r="AT873" s="135" t="s">
        <v>206</v>
      </c>
      <c r="AU873" s="135" t="s">
        <v>88</v>
      </c>
      <c r="AY873" s="80" t="s">
        <v>203</v>
      </c>
      <c r="BE873" s="136">
        <f>IF(N873="základná",J873,0)</f>
        <v>0</v>
      </c>
      <c r="BF873" s="136">
        <f>IF(N873="znížená",J873,0)</f>
        <v>0</v>
      </c>
      <c r="BG873" s="136">
        <f>IF(N873="zákl. prenesená",J873,0)</f>
        <v>0</v>
      </c>
      <c r="BH873" s="136">
        <f>IF(N873="zníž. prenesená",J873,0)</f>
        <v>0</v>
      </c>
      <c r="BI873" s="136">
        <f>IF(N873="nulová",J873,0)</f>
        <v>0</v>
      </c>
      <c r="BJ873" s="80" t="s">
        <v>88</v>
      </c>
      <c r="BK873" s="136">
        <f>ROUND(I873*H873,2)</f>
        <v>0</v>
      </c>
      <c r="BL873" s="80" t="s">
        <v>308</v>
      </c>
      <c r="BM873" s="135" t="s">
        <v>1080</v>
      </c>
    </row>
    <row r="874" spans="1:65" s="42" customFormat="1">
      <c r="B874" s="147"/>
      <c r="C874" s="206"/>
      <c r="D874" s="198" t="s">
        <v>212</v>
      </c>
      <c r="E874" s="207" t="s">
        <v>1</v>
      </c>
      <c r="F874" s="208" t="s">
        <v>1081</v>
      </c>
      <c r="G874" s="206"/>
      <c r="H874" s="207" t="s">
        <v>1</v>
      </c>
      <c r="J874" s="206"/>
      <c r="L874" s="147"/>
      <c r="M874" s="149"/>
      <c r="N874" s="150"/>
      <c r="O874" s="150"/>
      <c r="P874" s="150"/>
      <c r="Q874" s="150"/>
      <c r="R874" s="150"/>
      <c r="S874" s="150"/>
      <c r="T874" s="151"/>
      <c r="AT874" s="148" t="s">
        <v>212</v>
      </c>
      <c r="AU874" s="148" t="s">
        <v>88</v>
      </c>
      <c r="AV874" s="42" t="s">
        <v>82</v>
      </c>
      <c r="AW874" s="42" t="s">
        <v>31</v>
      </c>
      <c r="AX874" s="42" t="s">
        <v>75</v>
      </c>
      <c r="AY874" s="148" t="s">
        <v>203</v>
      </c>
    </row>
    <row r="875" spans="1:65" s="40" customFormat="1">
      <c r="B875" s="137"/>
      <c r="C875" s="197"/>
      <c r="D875" s="198" t="s">
        <v>212</v>
      </c>
      <c r="E875" s="199" t="s">
        <v>1</v>
      </c>
      <c r="F875" s="200" t="s">
        <v>1082</v>
      </c>
      <c r="G875" s="197"/>
      <c r="H875" s="201">
        <v>7.2</v>
      </c>
      <c r="J875" s="197"/>
      <c r="L875" s="137"/>
      <c r="M875" s="139"/>
      <c r="N875" s="140"/>
      <c r="O875" s="140"/>
      <c r="P875" s="140"/>
      <c r="Q875" s="140"/>
      <c r="R875" s="140"/>
      <c r="S875" s="140"/>
      <c r="T875" s="141"/>
      <c r="AT875" s="138" t="s">
        <v>212</v>
      </c>
      <c r="AU875" s="138" t="s">
        <v>88</v>
      </c>
      <c r="AV875" s="40" t="s">
        <v>88</v>
      </c>
      <c r="AW875" s="40" t="s">
        <v>31</v>
      </c>
      <c r="AX875" s="40" t="s">
        <v>75</v>
      </c>
      <c r="AY875" s="138" t="s">
        <v>203</v>
      </c>
    </row>
    <row r="876" spans="1:65" s="43" customFormat="1">
      <c r="B876" s="152"/>
      <c r="C876" s="209"/>
      <c r="D876" s="198" t="s">
        <v>212</v>
      </c>
      <c r="E876" s="210" t="s">
        <v>1</v>
      </c>
      <c r="F876" s="211" t="s">
        <v>231</v>
      </c>
      <c r="G876" s="209"/>
      <c r="H876" s="212">
        <v>7.2</v>
      </c>
      <c r="J876" s="209"/>
      <c r="L876" s="152"/>
      <c r="M876" s="154"/>
      <c r="N876" s="155"/>
      <c r="O876" s="155"/>
      <c r="P876" s="155"/>
      <c r="Q876" s="155"/>
      <c r="R876" s="155"/>
      <c r="S876" s="155"/>
      <c r="T876" s="156"/>
      <c r="AT876" s="153" t="s">
        <v>212</v>
      </c>
      <c r="AU876" s="153" t="s">
        <v>88</v>
      </c>
      <c r="AV876" s="43" t="s">
        <v>204</v>
      </c>
      <c r="AW876" s="43" t="s">
        <v>31</v>
      </c>
      <c r="AX876" s="43" t="s">
        <v>75</v>
      </c>
      <c r="AY876" s="153" t="s">
        <v>203</v>
      </c>
    </row>
    <row r="877" spans="1:65" s="40" customFormat="1">
      <c r="B877" s="137"/>
      <c r="C877" s="197"/>
      <c r="D877" s="198" t="s">
        <v>212</v>
      </c>
      <c r="E877" s="199" t="s">
        <v>1</v>
      </c>
      <c r="F877" s="200" t="s">
        <v>147</v>
      </c>
      <c r="G877" s="197"/>
      <c r="H877" s="201">
        <v>49.271999999999998</v>
      </c>
      <c r="J877" s="197"/>
      <c r="L877" s="137"/>
      <c r="M877" s="139"/>
      <c r="N877" s="140"/>
      <c r="O877" s="140"/>
      <c r="P877" s="140"/>
      <c r="Q877" s="140"/>
      <c r="R877" s="140"/>
      <c r="S877" s="140"/>
      <c r="T877" s="141"/>
      <c r="AT877" s="138" t="s">
        <v>212</v>
      </c>
      <c r="AU877" s="138" t="s">
        <v>88</v>
      </c>
      <c r="AV877" s="40" t="s">
        <v>88</v>
      </c>
      <c r="AW877" s="40" t="s">
        <v>31</v>
      </c>
      <c r="AX877" s="40" t="s">
        <v>75</v>
      </c>
      <c r="AY877" s="138" t="s">
        <v>203</v>
      </c>
    </row>
    <row r="878" spans="1:65" s="40" customFormat="1">
      <c r="B878" s="137"/>
      <c r="C878" s="197"/>
      <c r="D878" s="198" t="s">
        <v>212</v>
      </c>
      <c r="E878" s="199" t="s">
        <v>1</v>
      </c>
      <c r="F878" s="200" t="s">
        <v>149</v>
      </c>
      <c r="G878" s="197"/>
      <c r="H878" s="201">
        <v>6.96</v>
      </c>
      <c r="J878" s="197"/>
      <c r="L878" s="137"/>
      <c r="M878" s="139"/>
      <c r="N878" s="140"/>
      <c r="O878" s="140"/>
      <c r="P878" s="140"/>
      <c r="Q878" s="140"/>
      <c r="R878" s="140"/>
      <c r="S878" s="140"/>
      <c r="T878" s="141"/>
      <c r="AT878" s="138" t="s">
        <v>212</v>
      </c>
      <c r="AU878" s="138" t="s">
        <v>88</v>
      </c>
      <c r="AV878" s="40" t="s">
        <v>88</v>
      </c>
      <c r="AW878" s="40" t="s">
        <v>31</v>
      </c>
      <c r="AX878" s="40" t="s">
        <v>75</v>
      </c>
      <c r="AY878" s="138" t="s">
        <v>203</v>
      </c>
    </row>
    <row r="879" spans="1:65" s="41" customFormat="1">
      <c r="B879" s="142"/>
      <c r="C879" s="202"/>
      <c r="D879" s="198" t="s">
        <v>212</v>
      </c>
      <c r="E879" s="203" t="s">
        <v>1</v>
      </c>
      <c r="F879" s="204" t="s">
        <v>239</v>
      </c>
      <c r="G879" s="202"/>
      <c r="H879" s="205">
        <v>63.432000000000002</v>
      </c>
      <c r="J879" s="202"/>
      <c r="L879" s="142"/>
      <c r="M879" s="144"/>
      <c r="N879" s="145"/>
      <c r="O879" s="145"/>
      <c r="P879" s="145"/>
      <c r="Q879" s="145"/>
      <c r="R879" s="145"/>
      <c r="S879" s="145"/>
      <c r="T879" s="146"/>
      <c r="AT879" s="143" t="s">
        <v>212</v>
      </c>
      <c r="AU879" s="143" t="s">
        <v>88</v>
      </c>
      <c r="AV879" s="41" t="s">
        <v>210</v>
      </c>
      <c r="AW879" s="41" t="s">
        <v>31</v>
      </c>
      <c r="AX879" s="41" t="s">
        <v>82</v>
      </c>
      <c r="AY879" s="143" t="s">
        <v>203</v>
      </c>
    </row>
    <row r="880" spans="1:65" s="87" customFormat="1" ht="16.5" customHeight="1">
      <c r="A880" s="19"/>
      <c r="B880" s="36"/>
      <c r="C880" s="192" t="s">
        <v>1083</v>
      </c>
      <c r="D880" s="192" t="s">
        <v>206</v>
      </c>
      <c r="E880" s="193" t="s">
        <v>1084</v>
      </c>
      <c r="F880" s="194" t="s">
        <v>1085</v>
      </c>
      <c r="G880" s="195" t="s">
        <v>116</v>
      </c>
      <c r="H880" s="196">
        <v>63.432000000000002</v>
      </c>
      <c r="I880" s="37"/>
      <c r="J880" s="227">
        <f>ROUND(I880*H880,2)</f>
        <v>0</v>
      </c>
      <c r="K880" s="38"/>
      <c r="L880" s="36"/>
      <c r="M880" s="39" t="s">
        <v>1</v>
      </c>
      <c r="N880" s="131" t="s">
        <v>41</v>
      </c>
      <c r="O880" s="132"/>
      <c r="P880" s="133">
        <f>O880*H880</f>
        <v>0</v>
      </c>
      <c r="Q880" s="133">
        <v>3.31E-3</v>
      </c>
      <c r="R880" s="133">
        <f>Q880*H880</f>
        <v>0.20995991999999999</v>
      </c>
      <c r="S880" s="133">
        <v>0</v>
      </c>
      <c r="T880" s="134">
        <f>S880*H880</f>
        <v>0</v>
      </c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R880" s="135" t="s">
        <v>308</v>
      </c>
      <c r="AT880" s="135" t="s">
        <v>206</v>
      </c>
      <c r="AU880" s="135" t="s">
        <v>88</v>
      </c>
      <c r="AY880" s="80" t="s">
        <v>203</v>
      </c>
      <c r="BE880" s="136">
        <f>IF(N880="základná",J880,0)</f>
        <v>0</v>
      </c>
      <c r="BF880" s="136">
        <f>IF(N880="znížená",J880,0)</f>
        <v>0</v>
      </c>
      <c r="BG880" s="136">
        <f>IF(N880="zákl. prenesená",J880,0)</f>
        <v>0</v>
      </c>
      <c r="BH880" s="136">
        <f>IF(N880="zníž. prenesená",J880,0)</f>
        <v>0</v>
      </c>
      <c r="BI880" s="136">
        <f>IF(N880="nulová",J880,0)</f>
        <v>0</v>
      </c>
      <c r="BJ880" s="80" t="s">
        <v>88</v>
      </c>
      <c r="BK880" s="136">
        <f>ROUND(I880*H880,2)</f>
        <v>0</v>
      </c>
      <c r="BL880" s="80" t="s">
        <v>308</v>
      </c>
      <c r="BM880" s="135" t="s">
        <v>1086</v>
      </c>
    </row>
    <row r="881" spans="1:65" s="42" customFormat="1">
      <c r="B881" s="147"/>
      <c r="C881" s="206"/>
      <c r="D881" s="198" t="s">
        <v>212</v>
      </c>
      <c r="E881" s="207" t="s">
        <v>1</v>
      </c>
      <c r="F881" s="208" t="s">
        <v>1081</v>
      </c>
      <c r="G881" s="206"/>
      <c r="H881" s="207" t="s">
        <v>1</v>
      </c>
      <c r="J881" s="206"/>
      <c r="L881" s="147"/>
      <c r="M881" s="149"/>
      <c r="N881" s="150"/>
      <c r="O881" s="150"/>
      <c r="P881" s="150"/>
      <c r="Q881" s="150"/>
      <c r="R881" s="150"/>
      <c r="S881" s="150"/>
      <c r="T881" s="151"/>
      <c r="AT881" s="148" t="s">
        <v>212</v>
      </c>
      <c r="AU881" s="148" t="s">
        <v>88</v>
      </c>
      <c r="AV881" s="42" t="s">
        <v>82</v>
      </c>
      <c r="AW881" s="42" t="s">
        <v>31</v>
      </c>
      <c r="AX881" s="42" t="s">
        <v>75</v>
      </c>
      <c r="AY881" s="148" t="s">
        <v>203</v>
      </c>
    </row>
    <row r="882" spans="1:65" s="40" customFormat="1">
      <c r="B882" s="137"/>
      <c r="C882" s="197"/>
      <c r="D882" s="198" t="s">
        <v>212</v>
      </c>
      <c r="E882" s="199" t="s">
        <v>1</v>
      </c>
      <c r="F882" s="200" t="s">
        <v>1082</v>
      </c>
      <c r="G882" s="197"/>
      <c r="H882" s="201">
        <v>7.2</v>
      </c>
      <c r="J882" s="197"/>
      <c r="L882" s="137"/>
      <c r="M882" s="139"/>
      <c r="N882" s="140"/>
      <c r="O882" s="140"/>
      <c r="P882" s="140"/>
      <c r="Q882" s="140"/>
      <c r="R882" s="140"/>
      <c r="S882" s="140"/>
      <c r="T882" s="141"/>
      <c r="AT882" s="138" t="s">
        <v>212</v>
      </c>
      <c r="AU882" s="138" t="s">
        <v>88</v>
      </c>
      <c r="AV882" s="40" t="s">
        <v>88</v>
      </c>
      <c r="AW882" s="40" t="s">
        <v>31</v>
      </c>
      <c r="AX882" s="40" t="s">
        <v>75</v>
      </c>
      <c r="AY882" s="138" t="s">
        <v>203</v>
      </c>
    </row>
    <row r="883" spans="1:65" s="43" customFormat="1">
      <c r="B883" s="152"/>
      <c r="C883" s="209"/>
      <c r="D883" s="198" t="s">
        <v>212</v>
      </c>
      <c r="E883" s="210" t="s">
        <v>1</v>
      </c>
      <c r="F883" s="211" t="s">
        <v>231</v>
      </c>
      <c r="G883" s="209"/>
      <c r="H883" s="212">
        <v>7.2</v>
      </c>
      <c r="J883" s="209"/>
      <c r="L883" s="152"/>
      <c r="M883" s="154"/>
      <c r="N883" s="155"/>
      <c r="O883" s="155"/>
      <c r="P883" s="155"/>
      <c r="Q883" s="155"/>
      <c r="R883" s="155"/>
      <c r="S883" s="155"/>
      <c r="T883" s="156"/>
      <c r="AT883" s="153" t="s">
        <v>212</v>
      </c>
      <c r="AU883" s="153" t="s">
        <v>88</v>
      </c>
      <c r="AV883" s="43" t="s">
        <v>204</v>
      </c>
      <c r="AW883" s="43" t="s">
        <v>31</v>
      </c>
      <c r="AX883" s="43" t="s">
        <v>75</v>
      </c>
      <c r="AY883" s="153" t="s">
        <v>203</v>
      </c>
    </row>
    <row r="884" spans="1:65" s="40" customFormat="1">
      <c r="B884" s="137"/>
      <c r="C884" s="197"/>
      <c r="D884" s="198" t="s">
        <v>212</v>
      </c>
      <c r="E884" s="199" t="s">
        <v>1</v>
      </c>
      <c r="F884" s="200" t="s">
        <v>147</v>
      </c>
      <c r="G884" s="197"/>
      <c r="H884" s="201">
        <v>49.271999999999998</v>
      </c>
      <c r="J884" s="197"/>
      <c r="L884" s="137"/>
      <c r="M884" s="139"/>
      <c r="N884" s="140"/>
      <c r="O884" s="140"/>
      <c r="P884" s="140"/>
      <c r="Q884" s="140"/>
      <c r="R884" s="140"/>
      <c r="S884" s="140"/>
      <c r="T884" s="141"/>
      <c r="AT884" s="138" t="s">
        <v>212</v>
      </c>
      <c r="AU884" s="138" t="s">
        <v>88</v>
      </c>
      <c r="AV884" s="40" t="s">
        <v>88</v>
      </c>
      <c r="AW884" s="40" t="s">
        <v>31</v>
      </c>
      <c r="AX884" s="40" t="s">
        <v>75</v>
      </c>
      <c r="AY884" s="138" t="s">
        <v>203</v>
      </c>
    </row>
    <row r="885" spans="1:65" s="40" customFormat="1">
      <c r="B885" s="137"/>
      <c r="C885" s="197"/>
      <c r="D885" s="198" t="s">
        <v>212</v>
      </c>
      <c r="E885" s="199" t="s">
        <v>1</v>
      </c>
      <c r="F885" s="200" t="s">
        <v>149</v>
      </c>
      <c r="G885" s="197"/>
      <c r="H885" s="201">
        <v>6.96</v>
      </c>
      <c r="J885" s="197"/>
      <c r="L885" s="137"/>
      <c r="M885" s="139"/>
      <c r="N885" s="140"/>
      <c r="O885" s="140"/>
      <c r="P885" s="140"/>
      <c r="Q885" s="140"/>
      <c r="R885" s="140"/>
      <c r="S885" s="140"/>
      <c r="T885" s="141"/>
      <c r="AT885" s="138" t="s">
        <v>212</v>
      </c>
      <c r="AU885" s="138" t="s">
        <v>88</v>
      </c>
      <c r="AV885" s="40" t="s">
        <v>88</v>
      </c>
      <c r="AW885" s="40" t="s">
        <v>31</v>
      </c>
      <c r="AX885" s="40" t="s">
        <v>75</v>
      </c>
      <c r="AY885" s="138" t="s">
        <v>203</v>
      </c>
    </row>
    <row r="886" spans="1:65" s="43" customFormat="1">
      <c r="B886" s="152"/>
      <c r="C886" s="209"/>
      <c r="D886" s="198" t="s">
        <v>212</v>
      </c>
      <c r="E886" s="210" t="s">
        <v>1</v>
      </c>
      <c r="F886" s="211" t="s">
        <v>1087</v>
      </c>
      <c r="G886" s="209"/>
      <c r="H886" s="212">
        <v>56.231999999999999</v>
      </c>
      <c r="J886" s="209"/>
      <c r="L886" s="152"/>
      <c r="M886" s="154"/>
      <c r="N886" s="155"/>
      <c r="O886" s="155"/>
      <c r="P886" s="155"/>
      <c r="Q886" s="155"/>
      <c r="R886" s="155"/>
      <c r="S886" s="155"/>
      <c r="T886" s="156"/>
      <c r="AT886" s="153" t="s">
        <v>212</v>
      </c>
      <c r="AU886" s="153" t="s">
        <v>88</v>
      </c>
      <c r="AV886" s="43" t="s">
        <v>204</v>
      </c>
      <c r="AW886" s="43" t="s">
        <v>31</v>
      </c>
      <c r="AX886" s="43" t="s">
        <v>75</v>
      </c>
      <c r="AY886" s="153" t="s">
        <v>203</v>
      </c>
    </row>
    <row r="887" spans="1:65" s="41" customFormat="1">
      <c r="B887" s="142"/>
      <c r="C887" s="202"/>
      <c r="D887" s="198" t="s">
        <v>212</v>
      </c>
      <c r="E887" s="203" t="s">
        <v>1</v>
      </c>
      <c r="F887" s="204" t="s">
        <v>239</v>
      </c>
      <c r="G887" s="202"/>
      <c r="H887" s="205">
        <v>63.432000000000002</v>
      </c>
      <c r="J887" s="202"/>
      <c r="L887" s="142"/>
      <c r="M887" s="144"/>
      <c r="N887" s="145"/>
      <c r="O887" s="145"/>
      <c r="P887" s="145"/>
      <c r="Q887" s="145"/>
      <c r="R887" s="145"/>
      <c r="S887" s="145"/>
      <c r="T887" s="146"/>
      <c r="AT887" s="143" t="s">
        <v>212</v>
      </c>
      <c r="AU887" s="143" t="s">
        <v>88</v>
      </c>
      <c r="AV887" s="41" t="s">
        <v>210</v>
      </c>
      <c r="AW887" s="41" t="s">
        <v>31</v>
      </c>
      <c r="AX887" s="41" t="s">
        <v>82</v>
      </c>
      <c r="AY887" s="143" t="s">
        <v>203</v>
      </c>
    </row>
    <row r="888" spans="1:65" s="87" customFormat="1" ht="16.5" customHeight="1">
      <c r="A888" s="19"/>
      <c r="B888" s="36"/>
      <c r="C888" s="192" t="s">
        <v>1088</v>
      </c>
      <c r="D888" s="192" t="s">
        <v>206</v>
      </c>
      <c r="E888" s="193" t="s">
        <v>1089</v>
      </c>
      <c r="F888" s="194" t="s">
        <v>1090</v>
      </c>
      <c r="G888" s="195" t="s">
        <v>116</v>
      </c>
      <c r="H888" s="196">
        <v>26.632000000000001</v>
      </c>
      <c r="I888" s="37"/>
      <c r="J888" s="227">
        <f>ROUND(I888*H888,2)</f>
        <v>0</v>
      </c>
      <c r="K888" s="38"/>
      <c r="L888" s="36"/>
      <c r="M888" s="39" t="s">
        <v>1</v>
      </c>
      <c r="N888" s="131" t="s">
        <v>41</v>
      </c>
      <c r="O888" s="132"/>
      <c r="P888" s="133">
        <f>O888*H888</f>
        <v>0</v>
      </c>
      <c r="Q888" s="133">
        <v>0</v>
      </c>
      <c r="R888" s="133">
        <f>Q888*H888</f>
        <v>0</v>
      </c>
      <c r="S888" s="133">
        <v>0</v>
      </c>
      <c r="T888" s="134">
        <f>S888*H888</f>
        <v>0</v>
      </c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R888" s="135" t="s">
        <v>308</v>
      </c>
      <c r="AT888" s="135" t="s">
        <v>206</v>
      </c>
      <c r="AU888" s="135" t="s">
        <v>88</v>
      </c>
      <c r="AY888" s="80" t="s">
        <v>203</v>
      </c>
      <c r="BE888" s="136">
        <f>IF(N888="základná",J888,0)</f>
        <v>0</v>
      </c>
      <c r="BF888" s="136">
        <f>IF(N888="znížená",J888,0)</f>
        <v>0</v>
      </c>
      <c r="BG888" s="136">
        <f>IF(N888="zákl. prenesená",J888,0)</f>
        <v>0</v>
      </c>
      <c r="BH888" s="136">
        <f>IF(N888="zníž. prenesená",J888,0)</f>
        <v>0</v>
      </c>
      <c r="BI888" s="136">
        <f>IF(N888="nulová",J888,0)</f>
        <v>0</v>
      </c>
      <c r="BJ888" s="80" t="s">
        <v>88</v>
      </c>
      <c r="BK888" s="136">
        <f>ROUND(I888*H888,2)</f>
        <v>0</v>
      </c>
      <c r="BL888" s="80" t="s">
        <v>308</v>
      </c>
      <c r="BM888" s="135" t="s">
        <v>1091</v>
      </c>
    </row>
    <row r="889" spans="1:65" s="42" customFormat="1">
      <c r="B889" s="147"/>
      <c r="C889" s="206"/>
      <c r="D889" s="198" t="s">
        <v>212</v>
      </c>
      <c r="E889" s="207" t="s">
        <v>1</v>
      </c>
      <c r="F889" s="208" t="s">
        <v>1092</v>
      </c>
      <c r="G889" s="206"/>
      <c r="H889" s="207" t="s">
        <v>1</v>
      </c>
      <c r="J889" s="206"/>
      <c r="L889" s="147"/>
      <c r="M889" s="149"/>
      <c r="N889" s="150"/>
      <c r="O889" s="150"/>
      <c r="P889" s="150"/>
      <c r="Q889" s="150"/>
      <c r="R889" s="150"/>
      <c r="S889" s="150"/>
      <c r="T889" s="151"/>
      <c r="AT889" s="148" t="s">
        <v>212</v>
      </c>
      <c r="AU889" s="148" t="s">
        <v>88</v>
      </c>
      <c r="AV889" s="42" t="s">
        <v>82</v>
      </c>
      <c r="AW889" s="42" t="s">
        <v>31</v>
      </c>
      <c r="AX889" s="42" t="s">
        <v>75</v>
      </c>
      <c r="AY889" s="148" t="s">
        <v>203</v>
      </c>
    </row>
    <row r="890" spans="1:65" s="40" customFormat="1">
      <c r="B890" s="137"/>
      <c r="C890" s="197"/>
      <c r="D890" s="198" t="s">
        <v>212</v>
      </c>
      <c r="E890" s="199" t="s">
        <v>1</v>
      </c>
      <c r="F890" s="200" t="s">
        <v>1093</v>
      </c>
      <c r="G890" s="197"/>
      <c r="H890" s="201">
        <v>15.522</v>
      </c>
      <c r="J890" s="197"/>
      <c r="L890" s="137"/>
      <c r="M890" s="139"/>
      <c r="N890" s="140"/>
      <c r="O890" s="140"/>
      <c r="P890" s="140"/>
      <c r="Q890" s="140"/>
      <c r="R890" s="140"/>
      <c r="S890" s="140"/>
      <c r="T890" s="141"/>
      <c r="AT890" s="138" t="s">
        <v>212</v>
      </c>
      <c r="AU890" s="138" t="s">
        <v>88</v>
      </c>
      <c r="AV890" s="40" t="s">
        <v>88</v>
      </c>
      <c r="AW890" s="40" t="s">
        <v>31</v>
      </c>
      <c r="AX890" s="40" t="s">
        <v>75</v>
      </c>
      <c r="AY890" s="138" t="s">
        <v>203</v>
      </c>
    </row>
    <row r="891" spans="1:65" s="40" customFormat="1">
      <c r="B891" s="137"/>
      <c r="C891" s="197"/>
      <c r="D891" s="198" t="s">
        <v>212</v>
      </c>
      <c r="E891" s="199" t="s">
        <v>1</v>
      </c>
      <c r="F891" s="200" t="s">
        <v>1094</v>
      </c>
      <c r="G891" s="197"/>
      <c r="H891" s="201">
        <v>13.11</v>
      </c>
      <c r="J891" s="197"/>
      <c r="L891" s="137"/>
      <c r="M891" s="139"/>
      <c r="N891" s="140"/>
      <c r="O891" s="140"/>
      <c r="P891" s="140"/>
      <c r="Q891" s="140"/>
      <c r="R891" s="140"/>
      <c r="S891" s="140"/>
      <c r="T891" s="141"/>
      <c r="AT891" s="138" t="s">
        <v>212</v>
      </c>
      <c r="AU891" s="138" t="s">
        <v>88</v>
      </c>
      <c r="AV891" s="40" t="s">
        <v>88</v>
      </c>
      <c r="AW891" s="40" t="s">
        <v>31</v>
      </c>
      <c r="AX891" s="40" t="s">
        <v>75</v>
      </c>
      <c r="AY891" s="138" t="s">
        <v>203</v>
      </c>
    </row>
    <row r="892" spans="1:65" s="40" customFormat="1">
      <c r="B892" s="137"/>
      <c r="C892" s="197"/>
      <c r="D892" s="198" t="s">
        <v>212</v>
      </c>
      <c r="E892" s="199" t="s">
        <v>1</v>
      </c>
      <c r="F892" s="200" t="s">
        <v>1095</v>
      </c>
      <c r="G892" s="197"/>
      <c r="H892" s="201">
        <v>-2</v>
      </c>
      <c r="J892" s="197"/>
      <c r="L892" s="137"/>
      <c r="M892" s="139"/>
      <c r="N892" s="140"/>
      <c r="O892" s="140"/>
      <c r="P892" s="140"/>
      <c r="Q892" s="140"/>
      <c r="R892" s="140"/>
      <c r="S892" s="140"/>
      <c r="T892" s="141"/>
      <c r="AT892" s="138" t="s">
        <v>212</v>
      </c>
      <c r="AU892" s="138" t="s">
        <v>88</v>
      </c>
      <c r="AV892" s="40" t="s">
        <v>88</v>
      </c>
      <c r="AW892" s="40" t="s">
        <v>31</v>
      </c>
      <c r="AX892" s="40" t="s">
        <v>75</v>
      </c>
      <c r="AY892" s="138" t="s">
        <v>203</v>
      </c>
    </row>
    <row r="893" spans="1:65" s="43" customFormat="1">
      <c r="B893" s="152"/>
      <c r="C893" s="209"/>
      <c r="D893" s="198" t="s">
        <v>212</v>
      </c>
      <c r="E893" s="210" t="s">
        <v>155</v>
      </c>
      <c r="F893" s="211" t="s">
        <v>1096</v>
      </c>
      <c r="G893" s="209"/>
      <c r="H893" s="212">
        <v>26.632000000000001</v>
      </c>
      <c r="J893" s="209"/>
      <c r="L893" s="152"/>
      <c r="M893" s="154"/>
      <c r="N893" s="155"/>
      <c r="O893" s="155"/>
      <c r="P893" s="155"/>
      <c r="Q893" s="155"/>
      <c r="R893" s="155"/>
      <c r="S893" s="155"/>
      <c r="T893" s="156"/>
      <c r="AT893" s="153" t="s">
        <v>212</v>
      </c>
      <c r="AU893" s="153" t="s">
        <v>88</v>
      </c>
      <c r="AV893" s="43" t="s">
        <v>204</v>
      </c>
      <c r="AW893" s="43" t="s">
        <v>31</v>
      </c>
      <c r="AX893" s="43" t="s">
        <v>75</v>
      </c>
      <c r="AY893" s="153" t="s">
        <v>203</v>
      </c>
    </row>
    <row r="894" spans="1:65" s="41" customFormat="1">
      <c r="B894" s="142"/>
      <c r="C894" s="202"/>
      <c r="D894" s="198" t="s">
        <v>212</v>
      </c>
      <c r="E894" s="203" t="s">
        <v>1</v>
      </c>
      <c r="F894" s="204" t="s">
        <v>239</v>
      </c>
      <c r="G894" s="202"/>
      <c r="H894" s="205">
        <v>26.632000000000001</v>
      </c>
      <c r="J894" s="202"/>
      <c r="L894" s="142"/>
      <c r="M894" s="144"/>
      <c r="N894" s="145"/>
      <c r="O894" s="145"/>
      <c r="P894" s="145"/>
      <c r="Q894" s="145"/>
      <c r="R894" s="145"/>
      <c r="S894" s="145"/>
      <c r="T894" s="146"/>
      <c r="AT894" s="143" t="s">
        <v>212</v>
      </c>
      <c r="AU894" s="143" t="s">
        <v>88</v>
      </c>
      <c r="AV894" s="41" t="s">
        <v>210</v>
      </c>
      <c r="AW894" s="41" t="s">
        <v>31</v>
      </c>
      <c r="AX894" s="41" t="s">
        <v>82</v>
      </c>
      <c r="AY894" s="143" t="s">
        <v>203</v>
      </c>
    </row>
    <row r="895" spans="1:65" s="87" customFormat="1" ht="16.5" customHeight="1">
      <c r="A895" s="19"/>
      <c r="B895" s="36"/>
      <c r="C895" s="192" t="s">
        <v>1097</v>
      </c>
      <c r="D895" s="192" t="s">
        <v>206</v>
      </c>
      <c r="E895" s="193" t="s">
        <v>1098</v>
      </c>
      <c r="F895" s="194" t="s">
        <v>1099</v>
      </c>
      <c r="G895" s="195" t="s">
        <v>116</v>
      </c>
      <c r="H895" s="196">
        <v>1403.9670000000001</v>
      </c>
      <c r="I895" s="37"/>
      <c r="J895" s="227">
        <f>ROUND(I895*H895,2)</f>
        <v>0</v>
      </c>
      <c r="K895" s="38"/>
      <c r="L895" s="36"/>
      <c r="M895" s="39" t="s">
        <v>1</v>
      </c>
      <c r="N895" s="131" t="s">
        <v>41</v>
      </c>
      <c r="O895" s="132"/>
      <c r="P895" s="133">
        <f>O895*H895</f>
        <v>0</v>
      </c>
      <c r="Q895" s="133">
        <v>1E-4</v>
      </c>
      <c r="R895" s="133">
        <f>Q895*H895</f>
        <v>0.14039670000000001</v>
      </c>
      <c r="S895" s="133">
        <v>0</v>
      </c>
      <c r="T895" s="134">
        <f>S895*H895</f>
        <v>0</v>
      </c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R895" s="135" t="s">
        <v>308</v>
      </c>
      <c r="AT895" s="135" t="s">
        <v>206</v>
      </c>
      <c r="AU895" s="135" t="s">
        <v>88</v>
      </c>
      <c r="AY895" s="80" t="s">
        <v>203</v>
      </c>
      <c r="BE895" s="136">
        <f>IF(N895="základná",J895,0)</f>
        <v>0</v>
      </c>
      <c r="BF895" s="136">
        <f>IF(N895="znížená",J895,0)</f>
        <v>0</v>
      </c>
      <c r="BG895" s="136">
        <f>IF(N895="zákl. prenesená",J895,0)</f>
        <v>0</v>
      </c>
      <c r="BH895" s="136">
        <f>IF(N895="zníž. prenesená",J895,0)</f>
        <v>0</v>
      </c>
      <c r="BI895" s="136">
        <f>IF(N895="nulová",J895,0)</f>
        <v>0</v>
      </c>
      <c r="BJ895" s="80" t="s">
        <v>88</v>
      </c>
      <c r="BK895" s="136">
        <f>ROUND(I895*H895,2)</f>
        <v>0</v>
      </c>
      <c r="BL895" s="80" t="s">
        <v>308</v>
      </c>
      <c r="BM895" s="135" t="s">
        <v>1100</v>
      </c>
    </row>
    <row r="896" spans="1:65" s="40" customFormat="1">
      <c r="B896" s="137"/>
      <c r="C896" s="197"/>
      <c r="D896" s="198" t="s">
        <v>212</v>
      </c>
      <c r="E896" s="199" t="s">
        <v>1</v>
      </c>
      <c r="F896" s="200" t="s">
        <v>118</v>
      </c>
      <c r="G896" s="197"/>
      <c r="H896" s="201">
        <v>1403.9670000000001</v>
      </c>
      <c r="J896" s="197"/>
      <c r="L896" s="137"/>
      <c r="M896" s="139"/>
      <c r="N896" s="140"/>
      <c r="O896" s="140"/>
      <c r="P896" s="140"/>
      <c r="Q896" s="140"/>
      <c r="R896" s="140"/>
      <c r="S896" s="140"/>
      <c r="T896" s="141"/>
      <c r="AT896" s="138" t="s">
        <v>212</v>
      </c>
      <c r="AU896" s="138" t="s">
        <v>88</v>
      </c>
      <c r="AV896" s="40" t="s">
        <v>88</v>
      </c>
      <c r="AW896" s="40" t="s">
        <v>31</v>
      </c>
      <c r="AX896" s="40" t="s">
        <v>75</v>
      </c>
      <c r="AY896" s="138" t="s">
        <v>203</v>
      </c>
    </row>
    <row r="897" spans="1:65" s="41" customFormat="1">
      <c r="B897" s="142"/>
      <c r="C897" s="202"/>
      <c r="D897" s="198" t="s">
        <v>212</v>
      </c>
      <c r="E897" s="203" t="s">
        <v>1</v>
      </c>
      <c r="F897" s="204" t="s">
        <v>239</v>
      </c>
      <c r="G897" s="202"/>
      <c r="H897" s="205">
        <v>1403.9670000000001</v>
      </c>
      <c r="J897" s="202"/>
      <c r="L897" s="142"/>
      <c r="M897" s="144"/>
      <c r="N897" s="145"/>
      <c r="O897" s="145"/>
      <c r="P897" s="145"/>
      <c r="Q897" s="145"/>
      <c r="R897" s="145"/>
      <c r="S897" s="145"/>
      <c r="T897" s="146"/>
      <c r="AT897" s="143" t="s">
        <v>212</v>
      </c>
      <c r="AU897" s="143" t="s">
        <v>88</v>
      </c>
      <c r="AV897" s="41" t="s">
        <v>210</v>
      </c>
      <c r="AW897" s="41" t="s">
        <v>31</v>
      </c>
      <c r="AX897" s="41" t="s">
        <v>82</v>
      </c>
      <c r="AY897" s="143" t="s">
        <v>203</v>
      </c>
    </row>
    <row r="898" spans="1:65" s="87" customFormat="1" ht="16.5" customHeight="1">
      <c r="A898" s="19"/>
      <c r="B898" s="36"/>
      <c r="C898" s="192" t="s">
        <v>1101</v>
      </c>
      <c r="D898" s="192" t="s">
        <v>206</v>
      </c>
      <c r="E898" s="193" t="s">
        <v>1102</v>
      </c>
      <c r="F898" s="194" t="s">
        <v>1103</v>
      </c>
      <c r="G898" s="195" t="s">
        <v>116</v>
      </c>
      <c r="H898" s="196">
        <v>1403.9670000000001</v>
      </c>
      <c r="I898" s="37"/>
      <c r="J898" s="227">
        <f>ROUND(I898*H898,2)</f>
        <v>0</v>
      </c>
      <c r="K898" s="38"/>
      <c r="L898" s="36"/>
      <c r="M898" s="39" t="s">
        <v>1</v>
      </c>
      <c r="N898" s="131" t="s">
        <v>41</v>
      </c>
      <c r="O898" s="132"/>
      <c r="P898" s="133">
        <f>O898*H898</f>
        <v>0</v>
      </c>
      <c r="Q898" s="133">
        <v>4.2000000000000002E-4</v>
      </c>
      <c r="R898" s="133">
        <f>Q898*H898</f>
        <v>0.58966614000000006</v>
      </c>
      <c r="S898" s="133">
        <v>0</v>
      </c>
      <c r="T898" s="134">
        <f>S898*H898</f>
        <v>0</v>
      </c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R898" s="135" t="s">
        <v>308</v>
      </c>
      <c r="AT898" s="135" t="s">
        <v>206</v>
      </c>
      <c r="AU898" s="135" t="s">
        <v>88</v>
      </c>
      <c r="AY898" s="80" t="s">
        <v>203</v>
      </c>
      <c r="BE898" s="136">
        <f>IF(N898="základná",J898,0)</f>
        <v>0</v>
      </c>
      <c r="BF898" s="136">
        <f>IF(N898="znížená",J898,0)</f>
        <v>0</v>
      </c>
      <c r="BG898" s="136">
        <f>IF(N898="zákl. prenesená",J898,0)</f>
        <v>0</v>
      </c>
      <c r="BH898" s="136">
        <f>IF(N898="zníž. prenesená",J898,0)</f>
        <v>0</v>
      </c>
      <c r="BI898" s="136">
        <f>IF(N898="nulová",J898,0)</f>
        <v>0</v>
      </c>
      <c r="BJ898" s="80" t="s">
        <v>88</v>
      </c>
      <c r="BK898" s="136">
        <f>ROUND(I898*H898,2)</f>
        <v>0</v>
      </c>
      <c r="BL898" s="80" t="s">
        <v>308</v>
      </c>
      <c r="BM898" s="135" t="s">
        <v>1104</v>
      </c>
    </row>
    <row r="899" spans="1:65" s="42" customFormat="1">
      <c r="B899" s="147"/>
      <c r="C899" s="206"/>
      <c r="D899" s="198" t="s">
        <v>212</v>
      </c>
      <c r="E899" s="207" t="s">
        <v>1</v>
      </c>
      <c r="F899" s="208" t="s">
        <v>1105</v>
      </c>
      <c r="G899" s="206"/>
      <c r="H899" s="207" t="s">
        <v>1</v>
      </c>
      <c r="J899" s="206"/>
      <c r="L899" s="147"/>
      <c r="M899" s="149"/>
      <c r="N899" s="150"/>
      <c r="O899" s="150"/>
      <c r="P899" s="150"/>
      <c r="Q899" s="150"/>
      <c r="R899" s="150"/>
      <c r="S899" s="150"/>
      <c r="T899" s="151"/>
      <c r="AT899" s="148" t="s">
        <v>212</v>
      </c>
      <c r="AU899" s="148" t="s">
        <v>88</v>
      </c>
      <c r="AV899" s="42" t="s">
        <v>82</v>
      </c>
      <c r="AW899" s="42" t="s">
        <v>31</v>
      </c>
      <c r="AX899" s="42" t="s">
        <v>75</v>
      </c>
      <c r="AY899" s="148" t="s">
        <v>203</v>
      </c>
    </row>
    <row r="900" spans="1:65" s="42" customFormat="1">
      <c r="B900" s="147"/>
      <c r="C900" s="206"/>
      <c r="D900" s="198" t="s">
        <v>212</v>
      </c>
      <c r="E900" s="207" t="s">
        <v>1</v>
      </c>
      <c r="F900" s="208" t="s">
        <v>1106</v>
      </c>
      <c r="G900" s="206"/>
      <c r="H900" s="207" t="s">
        <v>1</v>
      </c>
      <c r="J900" s="206"/>
      <c r="L900" s="147"/>
      <c r="M900" s="149"/>
      <c r="N900" s="150"/>
      <c r="O900" s="150"/>
      <c r="P900" s="150"/>
      <c r="Q900" s="150"/>
      <c r="R900" s="150"/>
      <c r="S900" s="150"/>
      <c r="T900" s="151"/>
      <c r="AT900" s="148" t="s">
        <v>212</v>
      </c>
      <c r="AU900" s="148" t="s">
        <v>88</v>
      </c>
      <c r="AV900" s="42" t="s">
        <v>82</v>
      </c>
      <c r="AW900" s="42" t="s">
        <v>31</v>
      </c>
      <c r="AX900" s="42" t="s">
        <v>75</v>
      </c>
      <c r="AY900" s="148" t="s">
        <v>203</v>
      </c>
    </row>
    <row r="901" spans="1:65" s="42" customFormat="1">
      <c r="B901" s="147"/>
      <c r="C901" s="206"/>
      <c r="D901" s="198" t="s">
        <v>212</v>
      </c>
      <c r="E901" s="207" t="s">
        <v>1</v>
      </c>
      <c r="F901" s="208" t="s">
        <v>1107</v>
      </c>
      <c r="G901" s="206"/>
      <c r="H901" s="207" t="s">
        <v>1</v>
      </c>
      <c r="J901" s="206"/>
      <c r="L901" s="147"/>
      <c r="M901" s="149"/>
      <c r="N901" s="150"/>
      <c r="O901" s="150"/>
      <c r="P901" s="150"/>
      <c r="Q901" s="150"/>
      <c r="R901" s="150"/>
      <c r="S901" s="150"/>
      <c r="T901" s="151"/>
      <c r="AT901" s="148" t="s">
        <v>212</v>
      </c>
      <c r="AU901" s="148" t="s">
        <v>88</v>
      </c>
      <c r="AV901" s="42" t="s">
        <v>82</v>
      </c>
      <c r="AW901" s="42" t="s">
        <v>31</v>
      </c>
      <c r="AX901" s="42" t="s">
        <v>75</v>
      </c>
      <c r="AY901" s="148" t="s">
        <v>203</v>
      </c>
    </row>
    <row r="902" spans="1:65" s="42" customFormat="1">
      <c r="B902" s="147"/>
      <c r="C902" s="206"/>
      <c r="D902" s="198" t="s">
        <v>212</v>
      </c>
      <c r="E902" s="207" t="s">
        <v>1</v>
      </c>
      <c r="F902" s="208" t="s">
        <v>334</v>
      </c>
      <c r="G902" s="206"/>
      <c r="H902" s="207" t="s">
        <v>1</v>
      </c>
      <c r="J902" s="206"/>
      <c r="L902" s="147"/>
      <c r="M902" s="149"/>
      <c r="N902" s="150"/>
      <c r="O902" s="150"/>
      <c r="P902" s="150"/>
      <c r="Q902" s="150"/>
      <c r="R902" s="150"/>
      <c r="S902" s="150"/>
      <c r="T902" s="151"/>
      <c r="AT902" s="148" t="s">
        <v>212</v>
      </c>
      <c r="AU902" s="148" t="s">
        <v>88</v>
      </c>
      <c r="AV902" s="42" t="s">
        <v>82</v>
      </c>
      <c r="AW902" s="42" t="s">
        <v>31</v>
      </c>
      <c r="AX902" s="42" t="s">
        <v>75</v>
      </c>
      <c r="AY902" s="148" t="s">
        <v>203</v>
      </c>
    </row>
    <row r="903" spans="1:65" s="40" customFormat="1">
      <c r="B903" s="137"/>
      <c r="C903" s="197"/>
      <c r="D903" s="198" t="s">
        <v>212</v>
      </c>
      <c r="E903" s="199" t="s">
        <v>1</v>
      </c>
      <c r="F903" s="200" t="s">
        <v>335</v>
      </c>
      <c r="G903" s="197"/>
      <c r="H903" s="201">
        <v>172.74</v>
      </c>
      <c r="J903" s="197"/>
      <c r="L903" s="137"/>
      <c r="M903" s="139"/>
      <c r="N903" s="140"/>
      <c r="O903" s="140"/>
      <c r="P903" s="140"/>
      <c r="Q903" s="140"/>
      <c r="R903" s="140"/>
      <c r="S903" s="140"/>
      <c r="T903" s="141"/>
      <c r="AT903" s="138" t="s">
        <v>212</v>
      </c>
      <c r="AU903" s="138" t="s">
        <v>88</v>
      </c>
      <c r="AV903" s="40" t="s">
        <v>88</v>
      </c>
      <c r="AW903" s="40" t="s">
        <v>31</v>
      </c>
      <c r="AX903" s="40" t="s">
        <v>75</v>
      </c>
      <c r="AY903" s="138" t="s">
        <v>203</v>
      </c>
    </row>
    <row r="904" spans="1:65" s="40" customFormat="1">
      <c r="B904" s="137"/>
      <c r="C904" s="197"/>
      <c r="D904" s="198" t="s">
        <v>212</v>
      </c>
      <c r="E904" s="199" t="s">
        <v>1</v>
      </c>
      <c r="F904" s="200" t="s">
        <v>336</v>
      </c>
      <c r="G904" s="197"/>
      <c r="H904" s="201">
        <v>71.73</v>
      </c>
      <c r="J904" s="197"/>
      <c r="L904" s="137"/>
      <c r="M904" s="139"/>
      <c r="N904" s="140"/>
      <c r="O904" s="140"/>
      <c r="P904" s="140"/>
      <c r="Q904" s="140"/>
      <c r="R904" s="140"/>
      <c r="S904" s="140"/>
      <c r="T904" s="141"/>
      <c r="AT904" s="138" t="s">
        <v>212</v>
      </c>
      <c r="AU904" s="138" t="s">
        <v>88</v>
      </c>
      <c r="AV904" s="40" t="s">
        <v>88</v>
      </c>
      <c r="AW904" s="40" t="s">
        <v>31</v>
      </c>
      <c r="AX904" s="40" t="s">
        <v>75</v>
      </c>
      <c r="AY904" s="138" t="s">
        <v>203</v>
      </c>
    </row>
    <row r="905" spans="1:65" s="43" customFormat="1">
      <c r="B905" s="152"/>
      <c r="C905" s="209"/>
      <c r="D905" s="198" t="s">
        <v>212</v>
      </c>
      <c r="E905" s="210" t="s">
        <v>1</v>
      </c>
      <c r="F905" s="211" t="s">
        <v>337</v>
      </c>
      <c r="G905" s="209"/>
      <c r="H905" s="212">
        <v>244.47</v>
      </c>
      <c r="J905" s="209"/>
      <c r="L905" s="152"/>
      <c r="M905" s="154"/>
      <c r="N905" s="155"/>
      <c r="O905" s="155"/>
      <c r="P905" s="155"/>
      <c r="Q905" s="155"/>
      <c r="R905" s="155"/>
      <c r="S905" s="155"/>
      <c r="T905" s="156"/>
      <c r="AT905" s="153" t="s">
        <v>212</v>
      </c>
      <c r="AU905" s="153" t="s">
        <v>88</v>
      </c>
      <c r="AV905" s="43" t="s">
        <v>204</v>
      </c>
      <c r="AW905" s="43" t="s">
        <v>31</v>
      </c>
      <c r="AX905" s="43" t="s">
        <v>75</v>
      </c>
      <c r="AY905" s="153" t="s">
        <v>203</v>
      </c>
    </row>
    <row r="906" spans="1:65" s="42" customFormat="1">
      <c r="B906" s="147"/>
      <c r="C906" s="206"/>
      <c r="D906" s="198" t="s">
        <v>212</v>
      </c>
      <c r="E906" s="207" t="s">
        <v>1</v>
      </c>
      <c r="F906" s="208" t="s">
        <v>342</v>
      </c>
      <c r="G906" s="206"/>
      <c r="H906" s="207" t="s">
        <v>1</v>
      </c>
      <c r="J906" s="206"/>
      <c r="L906" s="147"/>
      <c r="M906" s="149"/>
      <c r="N906" s="150"/>
      <c r="O906" s="150"/>
      <c r="P906" s="150"/>
      <c r="Q906" s="150"/>
      <c r="R906" s="150"/>
      <c r="S906" s="150"/>
      <c r="T906" s="151"/>
      <c r="AT906" s="148" t="s">
        <v>212</v>
      </c>
      <c r="AU906" s="148" t="s">
        <v>88</v>
      </c>
      <c r="AV906" s="42" t="s">
        <v>82</v>
      </c>
      <c r="AW906" s="42" t="s">
        <v>31</v>
      </c>
      <c r="AX906" s="42" t="s">
        <v>75</v>
      </c>
      <c r="AY906" s="148" t="s">
        <v>203</v>
      </c>
    </row>
    <row r="907" spans="1:65" s="42" customFormat="1">
      <c r="B907" s="147"/>
      <c r="C907" s="206"/>
      <c r="D907" s="198" t="s">
        <v>212</v>
      </c>
      <c r="E907" s="207" t="s">
        <v>1</v>
      </c>
      <c r="F907" s="208" t="s">
        <v>343</v>
      </c>
      <c r="G907" s="206"/>
      <c r="H907" s="207" t="s">
        <v>1</v>
      </c>
      <c r="J907" s="206"/>
      <c r="L907" s="147"/>
      <c r="M907" s="149"/>
      <c r="N907" s="150"/>
      <c r="O907" s="150"/>
      <c r="P907" s="150"/>
      <c r="Q907" s="150"/>
      <c r="R907" s="150"/>
      <c r="S907" s="150"/>
      <c r="T907" s="151"/>
      <c r="AT907" s="148" t="s">
        <v>212</v>
      </c>
      <c r="AU907" s="148" t="s">
        <v>88</v>
      </c>
      <c r="AV907" s="42" t="s">
        <v>82</v>
      </c>
      <c r="AW907" s="42" t="s">
        <v>31</v>
      </c>
      <c r="AX907" s="42" t="s">
        <v>75</v>
      </c>
      <c r="AY907" s="148" t="s">
        <v>203</v>
      </c>
    </row>
    <row r="908" spans="1:65" s="40" customFormat="1">
      <c r="B908" s="137"/>
      <c r="C908" s="197"/>
      <c r="D908" s="198" t="s">
        <v>212</v>
      </c>
      <c r="E908" s="199" t="s">
        <v>1</v>
      </c>
      <c r="F908" s="200" t="s">
        <v>344</v>
      </c>
      <c r="G908" s="197"/>
      <c r="H908" s="201">
        <v>74.930000000000007</v>
      </c>
      <c r="J908" s="197"/>
      <c r="L908" s="137"/>
      <c r="M908" s="139"/>
      <c r="N908" s="140"/>
      <c r="O908" s="140"/>
      <c r="P908" s="140"/>
      <c r="Q908" s="140"/>
      <c r="R908" s="140"/>
      <c r="S908" s="140"/>
      <c r="T908" s="141"/>
      <c r="AT908" s="138" t="s">
        <v>212</v>
      </c>
      <c r="AU908" s="138" t="s">
        <v>88</v>
      </c>
      <c r="AV908" s="40" t="s">
        <v>88</v>
      </c>
      <c r="AW908" s="40" t="s">
        <v>31</v>
      </c>
      <c r="AX908" s="40" t="s">
        <v>75</v>
      </c>
      <c r="AY908" s="138" t="s">
        <v>203</v>
      </c>
    </row>
    <row r="909" spans="1:65" s="40" customFormat="1">
      <c r="B909" s="137"/>
      <c r="C909" s="197"/>
      <c r="D909" s="198" t="s">
        <v>212</v>
      </c>
      <c r="E909" s="199" t="s">
        <v>1</v>
      </c>
      <c r="F909" s="200" t="s">
        <v>1108</v>
      </c>
      <c r="G909" s="197"/>
      <c r="H909" s="201">
        <v>-4.8</v>
      </c>
      <c r="J909" s="197"/>
      <c r="L909" s="137"/>
      <c r="M909" s="139"/>
      <c r="N909" s="140"/>
      <c r="O909" s="140"/>
      <c r="P909" s="140"/>
      <c r="Q909" s="140"/>
      <c r="R909" s="140"/>
      <c r="S909" s="140"/>
      <c r="T909" s="141"/>
      <c r="AT909" s="138" t="s">
        <v>212</v>
      </c>
      <c r="AU909" s="138" t="s">
        <v>88</v>
      </c>
      <c r="AV909" s="40" t="s">
        <v>88</v>
      </c>
      <c r="AW909" s="40" t="s">
        <v>31</v>
      </c>
      <c r="AX909" s="40" t="s">
        <v>75</v>
      </c>
      <c r="AY909" s="138" t="s">
        <v>203</v>
      </c>
    </row>
    <row r="910" spans="1:65" s="40" customFormat="1">
      <c r="B910" s="137"/>
      <c r="C910" s="197"/>
      <c r="D910" s="198" t="s">
        <v>212</v>
      </c>
      <c r="E910" s="199" t="s">
        <v>1</v>
      </c>
      <c r="F910" s="200" t="s">
        <v>345</v>
      </c>
      <c r="G910" s="197"/>
      <c r="H910" s="201">
        <v>39.825000000000003</v>
      </c>
      <c r="J910" s="197"/>
      <c r="L910" s="137"/>
      <c r="M910" s="139"/>
      <c r="N910" s="140"/>
      <c r="O910" s="140"/>
      <c r="P910" s="140"/>
      <c r="Q910" s="140"/>
      <c r="R910" s="140"/>
      <c r="S910" s="140"/>
      <c r="T910" s="141"/>
      <c r="AT910" s="138" t="s">
        <v>212</v>
      </c>
      <c r="AU910" s="138" t="s">
        <v>88</v>
      </c>
      <c r="AV910" s="40" t="s">
        <v>88</v>
      </c>
      <c r="AW910" s="40" t="s">
        <v>31</v>
      </c>
      <c r="AX910" s="40" t="s">
        <v>75</v>
      </c>
      <c r="AY910" s="138" t="s">
        <v>203</v>
      </c>
    </row>
    <row r="911" spans="1:65" s="40" customFormat="1">
      <c r="B911" s="137"/>
      <c r="C911" s="197"/>
      <c r="D911" s="198" t="s">
        <v>212</v>
      </c>
      <c r="E911" s="199" t="s">
        <v>1</v>
      </c>
      <c r="F911" s="200" t="s">
        <v>1109</v>
      </c>
      <c r="G911" s="197"/>
      <c r="H911" s="201">
        <v>-3.2</v>
      </c>
      <c r="J911" s="197"/>
      <c r="L911" s="137"/>
      <c r="M911" s="139"/>
      <c r="N911" s="140"/>
      <c r="O911" s="140"/>
      <c r="P911" s="140"/>
      <c r="Q911" s="140"/>
      <c r="R911" s="140"/>
      <c r="S911" s="140"/>
      <c r="T911" s="141"/>
      <c r="AT911" s="138" t="s">
        <v>212</v>
      </c>
      <c r="AU911" s="138" t="s">
        <v>88</v>
      </c>
      <c r="AV911" s="40" t="s">
        <v>88</v>
      </c>
      <c r="AW911" s="40" t="s">
        <v>31</v>
      </c>
      <c r="AX911" s="40" t="s">
        <v>75</v>
      </c>
      <c r="AY911" s="138" t="s">
        <v>203</v>
      </c>
    </row>
    <row r="912" spans="1:65" s="40" customFormat="1">
      <c r="B912" s="137"/>
      <c r="C912" s="197"/>
      <c r="D912" s="198" t="s">
        <v>212</v>
      </c>
      <c r="E912" s="199" t="s">
        <v>1</v>
      </c>
      <c r="F912" s="200" t="s">
        <v>346</v>
      </c>
      <c r="G912" s="197"/>
      <c r="H912" s="201">
        <v>39.825000000000003</v>
      </c>
      <c r="J912" s="197"/>
      <c r="L912" s="137"/>
      <c r="M912" s="139"/>
      <c r="N912" s="140"/>
      <c r="O912" s="140"/>
      <c r="P912" s="140"/>
      <c r="Q912" s="140"/>
      <c r="R912" s="140"/>
      <c r="S912" s="140"/>
      <c r="T912" s="141"/>
      <c r="AT912" s="138" t="s">
        <v>212</v>
      </c>
      <c r="AU912" s="138" t="s">
        <v>88</v>
      </c>
      <c r="AV912" s="40" t="s">
        <v>88</v>
      </c>
      <c r="AW912" s="40" t="s">
        <v>31</v>
      </c>
      <c r="AX912" s="40" t="s">
        <v>75</v>
      </c>
      <c r="AY912" s="138" t="s">
        <v>203</v>
      </c>
    </row>
    <row r="913" spans="2:51" s="40" customFormat="1">
      <c r="B913" s="137"/>
      <c r="C913" s="197"/>
      <c r="D913" s="198" t="s">
        <v>212</v>
      </c>
      <c r="E913" s="199" t="s">
        <v>1</v>
      </c>
      <c r="F913" s="200" t="s">
        <v>1110</v>
      </c>
      <c r="G913" s="197"/>
      <c r="H913" s="201">
        <v>-1.6</v>
      </c>
      <c r="J913" s="197"/>
      <c r="L913" s="137"/>
      <c r="M913" s="139"/>
      <c r="N913" s="140"/>
      <c r="O913" s="140"/>
      <c r="P913" s="140"/>
      <c r="Q913" s="140"/>
      <c r="R913" s="140"/>
      <c r="S913" s="140"/>
      <c r="T913" s="141"/>
      <c r="AT913" s="138" t="s">
        <v>212</v>
      </c>
      <c r="AU913" s="138" t="s">
        <v>88</v>
      </c>
      <c r="AV913" s="40" t="s">
        <v>88</v>
      </c>
      <c r="AW913" s="40" t="s">
        <v>31</v>
      </c>
      <c r="AX913" s="40" t="s">
        <v>75</v>
      </c>
      <c r="AY913" s="138" t="s">
        <v>203</v>
      </c>
    </row>
    <row r="914" spans="2:51" s="40" customFormat="1">
      <c r="B914" s="137"/>
      <c r="C914" s="197"/>
      <c r="D914" s="198" t="s">
        <v>212</v>
      </c>
      <c r="E914" s="199" t="s">
        <v>1</v>
      </c>
      <c r="F914" s="200" t="s">
        <v>353</v>
      </c>
      <c r="G914" s="197"/>
      <c r="H914" s="201">
        <v>93.894999999999996</v>
      </c>
      <c r="J914" s="197"/>
      <c r="L914" s="137"/>
      <c r="M914" s="139"/>
      <c r="N914" s="140"/>
      <c r="O914" s="140"/>
      <c r="P914" s="140"/>
      <c r="Q914" s="140"/>
      <c r="R914" s="140"/>
      <c r="S914" s="140"/>
      <c r="T914" s="141"/>
      <c r="AT914" s="138" t="s">
        <v>212</v>
      </c>
      <c r="AU914" s="138" t="s">
        <v>88</v>
      </c>
      <c r="AV914" s="40" t="s">
        <v>88</v>
      </c>
      <c r="AW914" s="40" t="s">
        <v>31</v>
      </c>
      <c r="AX914" s="40" t="s">
        <v>75</v>
      </c>
      <c r="AY914" s="138" t="s">
        <v>203</v>
      </c>
    </row>
    <row r="915" spans="2:51" s="40" customFormat="1">
      <c r="B915" s="137"/>
      <c r="C915" s="197"/>
      <c r="D915" s="198" t="s">
        <v>212</v>
      </c>
      <c r="E915" s="199" t="s">
        <v>1</v>
      </c>
      <c r="F915" s="200" t="s">
        <v>1110</v>
      </c>
      <c r="G915" s="197"/>
      <c r="H915" s="201">
        <v>-1.6</v>
      </c>
      <c r="J915" s="197"/>
      <c r="L915" s="137"/>
      <c r="M915" s="139"/>
      <c r="N915" s="140"/>
      <c r="O915" s="140"/>
      <c r="P915" s="140"/>
      <c r="Q915" s="140"/>
      <c r="R915" s="140"/>
      <c r="S915" s="140"/>
      <c r="T915" s="141"/>
      <c r="AT915" s="138" t="s">
        <v>212</v>
      </c>
      <c r="AU915" s="138" t="s">
        <v>88</v>
      </c>
      <c r="AV915" s="40" t="s">
        <v>88</v>
      </c>
      <c r="AW915" s="40" t="s">
        <v>31</v>
      </c>
      <c r="AX915" s="40" t="s">
        <v>75</v>
      </c>
      <c r="AY915" s="138" t="s">
        <v>203</v>
      </c>
    </row>
    <row r="916" spans="2:51" s="40" customFormat="1">
      <c r="B916" s="137"/>
      <c r="C916" s="197"/>
      <c r="D916" s="198" t="s">
        <v>212</v>
      </c>
      <c r="E916" s="199" t="s">
        <v>1</v>
      </c>
      <c r="F916" s="200" t="s">
        <v>1111</v>
      </c>
      <c r="G916" s="197"/>
      <c r="H916" s="201">
        <v>0</v>
      </c>
      <c r="J916" s="197"/>
      <c r="L916" s="137"/>
      <c r="M916" s="139"/>
      <c r="N916" s="140"/>
      <c r="O916" s="140"/>
      <c r="P916" s="140"/>
      <c r="Q916" s="140"/>
      <c r="R916" s="140"/>
      <c r="S916" s="140"/>
      <c r="T916" s="141"/>
      <c r="AT916" s="138" t="s">
        <v>212</v>
      </c>
      <c r="AU916" s="138" t="s">
        <v>88</v>
      </c>
      <c r="AV916" s="40" t="s">
        <v>88</v>
      </c>
      <c r="AW916" s="40" t="s">
        <v>31</v>
      </c>
      <c r="AX916" s="40" t="s">
        <v>75</v>
      </c>
      <c r="AY916" s="138" t="s">
        <v>203</v>
      </c>
    </row>
    <row r="917" spans="2:51" s="40" customFormat="1">
      <c r="B917" s="137"/>
      <c r="C917" s="197"/>
      <c r="D917" s="198" t="s">
        <v>212</v>
      </c>
      <c r="E917" s="199" t="s">
        <v>1</v>
      </c>
      <c r="F917" s="200" t="s">
        <v>1112</v>
      </c>
      <c r="G917" s="197"/>
      <c r="H917" s="201">
        <v>0</v>
      </c>
      <c r="J917" s="197"/>
      <c r="L917" s="137"/>
      <c r="M917" s="139"/>
      <c r="N917" s="140"/>
      <c r="O917" s="140"/>
      <c r="P917" s="140"/>
      <c r="Q917" s="140"/>
      <c r="R917" s="140"/>
      <c r="S917" s="140"/>
      <c r="T917" s="141"/>
      <c r="AT917" s="138" t="s">
        <v>212</v>
      </c>
      <c r="AU917" s="138" t="s">
        <v>88</v>
      </c>
      <c r="AV917" s="40" t="s">
        <v>88</v>
      </c>
      <c r="AW917" s="40" t="s">
        <v>31</v>
      </c>
      <c r="AX917" s="40" t="s">
        <v>75</v>
      </c>
      <c r="AY917" s="138" t="s">
        <v>203</v>
      </c>
    </row>
    <row r="918" spans="2:51" s="40" customFormat="1">
      <c r="B918" s="137"/>
      <c r="C918" s="197"/>
      <c r="D918" s="198" t="s">
        <v>212</v>
      </c>
      <c r="E918" s="199" t="s">
        <v>1</v>
      </c>
      <c r="F918" s="200" t="s">
        <v>347</v>
      </c>
      <c r="G918" s="197"/>
      <c r="H918" s="201">
        <v>35.4</v>
      </c>
      <c r="J918" s="197"/>
      <c r="L918" s="137"/>
      <c r="M918" s="139"/>
      <c r="N918" s="140"/>
      <c r="O918" s="140"/>
      <c r="P918" s="140"/>
      <c r="Q918" s="140"/>
      <c r="R918" s="140"/>
      <c r="S918" s="140"/>
      <c r="T918" s="141"/>
      <c r="AT918" s="138" t="s">
        <v>212</v>
      </c>
      <c r="AU918" s="138" t="s">
        <v>88</v>
      </c>
      <c r="AV918" s="40" t="s">
        <v>88</v>
      </c>
      <c r="AW918" s="40" t="s">
        <v>31</v>
      </c>
      <c r="AX918" s="40" t="s">
        <v>75</v>
      </c>
      <c r="AY918" s="138" t="s">
        <v>203</v>
      </c>
    </row>
    <row r="919" spans="2:51" s="40" customFormat="1">
      <c r="B919" s="137"/>
      <c r="C919" s="197"/>
      <c r="D919" s="198" t="s">
        <v>212</v>
      </c>
      <c r="E919" s="199" t="s">
        <v>1</v>
      </c>
      <c r="F919" s="200" t="s">
        <v>349</v>
      </c>
      <c r="G919" s="197"/>
      <c r="H919" s="201">
        <v>88.378</v>
      </c>
      <c r="J919" s="197"/>
      <c r="L919" s="137"/>
      <c r="M919" s="139"/>
      <c r="N919" s="140"/>
      <c r="O919" s="140"/>
      <c r="P919" s="140"/>
      <c r="Q919" s="140"/>
      <c r="R919" s="140"/>
      <c r="S919" s="140"/>
      <c r="T919" s="141"/>
      <c r="AT919" s="138" t="s">
        <v>212</v>
      </c>
      <c r="AU919" s="138" t="s">
        <v>88</v>
      </c>
      <c r="AV919" s="40" t="s">
        <v>88</v>
      </c>
      <c r="AW919" s="40" t="s">
        <v>31</v>
      </c>
      <c r="AX919" s="40" t="s">
        <v>75</v>
      </c>
      <c r="AY919" s="138" t="s">
        <v>203</v>
      </c>
    </row>
    <row r="920" spans="2:51" s="40" customFormat="1">
      <c r="B920" s="137"/>
      <c r="C920" s="197"/>
      <c r="D920" s="198" t="s">
        <v>212</v>
      </c>
      <c r="E920" s="199" t="s">
        <v>1</v>
      </c>
      <c r="F920" s="200" t="s">
        <v>357</v>
      </c>
      <c r="G920" s="197"/>
      <c r="H920" s="201">
        <v>41.743000000000002</v>
      </c>
      <c r="J920" s="197"/>
      <c r="L920" s="137"/>
      <c r="M920" s="139"/>
      <c r="N920" s="140"/>
      <c r="O920" s="140"/>
      <c r="P920" s="140"/>
      <c r="Q920" s="140"/>
      <c r="R920" s="140"/>
      <c r="S920" s="140"/>
      <c r="T920" s="141"/>
      <c r="AT920" s="138" t="s">
        <v>212</v>
      </c>
      <c r="AU920" s="138" t="s">
        <v>88</v>
      </c>
      <c r="AV920" s="40" t="s">
        <v>88</v>
      </c>
      <c r="AW920" s="40" t="s">
        <v>31</v>
      </c>
      <c r="AX920" s="40" t="s">
        <v>75</v>
      </c>
      <c r="AY920" s="138" t="s">
        <v>203</v>
      </c>
    </row>
    <row r="921" spans="2:51" s="40" customFormat="1">
      <c r="B921" s="137"/>
      <c r="C921" s="197"/>
      <c r="D921" s="198" t="s">
        <v>212</v>
      </c>
      <c r="E921" s="199" t="s">
        <v>1</v>
      </c>
      <c r="F921" s="200" t="s">
        <v>1110</v>
      </c>
      <c r="G921" s="197"/>
      <c r="H921" s="201">
        <v>-1.6</v>
      </c>
      <c r="J921" s="197"/>
      <c r="L921" s="137"/>
      <c r="M921" s="139"/>
      <c r="N921" s="140"/>
      <c r="O921" s="140"/>
      <c r="P921" s="140"/>
      <c r="Q921" s="140"/>
      <c r="R921" s="140"/>
      <c r="S921" s="140"/>
      <c r="T921" s="141"/>
      <c r="AT921" s="138" t="s">
        <v>212</v>
      </c>
      <c r="AU921" s="138" t="s">
        <v>88</v>
      </c>
      <c r="AV921" s="40" t="s">
        <v>88</v>
      </c>
      <c r="AW921" s="40" t="s">
        <v>31</v>
      </c>
      <c r="AX921" s="40" t="s">
        <v>75</v>
      </c>
      <c r="AY921" s="138" t="s">
        <v>203</v>
      </c>
    </row>
    <row r="922" spans="2:51" s="40" customFormat="1">
      <c r="B922" s="137"/>
      <c r="C922" s="197"/>
      <c r="D922" s="198" t="s">
        <v>212</v>
      </c>
      <c r="E922" s="199" t="s">
        <v>1</v>
      </c>
      <c r="F922" s="200" t="s">
        <v>1113</v>
      </c>
      <c r="G922" s="197"/>
      <c r="H922" s="201">
        <v>42.923000000000002</v>
      </c>
      <c r="J922" s="197"/>
      <c r="L922" s="137"/>
      <c r="M922" s="139"/>
      <c r="N922" s="140"/>
      <c r="O922" s="140"/>
      <c r="P922" s="140"/>
      <c r="Q922" s="140"/>
      <c r="R922" s="140"/>
      <c r="S922" s="140"/>
      <c r="T922" s="141"/>
      <c r="AT922" s="138" t="s">
        <v>212</v>
      </c>
      <c r="AU922" s="138" t="s">
        <v>88</v>
      </c>
      <c r="AV922" s="40" t="s">
        <v>88</v>
      </c>
      <c r="AW922" s="40" t="s">
        <v>31</v>
      </c>
      <c r="AX922" s="40" t="s">
        <v>75</v>
      </c>
      <c r="AY922" s="138" t="s">
        <v>203</v>
      </c>
    </row>
    <row r="923" spans="2:51" s="40" customFormat="1">
      <c r="B923" s="137"/>
      <c r="C923" s="197"/>
      <c r="D923" s="198" t="s">
        <v>212</v>
      </c>
      <c r="E923" s="199" t="s">
        <v>1</v>
      </c>
      <c r="F923" s="200" t="s">
        <v>352</v>
      </c>
      <c r="G923" s="197"/>
      <c r="H923" s="201">
        <v>29.725000000000001</v>
      </c>
      <c r="J923" s="197"/>
      <c r="L923" s="137"/>
      <c r="M923" s="139"/>
      <c r="N923" s="140"/>
      <c r="O923" s="140"/>
      <c r="P923" s="140"/>
      <c r="Q923" s="140"/>
      <c r="R923" s="140"/>
      <c r="S923" s="140"/>
      <c r="T923" s="141"/>
      <c r="AT923" s="138" t="s">
        <v>212</v>
      </c>
      <c r="AU923" s="138" t="s">
        <v>88</v>
      </c>
      <c r="AV923" s="40" t="s">
        <v>88</v>
      </c>
      <c r="AW923" s="40" t="s">
        <v>31</v>
      </c>
      <c r="AX923" s="40" t="s">
        <v>75</v>
      </c>
      <c r="AY923" s="138" t="s">
        <v>203</v>
      </c>
    </row>
    <row r="924" spans="2:51" s="40" customFormat="1">
      <c r="B924" s="137"/>
      <c r="C924" s="197"/>
      <c r="D924" s="198" t="s">
        <v>212</v>
      </c>
      <c r="E924" s="199" t="s">
        <v>1</v>
      </c>
      <c r="F924" s="200" t="s">
        <v>1114</v>
      </c>
      <c r="G924" s="197"/>
      <c r="H924" s="201">
        <v>74.093000000000004</v>
      </c>
      <c r="J924" s="197"/>
      <c r="L924" s="137"/>
      <c r="M924" s="139"/>
      <c r="N924" s="140"/>
      <c r="O924" s="140"/>
      <c r="P924" s="140"/>
      <c r="Q924" s="140"/>
      <c r="R924" s="140"/>
      <c r="S924" s="140"/>
      <c r="T924" s="141"/>
      <c r="AT924" s="138" t="s">
        <v>212</v>
      </c>
      <c r="AU924" s="138" t="s">
        <v>88</v>
      </c>
      <c r="AV924" s="40" t="s">
        <v>88</v>
      </c>
      <c r="AW924" s="40" t="s">
        <v>31</v>
      </c>
      <c r="AX924" s="40" t="s">
        <v>75</v>
      </c>
      <c r="AY924" s="138" t="s">
        <v>203</v>
      </c>
    </row>
    <row r="925" spans="2:51" s="40" customFormat="1">
      <c r="B925" s="137"/>
      <c r="C925" s="197"/>
      <c r="D925" s="198" t="s">
        <v>212</v>
      </c>
      <c r="E925" s="199" t="s">
        <v>1</v>
      </c>
      <c r="F925" s="200" t="s">
        <v>1115</v>
      </c>
      <c r="G925" s="197"/>
      <c r="H925" s="201">
        <v>28.855</v>
      </c>
      <c r="J925" s="197"/>
      <c r="L925" s="137"/>
      <c r="M925" s="139"/>
      <c r="N925" s="140"/>
      <c r="O925" s="140"/>
      <c r="P925" s="140"/>
      <c r="Q925" s="140"/>
      <c r="R925" s="140"/>
      <c r="S925" s="140"/>
      <c r="T925" s="141"/>
      <c r="AT925" s="138" t="s">
        <v>212</v>
      </c>
      <c r="AU925" s="138" t="s">
        <v>88</v>
      </c>
      <c r="AV925" s="40" t="s">
        <v>88</v>
      </c>
      <c r="AW925" s="40" t="s">
        <v>31</v>
      </c>
      <c r="AX925" s="40" t="s">
        <v>75</v>
      </c>
      <c r="AY925" s="138" t="s">
        <v>203</v>
      </c>
    </row>
    <row r="926" spans="2:51" s="40" customFormat="1">
      <c r="B926" s="137"/>
      <c r="C926" s="197"/>
      <c r="D926" s="198" t="s">
        <v>212</v>
      </c>
      <c r="E926" s="199" t="s">
        <v>1</v>
      </c>
      <c r="F926" s="200" t="s">
        <v>1116</v>
      </c>
      <c r="G926" s="197"/>
      <c r="H926" s="201">
        <v>15.878</v>
      </c>
      <c r="J926" s="197"/>
      <c r="L926" s="137"/>
      <c r="M926" s="139"/>
      <c r="N926" s="140"/>
      <c r="O926" s="140"/>
      <c r="P926" s="140"/>
      <c r="Q926" s="140"/>
      <c r="R926" s="140"/>
      <c r="S926" s="140"/>
      <c r="T926" s="141"/>
      <c r="AT926" s="138" t="s">
        <v>212</v>
      </c>
      <c r="AU926" s="138" t="s">
        <v>88</v>
      </c>
      <c r="AV926" s="40" t="s">
        <v>88</v>
      </c>
      <c r="AW926" s="40" t="s">
        <v>31</v>
      </c>
      <c r="AX926" s="40" t="s">
        <v>75</v>
      </c>
      <c r="AY926" s="138" t="s">
        <v>203</v>
      </c>
    </row>
    <row r="927" spans="2:51" s="42" customFormat="1">
      <c r="B927" s="147"/>
      <c r="C927" s="206"/>
      <c r="D927" s="198" t="s">
        <v>212</v>
      </c>
      <c r="E927" s="207" t="s">
        <v>1</v>
      </c>
      <c r="F927" s="208" t="s">
        <v>1117</v>
      </c>
      <c r="G927" s="206"/>
      <c r="H927" s="207" t="s">
        <v>1</v>
      </c>
      <c r="J927" s="206"/>
      <c r="L927" s="147"/>
      <c r="M927" s="149"/>
      <c r="N927" s="150"/>
      <c r="O927" s="150"/>
      <c r="P927" s="150"/>
      <c r="Q927" s="150"/>
      <c r="R927" s="150"/>
      <c r="S927" s="150"/>
      <c r="T927" s="151"/>
      <c r="AT927" s="148" t="s">
        <v>212</v>
      </c>
      <c r="AU927" s="148" t="s">
        <v>88</v>
      </c>
      <c r="AV927" s="42" t="s">
        <v>82</v>
      </c>
      <c r="AW927" s="42" t="s">
        <v>31</v>
      </c>
      <c r="AX927" s="42" t="s">
        <v>75</v>
      </c>
      <c r="AY927" s="148" t="s">
        <v>203</v>
      </c>
    </row>
    <row r="928" spans="2:51" s="40" customFormat="1">
      <c r="B928" s="137"/>
      <c r="C928" s="197"/>
      <c r="D928" s="198" t="s">
        <v>212</v>
      </c>
      <c r="E928" s="199" t="s">
        <v>1</v>
      </c>
      <c r="F928" s="200" t="s">
        <v>1118</v>
      </c>
      <c r="G928" s="197"/>
      <c r="H928" s="201">
        <v>-25.92</v>
      </c>
      <c r="J928" s="197"/>
      <c r="L928" s="137"/>
      <c r="M928" s="139"/>
      <c r="N928" s="140"/>
      <c r="O928" s="140"/>
      <c r="P928" s="140"/>
      <c r="Q928" s="140"/>
      <c r="R928" s="140"/>
      <c r="S928" s="140"/>
      <c r="T928" s="141"/>
      <c r="AT928" s="138" t="s">
        <v>212</v>
      </c>
      <c r="AU928" s="138" t="s">
        <v>88</v>
      </c>
      <c r="AV928" s="40" t="s">
        <v>88</v>
      </c>
      <c r="AW928" s="40" t="s">
        <v>31</v>
      </c>
      <c r="AX928" s="40" t="s">
        <v>75</v>
      </c>
      <c r="AY928" s="138" t="s">
        <v>203</v>
      </c>
    </row>
    <row r="929" spans="2:51" s="40" customFormat="1">
      <c r="B929" s="137"/>
      <c r="C929" s="197"/>
      <c r="D929" s="198" t="s">
        <v>212</v>
      </c>
      <c r="E929" s="199" t="s">
        <v>1</v>
      </c>
      <c r="F929" s="200" t="s">
        <v>1119</v>
      </c>
      <c r="G929" s="197"/>
      <c r="H929" s="201">
        <v>1.02</v>
      </c>
      <c r="J929" s="197"/>
      <c r="L929" s="137"/>
      <c r="M929" s="139"/>
      <c r="N929" s="140"/>
      <c r="O929" s="140"/>
      <c r="P929" s="140"/>
      <c r="Q929" s="140"/>
      <c r="R929" s="140"/>
      <c r="S929" s="140"/>
      <c r="T929" s="141"/>
      <c r="AT929" s="138" t="s">
        <v>212</v>
      </c>
      <c r="AU929" s="138" t="s">
        <v>88</v>
      </c>
      <c r="AV929" s="40" t="s">
        <v>88</v>
      </c>
      <c r="AW929" s="40" t="s">
        <v>31</v>
      </c>
      <c r="AX929" s="40" t="s">
        <v>75</v>
      </c>
      <c r="AY929" s="138" t="s">
        <v>203</v>
      </c>
    </row>
    <row r="930" spans="2:51" s="43" customFormat="1">
      <c r="B930" s="152"/>
      <c r="C930" s="209"/>
      <c r="D930" s="198" t="s">
        <v>212</v>
      </c>
      <c r="E930" s="210" t="s">
        <v>1</v>
      </c>
      <c r="F930" s="211" t="s">
        <v>358</v>
      </c>
      <c r="G930" s="209"/>
      <c r="H930" s="212">
        <v>567.77</v>
      </c>
      <c r="J930" s="209"/>
      <c r="L930" s="152"/>
      <c r="M930" s="154"/>
      <c r="N930" s="155"/>
      <c r="O930" s="155"/>
      <c r="P930" s="155"/>
      <c r="Q930" s="155"/>
      <c r="R930" s="155"/>
      <c r="S930" s="155"/>
      <c r="T930" s="156"/>
      <c r="AT930" s="153" t="s">
        <v>212</v>
      </c>
      <c r="AU930" s="153" t="s">
        <v>88</v>
      </c>
      <c r="AV930" s="43" t="s">
        <v>204</v>
      </c>
      <c r="AW930" s="43" t="s">
        <v>31</v>
      </c>
      <c r="AX930" s="43" t="s">
        <v>75</v>
      </c>
      <c r="AY930" s="153" t="s">
        <v>203</v>
      </c>
    </row>
    <row r="931" spans="2:51" s="42" customFormat="1">
      <c r="B931" s="147"/>
      <c r="C931" s="206"/>
      <c r="D931" s="198" t="s">
        <v>212</v>
      </c>
      <c r="E931" s="207" t="s">
        <v>1</v>
      </c>
      <c r="F931" s="208" t="s">
        <v>1120</v>
      </c>
      <c r="G931" s="206"/>
      <c r="H931" s="207" t="s">
        <v>1</v>
      </c>
      <c r="J931" s="206"/>
      <c r="L931" s="147"/>
      <c r="M931" s="149"/>
      <c r="N931" s="150"/>
      <c r="O931" s="150"/>
      <c r="P931" s="150"/>
      <c r="Q931" s="150"/>
      <c r="R931" s="150"/>
      <c r="S931" s="150"/>
      <c r="T931" s="151"/>
      <c r="AT931" s="148" t="s">
        <v>212</v>
      </c>
      <c r="AU931" s="148" t="s">
        <v>88</v>
      </c>
      <c r="AV931" s="42" t="s">
        <v>82</v>
      </c>
      <c r="AW931" s="42" t="s">
        <v>31</v>
      </c>
      <c r="AX931" s="42" t="s">
        <v>75</v>
      </c>
      <c r="AY931" s="148" t="s">
        <v>203</v>
      </c>
    </row>
    <row r="932" spans="2:51" s="40" customFormat="1">
      <c r="B932" s="137"/>
      <c r="C932" s="197"/>
      <c r="D932" s="198" t="s">
        <v>212</v>
      </c>
      <c r="E932" s="199" t="s">
        <v>1</v>
      </c>
      <c r="F932" s="200" t="s">
        <v>1121</v>
      </c>
      <c r="G932" s="197"/>
      <c r="H932" s="201">
        <v>19.350000000000001</v>
      </c>
      <c r="J932" s="197"/>
      <c r="L932" s="137"/>
      <c r="M932" s="139"/>
      <c r="N932" s="140"/>
      <c r="O932" s="140"/>
      <c r="P932" s="140"/>
      <c r="Q932" s="140"/>
      <c r="R932" s="140"/>
      <c r="S932" s="140"/>
      <c r="T932" s="141"/>
      <c r="AT932" s="138" t="s">
        <v>212</v>
      </c>
      <c r="AU932" s="138" t="s">
        <v>88</v>
      </c>
      <c r="AV932" s="40" t="s">
        <v>88</v>
      </c>
      <c r="AW932" s="40" t="s">
        <v>31</v>
      </c>
      <c r="AX932" s="40" t="s">
        <v>75</v>
      </c>
      <c r="AY932" s="138" t="s">
        <v>203</v>
      </c>
    </row>
    <row r="933" spans="2:51" s="40" customFormat="1">
      <c r="B933" s="137"/>
      <c r="C933" s="197"/>
      <c r="D933" s="198" t="s">
        <v>212</v>
      </c>
      <c r="E933" s="199" t="s">
        <v>1</v>
      </c>
      <c r="F933" s="200" t="s">
        <v>1122</v>
      </c>
      <c r="G933" s="197"/>
      <c r="H933" s="201">
        <v>155.72999999999999</v>
      </c>
      <c r="J933" s="197"/>
      <c r="L933" s="137"/>
      <c r="M933" s="139"/>
      <c r="N933" s="140"/>
      <c r="O933" s="140"/>
      <c r="P933" s="140"/>
      <c r="Q933" s="140"/>
      <c r="R933" s="140"/>
      <c r="S933" s="140"/>
      <c r="T933" s="141"/>
      <c r="AT933" s="138" t="s">
        <v>212</v>
      </c>
      <c r="AU933" s="138" t="s">
        <v>88</v>
      </c>
      <c r="AV933" s="40" t="s">
        <v>88</v>
      </c>
      <c r="AW933" s="40" t="s">
        <v>31</v>
      </c>
      <c r="AX933" s="40" t="s">
        <v>75</v>
      </c>
      <c r="AY933" s="138" t="s">
        <v>203</v>
      </c>
    </row>
    <row r="934" spans="2:51" s="40" customFormat="1">
      <c r="B934" s="137"/>
      <c r="C934" s="197"/>
      <c r="D934" s="198" t="s">
        <v>212</v>
      </c>
      <c r="E934" s="199" t="s">
        <v>1</v>
      </c>
      <c r="F934" s="200" t="s">
        <v>1123</v>
      </c>
      <c r="G934" s="197"/>
      <c r="H934" s="201">
        <v>68.48</v>
      </c>
      <c r="J934" s="197"/>
      <c r="L934" s="137"/>
      <c r="M934" s="139"/>
      <c r="N934" s="140"/>
      <c r="O934" s="140"/>
      <c r="P934" s="140"/>
      <c r="Q934" s="140"/>
      <c r="R934" s="140"/>
      <c r="S934" s="140"/>
      <c r="T934" s="141"/>
      <c r="AT934" s="138" t="s">
        <v>212</v>
      </c>
      <c r="AU934" s="138" t="s">
        <v>88</v>
      </c>
      <c r="AV934" s="40" t="s">
        <v>88</v>
      </c>
      <c r="AW934" s="40" t="s">
        <v>31</v>
      </c>
      <c r="AX934" s="40" t="s">
        <v>75</v>
      </c>
      <c r="AY934" s="138" t="s">
        <v>203</v>
      </c>
    </row>
    <row r="935" spans="2:51" s="43" customFormat="1">
      <c r="B935" s="152"/>
      <c r="C935" s="209"/>
      <c r="D935" s="198" t="s">
        <v>212</v>
      </c>
      <c r="E935" s="210" t="s">
        <v>1</v>
      </c>
      <c r="F935" s="211" t="s">
        <v>1124</v>
      </c>
      <c r="G935" s="209"/>
      <c r="H935" s="212">
        <v>243.56</v>
      </c>
      <c r="J935" s="209"/>
      <c r="L935" s="152"/>
      <c r="M935" s="154"/>
      <c r="N935" s="155"/>
      <c r="O935" s="155"/>
      <c r="P935" s="155"/>
      <c r="Q935" s="155"/>
      <c r="R935" s="155"/>
      <c r="S935" s="155"/>
      <c r="T935" s="156"/>
      <c r="AT935" s="153" t="s">
        <v>212</v>
      </c>
      <c r="AU935" s="153" t="s">
        <v>88</v>
      </c>
      <c r="AV935" s="43" t="s">
        <v>204</v>
      </c>
      <c r="AW935" s="43" t="s">
        <v>31</v>
      </c>
      <c r="AX935" s="43" t="s">
        <v>75</v>
      </c>
      <c r="AY935" s="153" t="s">
        <v>203</v>
      </c>
    </row>
    <row r="936" spans="2:51" s="42" customFormat="1">
      <c r="B936" s="147"/>
      <c r="C936" s="206"/>
      <c r="D936" s="198" t="s">
        <v>212</v>
      </c>
      <c r="E936" s="207" t="s">
        <v>1</v>
      </c>
      <c r="F936" s="208" t="s">
        <v>1125</v>
      </c>
      <c r="G936" s="206"/>
      <c r="H936" s="207" t="s">
        <v>1</v>
      </c>
      <c r="J936" s="206"/>
      <c r="L936" s="147"/>
      <c r="M936" s="149"/>
      <c r="N936" s="150"/>
      <c r="O936" s="150"/>
      <c r="P936" s="150"/>
      <c r="Q936" s="150"/>
      <c r="R936" s="150"/>
      <c r="S936" s="150"/>
      <c r="T936" s="151"/>
      <c r="AT936" s="148" t="s">
        <v>212</v>
      </c>
      <c r="AU936" s="148" t="s">
        <v>88</v>
      </c>
      <c r="AV936" s="42" t="s">
        <v>82</v>
      </c>
      <c r="AW936" s="42" t="s">
        <v>31</v>
      </c>
      <c r="AX936" s="42" t="s">
        <v>75</v>
      </c>
      <c r="AY936" s="148" t="s">
        <v>203</v>
      </c>
    </row>
    <row r="937" spans="2:51" s="40" customFormat="1">
      <c r="B937" s="137"/>
      <c r="C937" s="197"/>
      <c r="D937" s="198" t="s">
        <v>212</v>
      </c>
      <c r="E937" s="199" t="s">
        <v>1</v>
      </c>
      <c r="F937" s="200" t="s">
        <v>155</v>
      </c>
      <c r="G937" s="197"/>
      <c r="H937" s="201">
        <v>26.632000000000001</v>
      </c>
      <c r="J937" s="197"/>
      <c r="L937" s="137"/>
      <c r="M937" s="139"/>
      <c r="N937" s="140"/>
      <c r="O937" s="140"/>
      <c r="P937" s="140"/>
      <c r="Q937" s="140"/>
      <c r="R937" s="140"/>
      <c r="S937" s="140"/>
      <c r="T937" s="141"/>
      <c r="AT937" s="138" t="s">
        <v>212</v>
      </c>
      <c r="AU937" s="138" t="s">
        <v>88</v>
      </c>
      <c r="AV937" s="40" t="s">
        <v>88</v>
      </c>
      <c r="AW937" s="40" t="s">
        <v>31</v>
      </c>
      <c r="AX937" s="40" t="s">
        <v>75</v>
      </c>
      <c r="AY937" s="138" t="s">
        <v>203</v>
      </c>
    </row>
    <row r="938" spans="2:51" s="43" customFormat="1">
      <c r="B938" s="152"/>
      <c r="C938" s="209"/>
      <c r="D938" s="198" t="s">
        <v>212</v>
      </c>
      <c r="E938" s="210" t="s">
        <v>1</v>
      </c>
      <c r="F938" s="211" t="s">
        <v>1126</v>
      </c>
      <c r="G938" s="209"/>
      <c r="H938" s="212">
        <v>26.632000000000001</v>
      </c>
      <c r="J938" s="209"/>
      <c r="L938" s="152"/>
      <c r="M938" s="154"/>
      <c r="N938" s="155"/>
      <c r="O938" s="155"/>
      <c r="P938" s="155"/>
      <c r="Q938" s="155"/>
      <c r="R938" s="155"/>
      <c r="S938" s="155"/>
      <c r="T938" s="156"/>
      <c r="AT938" s="153" t="s">
        <v>212</v>
      </c>
      <c r="AU938" s="153" t="s">
        <v>88</v>
      </c>
      <c r="AV938" s="43" t="s">
        <v>204</v>
      </c>
      <c r="AW938" s="43" t="s">
        <v>31</v>
      </c>
      <c r="AX938" s="43" t="s">
        <v>75</v>
      </c>
      <c r="AY938" s="153" t="s">
        <v>203</v>
      </c>
    </row>
    <row r="939" spans="2:51" s="40" customFormat="1">
      <c r="B939" s="137"/>
      <c r="C939" s="197"/>
      <c r="D939" s="198" t="s">
        <v>212</v>
      </c>
      <c r="E939" s="199" t="s">
        <v>1</v>
      </c>
      <c r="F939" s="200" t="s">
        <v>1127</v>
      </c>
      <c r="G939" s="197"/>
      <c r="H939" s="201">
        <v>12.42</v>
      </c>
      <c r="J939" s="197"/>
      <c r="L939" s="137"/>
      <c r="M939" s="139"/>
      <c r="N939" s="140"/>
      <c r="O939" s="140"/>
      <c r="P939" s="140"/>
      <c r="Q939" s="140"/>
      <c r="R939" s="140"/>
      <c r="S939" s="140"/>
      <c r="T939" s="141"/>
      <c r="AT939" s="138" t="s">
        <v>212</v>
      </c>
      <c r="AU939" s="138" t="s">
        <v>88</v>
      </c>
      <c r="AV939" s="40" t="s">
        <v>88</v>
      </c>
      <c r="AW939" s="40" t="s">
        <v>31</v>
      </c>
      <c r="AX939" s="40" t="s">
        <v>75</v>
      </c>
      <c r="AY939" s="138" t="s">
        <v>203</v>
      </c>
    </row>
    <row r="940" spans="2:51" s="40" customFormat="1">
      <c r="B940" s="137"/>
      <c r="C940" s="197"/>
      <c r="D940" s="198" t="s">
        <v>212</v>
      </c>
      <c r="E940" s="199" t="s">
        <v>1</v>
      </c>
      <c r="F940" s="200" t="s">
        <v>1128</v>
      </c>
      <c r="G940" s="197"/>
      <c r="H940" s="201">
        <v>38.79</v>
      </c>
      <c r="J940" s="197"/>
      <c r="L940" s="137"/>
      <c r="M940" s="139"/>
      <c r="N940" s="140"/>
      <c r="O940" s="140"/>
      <c r="P940" s="140"/>
      <c r="Q940" s="140"/>
      <c r="R940" s="140"/>
      <c r="S940" s="140"/>
      <c r="T940" s="141"/>
      <c r="AT940" s="138" t="s">
        <v>212</v>
      </c>
      <c r="AU940" s="138" t="s">
        <v>88</v>
      </c>
      <c r="AV940" s="40" t="s">
        <v>88</v>
      </c>
      <c r="AW940" s="40" t="s">
        <v>31</v>
      </c>
      <c r="AX940" s="40" t="s">
        <v>75</v>
      </c>
      <c r="AY940" s="138" t="s">
        <v>203</v>
      </c>
    </row>
    <row r="941" spans="2:51" s="40" customFormat="1">
      <c r="B941" s="137"/>
      <c r="C941" s="197"/>
      <c r="D941" s="198" t="s">
        <v>212</v>
      </c>
      <c r="E941" s="199" t="s">
        <v>1</v>
      </c>
      <c r="F941" s="200" t="s">
        <v>1129</v>
      </c>
      <c r="G941" s="197"/>
      <c r="H941" s="201">
        <v>26.28</v>
      </c>
      <c r="J941" s="197"/>
      <c r="L941" s="137"/>
      <c r="M941" s="139"/>
      <c r="N941" s="140"/>
      <c r="O941" s="140"/>
      <c r="P941" s="140"/>
      <c r="Q941" s="140"/>
      <c r="R941" s="140"/>
      <c r="S941" s="140"/>
      <c r="T941" s="141"/>
      <c r="AT941" s="138" t="s">
        <v>212</v>
      </c>
      <c r="AU941" s="138" t="s">
        <v>88</v>
      </c>
      <c r="AV941" s="40" t="s">
        <v>88</v>
      </c>
      <c r="AW941" s="40" t="s">
        <v>31</v>
      </c>
      <c r="AX941" s="40" t="s">
        <v>75</v>
      </c>
      <c r="AY941" s="138" t="s">
        <v>203</v>
      </c>
    </row>
    <row r="942" spans="2:51" s="40" customFormat="1">
      <c r="B942" s="137"/>
      <c r="C942" s="197"/>
      <c r="D942" s="198" t="s">
        <v>212</v>
      </c>
      <c r="E942" s="199" t="s">
        <v>1</v>
      </c>
      <c r="F942" s="200" t="s">
        <v>1130</v>
      </c>
      <c r="G942" s="197"/>
      <c r="H942" s="201">
        <v>12.105</v>
      </c>
      <c r="J942" s="197"/>
      <c r="L942" s="137"/>
      <c r="M942" s="139"/>
      <c r="N942" s="140"/>
      <c r="O942" s="140"/>
      <c r="P942" s="140"/>
      <c r="Q942" s="140"/>
      <c r="R942" s="140"/>
      <c r="S942" s="140"/>
      <c r="T942" s="141"/>
      <c r="AT942" s="138" t="s">
        <v>212</v>
      </c>
      <c r="AU942" s="138" t="s">
        <v>88</v>
      </c>
      <c r="AV942" s="40" t="s">
        <v>88</v>
      </c>
      <c r="AW942" s="40" t="s">
        <v>31</v>
      </c>
      <c r="AX942" s="40" t="s">
        <v>75</v>
      </c>
      <c r="AY942" s="138" t="s">
        <v>203</v>
      </c>
    </row>
    <row r="943" spans="2:51" s="40" customFormat="1">
      <c r="B943" s="137"/>
      <c r="C943" s="197"/>
      <c r="D943" s="198" t="s">
        <v>212</v>
      </c>
      <c r="E943" s="199" t="s">
        <v>1</v>
      </c>
      <c r="F943" s="200" t="s">
        <v>1131</v>
      </c>
      <c r="G943" s="197"/>
      <c r="H943" s="201">
        <v>12.105</v>
      </c>
      <c r="J943" s="197"/>
      <c r="L943" s="137"/>
      <c r="M943" s="139"/>
      <c r="N943" s="140"/>
      <c r="O943" s="140"/>
      <c r="P943" s="140"/>
      <c r="Q943" s="140"/>
      <c r="R943" s="140"/>
      <c r="S943" s="140"/>
      <c r="T943" s="141"/>
      <c r="AT943" s="138" t="s">
        <v>212</v>
      </c>
      <c r="AU943" s="138" t="s">
        <v>88</v>
      </c>
      <c r="AV943" s="40" t="s">
        <v>88</v>
      </c>
      <c r="AW943" s="40" t="s">
        <v>31</v>
      </c>
      <c r="AX943" s="40" t="s">
        <v>75</v>
      </c>
      <c r="AY943" s="138" t="s">
        <v>203</v>
      </c>
    </row>
    <row r="944" spans="2:51" s="40" customFormat="1">
      <c r="B944" s="137"/>
      <c r="C944" s="197"/>
      <c r="D944" s="198" t="s">
        <v>212</v>
      </c>
      <c r="E944" s="199" t="s">
        <v>1</v>
      </c>
      <c r="F944" s="200" t="s">
        <v>1132</v>
      </c>
      <c r="G944" s="197"/>
      <c r="H944" s="201">
        <v>39.005000000000003</v>
      </c>
      <c r="J944" s="197"/>
      <c r="L944" s="137"/>
      <c r="M944" s="139"/>
      <c r="N944" s="140"/>
      <c r="O944" s="140"/>
      <c r="P944" s="140"/>
      <c r="Q944" s="140"/>
      <c r="R944" s="140"/>
      <c r="S944" s="140"/>
      <c r="T944" s="141"/>
      <c r="AT944" s="138" t="s">
        <v>212</v>
      </c>
      <c r="AU944" s="138" t="s">
        <v>88</v>
      </c>
      <c r="AV944" s="40" t="s">
        <v>88</v>
      </c>
      <c r="AW944" s="40" t="s">
        <v>31</v>
      </c>
      <c r="AX944" s="40" t="s">
        <v>75</v>
      </c>
      <c r="AY944" s="138" t="s">
        <v>203</v>
      </c>
    </row>
    <row r="945" spans="2:51" s="40" customFormat="1">
      <c r="B945" s="137"/>
      <c r="C945" s="197"/>
      <c r="D945" s="198" t="s">
        <v>212</v>
      </c>
      <c r="E945" s="199" t="s">
        <v>1</v>
      </c>
      <c r="F945" s="200" t="s">
        <v>1133</v>
      </c>
      <c r="G945" s="197"/>
      <c r="H945" s="201">
        <v>39.005000000000003</v>
      </c>
      <c r="J945" s="197"/>
      <c r="L945" s="137"/>
      <c r="M945" s="139"/>
      <c r="N945" s="140"/>
      <c r="O945" s="140"/>
      <c r="P945" s="140"/>
      <c r="Q945" s="140"/>
      <c r="R945" s="140"/>
      <c r="S945" s="140"/>
      <c r="T945" s="141"/>
      <c r="AT945" s="138" t="s">
        <v>212</v>
      </c>
      <c r="AU945" s="138" t="s">
        <v>88</v>
      </c>
      <c r="AV945" s="40" t="s">
        <v>88</v>
      </c>
      <c r="AW945" s="40" t="s">
        <v>31</v>
      </c>
      <c r="AX945" s="40" t="s">
        <v>75</v>
      </c>
      <c r="AY945" s="138" t="s">
        <v>203</v>
      </c>
    </row>
    <row r="946" spans="2:51" s="40" customFormat="1">
      <c r="B946" s="137"/>
      <c r="C946" s="197"/>
      <c r="D946" s="198" t="s">
        <v>212</v>
      </c>
      <c r="E946" s="199" t="s">
        <v>1</v>
      </c>
      <c r="F946" s="200" t="s">
        <v>1134</v>
      </c>
      <c r="G946" s="197"/>
      <c r="H946" s="201">
        <v>8.2349999999999994</v>
      </c>
      <c r="J946" s="197"/>
      <c r="L946" s="137"/>
      <c r="M946" s="139"/>
      <c r="N946" s="140"/>
      <c r="O946" s="140"/>
      <c r="P946" s="140"/>
      <c r="Q946" s="140"/>
      <c r="R946" s="140"/>
      <c r="S946" s="140"/>
      <c r="T946" s="141"/>
      <c r="AT946" s="138" t="s">
        <v>212</v>
      </c>
      <c r="AU946" s="138" t="s">
        <v>88</v>
      </c>
      <c r="AV946" s="40" t="s">
        <v>88</v>
      </c>
      <c r="AW946" s="40" t="s">
        <v>31</v>
      </c>
      <c r="AX946" s="40" t="s">
        <v>75</v>
      </c>
      <c r="AY946" s="138" t="s">
        <v>203</v>
      </c>
    </row>
    <row r="947" spans="2:51" s="40" customFormat="1">
      <c r="B947" s="137"/>
      <c r="C947" s="197"/>
      <c r="D947" s="198" t="s">
        <v>212</v>
      </c>
      <c r="E947" s="199" t="s">
        <v>1</v>
      </c>
      <c r="F947" s="200" t="s">
        <v>661</v>
      </c>
      <c r="G947" s="197"/>
      <c r="H947" s="201">
        <v>1.26</v>
      </c>
      <c r="J947" s="197"/>
      <c r="L947" s="137"/>
      <c r="M947" s="139"/>
      <c r="N947" s="140"/>
      <c r="O947" s="140"/>
      <c r="P947" s="140"/>
      <c r="Q947" s="140"/>
      <c r="R947" s="140"/>
      <c r="S947" s="140"/>
      <c r="T947" s="141"/>
      <c r="AT947" s="138" t="s">
        <v>212</v>
      </c>
      <c r="AU947" s="138" t="s">
        <v>88</v>
      </c>
      <c r="AV947" s="40" t="s">
        <v>88</v>
      </c>
      <c r="AW947" s="40" t="s">
        <v>31</v>
      </c>
      <c r="AX947" s="40" t="s">
        <v>75</v>
      </c>
      <c r="AY947" s="138" t="s">
        <v>203</v>
      </c>
    </row>
    <row r="948" spans="2:51" s="40" customFormat="1">
      <c r="B948" s="137"/>
      <c r="C948" s="197"/>
      <c r="D948" s="198" t="s">
        <v>212</v>
      </c>
      <c r="E948" s="199" t="s">
        <v>1</v>
      </c>
      <c r="F948" s="200" t="s">
        <v>1135</v>
      </c>
      <c r="G948" s="197"/>
      <c r="H948" s="201">
        <v>4.7249999999999996</v>
      </c>
      <c r="J948" s="197"/>
      <c r="L948" s="137"/>
      <c r="M948" s="139"/>
      <c r="N948" s="140"/>
      <c r="O948" s="140"/>
      <c r="P948" s="140"/>
      <c r="Q948" s="140"/>
      <c r="R948" s="140"/>
      <c r="S948" s="140"/>
      <c r="T948" s="141"/>
      <c r="AT948" s="138" t="s">
        <v>212</v>
      </c>
      <c r="AU948" s="138" t="s">
        <v>88</v>
      </c>
      <c r="AV948" s="40" t="s">
        <v>88</v>
      </c>
      <c r="AW948" s="40" t="s">
        <v>31</v>
      </c>
      <c r="AX948" s="40" t="s">
        <v>75</v>
      </c>
      <c r="AY948" s="138" t="s">
        <v>203</v>
      </c>
    </row>
    <row r="949" spans="2:51" s="40" customFormat="1">
      <c r="B949" s="137"/>
      <c r="C949" s="197"/>
      <c r="D949" s="198" t="s">
        <v>212</v>
      </c>
      <c r="E949" s="199" t="s">
        <v>1</v>
      </c>
      <c r="F949" s="200" t="s">
        <v>1136</v>
      </c>
      <c r="G949" s="197"/>
      <c r="H949" s="201">
        <v>8.5050000000000008</v>
      </c>
      <c r="J949" s="197"/>
      <c r="L949" s="137"/>
      <c r="M949" s="139"/>
      <c r="N949" s="140"/>
      <c r="O949" s="140"/>
      <c r="P949" s="140"/>
      <c r="Q949" s="140"/>
      <c r="R949" s="140"/>
      <c r="S949" s="140"/>
      <c r="T949" s="141"/>
      <c r="AT949" s="138" t="s">
        <v>212</v>
      </c>
      <c r="AU949" s="138" t="s">
        <v>88</v>
      </c>
      <c r="AV949" s="40" t="s">
        <v>88</v>
      </c>
      <c r="AW949" s="40" t="s">
        <v>31</v>
      </c>
      <c r="AX949" s="40" t="s">
        <v>75</v>
      </c>
      <c r="AY949" s="138" t="s">
        <v>203</v>
      </c>
    </row>
    <row r="950" spans="2:51" s="40" customFormat="1">
      <c r="B950" s="137"/>
      <c r="C950" s="197"/>
      <c r="D950" s="198" t="s">
        <v>212</v>
      </c>
      <c r="E950" s="199" t="s">
        <v>1</v>
      </c>
      <c r="F950" s="200" t="s">
        <v>1137</v>
      </c>
      <c r="G950" s="197"/>
      <c r="H950" s="201">
        <v>19.43</v>
      </c>
      <c r="J950" s="197"/>
      <c r="L950" s="137"/>
      <c r="M950" s="139"/>
      <c r="N950" s="140"/>
      <c r="O950" s="140"/>
      <c r="P950" s="140"/>
      <c r="Q950" s="140"/>
      <c r="R950" s="140"/>
      <c r="S950" s="140"/>
      <c r="T950" s="141"/>
      <c r="AT950" s="138" t="s">
        <v>212</v>
      </c>
      <c r="AU950" s="138" t="s">
        <v>88</v>
      </c>
      <c r="AV950" s="40" t="s">
        <v>88</v>
      </c>
      <c r="AW950" s="40" t="s">
        <v>31</v>
      </c>
      <c r="AX950" s="40" t="s">
        <v>75</v>
      </c>
      <c r="AY950" s="138" t="s">
        <v>203</v>
      </c>
    </row>
    <row r="951" spans="2:51" s="40" customFormat="1">
      <c r="B951" s="137"/>
      <c r="C951" s="197"/>
      <c r="D951" s="198" t="s">
        <v>212</v>
      </c>
      <c r="E951" s="199" t="s">
        <v>1</v>
      </c>
      <c r="F951" s="200" t="s">
        <v>1138</v>
      </c>
      <c r="G951" s="197"/>
      <c r="H951" s="201">
        <v>-1.5760000000000001</v>
      </c>
      <c r="J951" s="197"/>
      <c r="L951" s="137"/>
      <c r="M951" s="139"/>
      <c r="N951" s="140"/>
      <c r="O951" s="140"/>
      <c r="P951" s="140"/>
      <c r="Q951" s="140"/>
      <c r="R951" s="140"/>
      <c r="S951" s="140"/>
      <c r="T951" s="141"/>
      <c r="AT951" s="138" t="s">
        <v>212</v>
      </c>
      <c r="AU951" s="138" t="s">
        <v>88</v>
      </c>
      <c r="AV951" s="40" t="s">
        <v>88</v>
      </c>
      <c r="AW951" s="40" t="s">
        <v>31</v>
      </c>
      <c r="AX951" s="40" t="s">
        <v>75</v>
      </c>
      <c r="AY951" s="138" t="s">
        <v>203</v>
      </c>
    </row>
    <row r="952" spans="2:51" s="40" customFormat="1">
      <c r="B952" s="137"/>
      <c r="C952" s="197"/>
      <c r="D952" s="198" t="s">
        <v>212</v>
      </c>
      <c r="E952" s="199" t="s">
        <v>1</v>
      </c>
      <c r="F952" s="200" t="s">
        <v>1139</v>
      </c>
      <c r="G952" s="197"/>
      <c r="H952" s="201">
        <v>22.184999999999999</v>
      </c>
      <c r="J952" s="197"/>
      <c r="L952" s="137"/>
      <c r="M952" s="139"/>
      <c r="N952" s="140"/>
      <c r="O952" s="140"/>
      <c r="P952" s="140"/>
      <c r="Q952" s="140"/>
      <c r="R952" s="140"/>
      <c r="S952" s="140"/>
      <c r="T952" s="141"/>
      <c r="AT952" s="138" t="s">
        <v>212</v>
      </c>
      <c r="AU952" s="138" t="s">
        <v>88</v>
      </c>
      <c r="AV952" s="40" t="s">
        <v>88</v>
      </c>
      <c r="AW952" s="40" t="s">
        <v>31</v>
      </c>
      <c r="AX952" s="40" t="s">
        <v>75</v>
      </c>
      <c r="AY952" s="138" t="s">
        <v>203</v>
      </c>
    </row>
    <row r="953" spans="2:51" s="40" customFormat="1">
      <c r="B953" s="137"/>
      <c r="C953" s="197"/>
      <c r="D953" s="198" t="s">
        <v>212</v>
      </c>
      <c r="E953" s="199" t="s">
        <v>1</v>
      </c>
      <c r="F953" s="200" t="s">
        <v>1140</v>
      </c>
      <c r="G953" s="197"/>
      <c r="H953" s="201">
        <v>-2.8570000000000002</v>
      </c>
      <c r="J953" s="197"/>
      <c r="L953" s="137"/>
      <c r="M953" s="139"/>
      <c r="N953" s="140"/>
      <c r="O953" s="140"/>
      <c r="P953" s="140"/>
      <c r="Q953" s="140"/>
      <c r="R953" s="140"/>
      <c r="S953" s="140"/>
      <c r="T953" s="141"/>
      <c r="AT953" s="138" t="s">
        <v>212</v>
      </c>
      <c r="AU953" s="138" t="s">
        <v>88</v>
      </c>
      <c r="AV953" s="40" t="s">
        <v>88</v>
      </c>
      <c r="AW953" s="40" t="s">
        <v>31</v>
      </c>
      <c r="AX953" s="40" t="s">
        <v>75</v>
      </c>
      <c r="AY953" s="138" t="s">
        <v>203</v>
      </c>
    </row>
    <row r="954" spans="2:51" s="40" customFormat="1">
      <c r="B954" s="137"/>
      <c r="C954" s="197"/>
      <c r="D954" s="198" t="s">
        <v>212</v>
      </c>
      <c r="E954" s="199" t="s">
        <v>1</v>
      </c>
      <c r="F954" s="200" t="s">
        <v>1141</v>
      </c>
      <c r="G954" s="197"/>
      <c r="H954" s="201">
        <v>-4.7279999999999998</v>
      </c>
      <c r="J954" s="197"/>
      <c r="L954" s="137"/>
      <c r="M954" s="139"/>
      <c r="N954" s="140"/>
      <c r="O954" s="140"/>
      <c r="P954" s="140"/>
      <c r="Q954" s="140"/>
      <c r="R954" s="140"/>
      <c r="S954" s="140"/>
      <c r="T954" s="141"/>
      <c r="AT954" s="138" t="s">
        <v>212</v>
      </c>
      <c r="AU954" s="138" t="s">
        <v>88</v>
      </c>
      <c r="AV954" s="40" t="s">
        <v>88</v>
      </c>
      <c r="AW954" s="40" t="s">
        <v>31</v>
      </c>
      <c r="AX954" s="40" t="s">
        <v>75</v>
      </c>
      <c r="AY954" s="138" t="s">
        <v>203</v>
      </c>
    </row>
    <row r="955" spans="2:51" s="40" customFormat="1">
      <c r="B955" s="137"/>
      <c r="C955" s="197"/>
      <c r="D955" s="198" t="s">
        <v>212</v>
      </c>
      <c r="E955" s="199" t="s">
        <v>1</v>
      </c>
      <c r="F955" s="200" t="s">
        <v>1142</v>
      </c>
      <c r="G955" s="197"/>
      <c r="H955" s="201">
        <v>-1.1819999999999999</v>
      </c>
      <c r="J955" s="197"/>
      <c r="L955" s="137"/>
      <c r="M955" s="139"/>
      <c r="N955" s="140"/>
      <c r="O955" s="140"/>
      <c r="P955" s="140"/>
      <c r="Q955" s="140"/>
      <c r="R955" s="140"/>
      <c r="S955" s="140"/>
      <c r="T955" s="141"/>
      <c r="AT955" s="138" t="s">
        <v>212</v>
      </c>
      <c r="AU955" s="138" t="s">
        <v>88</v>
      </c>
      <c r="AV955" s="40" t="s">
        <v>88</v>
      </c>
      <c r="AW955" s="40" t="s">
        <v>31</v>
      </c>
      <c r="AX955" s="40" t="s">
        <v>75</v>
      </c>
      <c r="AY955" s="138" t="s">
        <v>203</v>
      </c>
    </row>
    <row r="956" spans="2:51" s="40" customFormat="1">
      <c r="B956" s="137"/>
      <c r="C956" s="197"/>
      <c r="D956" s="198" t="s">
        <v>212</v>
      </c>
      <c r="E956" s="199" t="s">
        <v>1</v>
      </c>
      <c r="F956" s="200" t="s">
        <v>1143</v>
      </c>
      <c r="G956" s="197"/>
      <c r="H956" s="201">
        <v>6.96</v>
      </c>
      <c r="J956" s="197"/>
      <c r="L956" s="137"/>
      <c r="M956" s="139"/>
      <c r="N956" s="140"/>
      <c r="O956" s="140"/>
      <c r="P956" s="140"/>
      <c r="Q956" s="140"/>
      <c r="R956" s="140"/>
      <c r="S956" s="140"/>
      <c r="T956" s="141"/>
      <c r="AT956" s="138" t="s">
        <v>212</v>
      </c>
      <c r="AU956" s="138" t="s">
        <v>88</v>
      </c>
      <c r="AV956" s="40" t="s">
        <v>88</v>
      </c>
      <c r="AW956" s="40" t="s">
        <v>31</v>
      </c>
      <c r="AX956" s="40" t="s">
        <v>75</v>
      </c>
      <c r="AY956" s="138" t="s">
        <v>203</v>
      </c>
    </row>
    <row r="957" spans="2:51" s="40" customFormat="1">
      <c r="B957" s="137"/>
      <c r="C957" s="197"/>
      <c r="D957" s="198" t="s">
        <v>212</v>
      </c>
      <c r="E957" s="199" t="s">
        <v>1</v>
      </c>
      <c r="F957" s="200" t="s">
        <v>1144</v>
      </c>
      <c r="G957" s="197"/>
      <c r="H957" s="201">
        <v>4.6399999999999997</v>
      </c>
      <c r="J957" s="197"/>
      <c r="L957" s="137"/>
      <c r="M957" s="139"/>
      <c r="N957" s="140"/>
      <c r="O957" s="140"/>
      <c r="P957" s="140"/>
      <c r="Q957" s="140"/>
      <c r="R957" s="140"/>
      <c r="S957" s="140"/>
      <c r="T957" s="141"/>
      <c r="AT957" s="138" t="s">
        <v>212</v>
      </c>
      <c r="AU957" s="138" t="s">
        <v>88</v>
      </c>
      <c r="AV957" s="40" t="s">
        <v>88</v>
      </c>
      <c r="AW957" s="40" t="s">
        <v>31</v>
      </c>
      <c r="AX957" s="40" t="s">
        <v>75</v>
      </c>
      <c r="AY957" s="138" t="s">
        <v>203</v>
      </c>
    </row>
    <row r="958" spans="2:51" s="40" customFormat="1">
      <c r="B958" s="137"/>
      <c r="C958" s="197"/>
      <c r="D958" s="198" t="s">
        <v>212</v>
      </c>
      <c r="E958" s="199" t="s">
        <v>1</v>
      </c>
      <c r="F958" s="200" t="s">
        <v>1145</v>
      </c>
      <c r="G958" s="197"/>
      <c r="H958" s="201">
        <v>35.234999999999999</v>
      </c>
      <c r="J958" s="197"/>
      <c r="L958" s="137"/>
      <c r="M958" s="139"/>
      <c r="N958" s="140"/>
      <c r="O958" s="140"/>
      <c r="P958" s="140"/>
      <c r="Q958" s="140"/>
      <c r="R958" s="140"/>
      <c r="S958" s="140"/>
      <c r="T958" s="141"/>
      <c r="AT958" s="138" t="s">
        <v>212</v>
      </c>
      <c r="AU958" s="138" t="s">
        <v>88</v>
      </c>
      <c r="AV958" s="40" t="s">
        <v>88</v>
      </c>
      <c r="AW958" s="40" t="s">
        <v>31</v>
      </c>
      <c r="AX958" s="40" t="s">
        <v>75</v>
      </c>
      <c r="AY958" s="138" t="s">
        <v>203</v>
      </c>
    </row>
    <row r="959" spans="2:51" s="40" customFormat="1">
      <c r="B959" s="137"/>
      <c r="C959" s="197"/>
      <c r="D959" s="198" t="s">
        <v>212</v>
      </c>
      <c r="E959" s="199" t="s">
        <v>1</v>
      </c>
      <c r="F959" s="200" t="s">
        <v>1146</v>
      </c>
      <c r="G959" s="197"/>
      <c r="H959" s="201">
        <v>-2.25</v>
      </c>
      <c r="J959" s="197"/>
      <c r="L959" s="137"/>
      <c r="M959" s="139"/>
      <c r="N959" s="140"/>
      <c r="O959" s="140"/>
      <c r="P959" s="140"/>
      <c r="Q959" s="140"/>
      <c r="R959" s="140"/>
      <c r="S959" s="140"/>
      <c r="T959" s="141"/>
      <c r="AT959" s="138" t="s">
        <v>212</v>
      </c>
      <c r="AU959" s="138" t="s">
        <v>88</v>
      </c>
      <c r="AV959" s="40" t="s">
        <v>88</v>
      </c>
      <c r="AW959" s="40" t="s">
        <v>31</v>
      </c>
      <c r="AX959" s="40" t="s">
        <v>75</v>
      </c>
      <c r="AY959" s="138" t="s">
        <v>203</v>
      </c>
    </row>
    <row r="960" spans="2:51" s="40" customFormat="1">
      <c r="B960" s="137"/>
      <c r="C960" s="197"/>
      <c r="D960" s="198" t="s">
        <v>212</v>
      </c>
      <c r="E960" s="199" t="s">
        <v>1</v>
      </c>
      <c r="F960" s="200" t="s">
        <v>1138</v>
      </c>
      <c r="G960" s="197"/>
      <c r="H960" s="201">
        <v>-1.5760000000000001</v>
      </c>
      <c r="J960" s="197"/>
      <c r="L960" s="137"/>
      <c r="M960" s="139"/>
      <c r="N960" s="140"/>
      <c r="O960" s="140"/>
      <c r="P960" s="140"/>
      <c r="Q960" s="140"/>
      <c r="R960" s="140"/>
      <c r="S960" s="140"/>
      <c r="T960" s="141"/>
      <c r="AT960" s="138" t="s">
        <v>212</v>
      </c>
      <c r="AU960" s="138" t="s">
        <v>88</v>
      </c>
      <c r="AV960" s="40" t="s">
        <v>88</v>
      </c>
      <c r="AW960" s="40" t="s">
        <v>31</v>
      </c>
      <c r="AX960" s="40" t="s">
        <v>75</v>
      </c>
      <c r="AY960" s="138" t="s">
        <v>203</v>
      </c>
    </row>
    <row r="961" spans="1:65" s="40" customFormat="1">
      <c r="B961" s="137"/>
      <c r="C961" s="197"/>
      <c r="D961" s="198" t="s">
        <v>212</v>
      </c>
      <c r="E961" s="199" t="s">
        <v>1</v>
      </c>
      <c r="F961" s="200" t="s">
        <v>1147</v>
      </c>
      <c r="G961" s="197"/>
      <c r="H961" s="201">
        <v>6.84</v>
      </c>
      <c r="J961" s="197"/>
      <c r="L961" s="137"/>
      <c r="M961" s="139"/>
      <c r="N961" s="140"/>
      <c r="O961" s="140"/>
      <c r="P961" s="140"/>
      <c r="Q961" s="140"/>
      <c r="R961" s="140"/>
      <c r="S961" s="140"/>
      <c r="T961" s="141"/>
      <c r="AT961" s="138" t="s">
        <v>212</v>
      </c>
      <c r="AU961" s="138" t="s">
        <v>88</v>
      </c>
      <c r="AV961" s="40" t="s">
        <v>88</v>
      </c>
      <c r="AW961" s="40" t="s">
        <v>31</v>
      </c>
      <c r="AX961" s="40" t="s">
        <v>75</v>
      </c>
      <c r="AY961" s="138" t="s">
        <v>203</v>
      </c>
    </row>
    <row r="962" spans="1:65" s="40" customFormat="1">
      <c r="B962" s="137"/>
      <c r="C962" s="197"/>
      <c r="D962" s="198" t="s">
        <v>212</v>
      </c>
      <c r="E962" s="199" t="s">
        <v>1</v>
      </c>
      <c r="F962" s="200" t="s">
        <v>1148</v>
      </c>
      <c r="G962" s="197"/>
      <c r="H962" s="201">
        <v>7.9790000000000001</v>
      </c>
      <c r="J962" s="197"/>
      <c r="L962" s="137"/>
      <c r="M962" s="139"/>
      <c r="N962" s="140"/>
      <c r="O962" s="140"/>
      <c r="P962" s="140"/>
      <c r="Q962" s="140"/>
      <c r="R962" s="140"/>
      <c r="S962" s="140"/>
      <c r="T962" s="141"/>
      <c r="AT962" s="138" t="s">
        <v>212</v>
      </c>
      <c r="AU962" s="138" t="s">
        <v>88</v>
      </c>
      <c r="AV962" s="40" t="s">
        <v>88</v>
      </c>
      <c r="AW962" s="40" t="s">
        <v>31</v>
      </c>
      <c r="AX962" s="40" t="s">
        <v>75</v>
      </c>
      <c r="AY962" s="138" t="s">
        <v>203</v>
      </c>
    </row>
    <row r="963" spans="1:65" s="40" customFormat="1">
      <c r="B963" s="137"/>
      <c r="C963" s="197"/>
      <c r="D963" s="198" t="s">
        <v>212</v>
      </c>
      <c r="E963" s="199" t="s">
        <v>1</v>
      </c>
      <c r="F963" s="200" t="s">
        <v>1149</v>
      </c>
      <c r="G963" s="197"/>
      <c r="H963" s="201">
        <v>30</v>
      </c>
      <c r="J963" s="197"/>
      <c r="L963" s="137"/>
      <c r="M963" s="139"/>
      <c r="N963" s="140"/>
      <c r="O963" s="140"/>
      <c r="P963" s="140"/>
      <c r="Q963" s="140"/>
      <c r="R963" s="140"/>
      <c r="S963" s="140"/>
      <c r="T963" s="141"/>
      <c r="AT963" s="138" t="s">
        <v>212</v>
      </c>
      <c r="AU963" s="138" t="s">
        <v>88</v>
      </c>
      <c r="AV963" s="40" t="s">
        <v>88</v>
      </c>
      <c r="AW963" s="40" t="s">
        <v>31</v>
      </c>
      <c r="AX963" s="40" t="s">
        <v>75</v>
      </c>
      <c r="AY963" s="138" t="s">
        <v>203</v>
      </c>
    </row>
    <row r="964" spans="1:65" s="43" customFormat="1">
      <c r="B964" s="152"/>
      <c r="C964" s="209"/>
      <c r="D964" s="198" t="s">
        <v>212</v>
      </c>
      <c r="E964" s="210" t="s">
        <v>1</v>
      </c>
      <c r="F964" s="211" t="s">
        <v>1150</v>
      </c>
      <c r="G964" s="209"/>
      <c r="H964" s="212">
        <v>321.53500000000003</v>
      </c>
      <c r="J964" s="209"/>
      <c r="L964" s="152"/>
      <c r="M964" s="154"/>
      <c r="N964" s="155"/>
      <c r="O964" s="155"/>
      <c r="P964" s="155"/>
      <c r="Q964" s="155"/>
      <c r="R964" s="155"/>
      <c r="S964" s="155"/>
      <c r="T964" s="156"/>
      <c r="AT964" s="153" t="s">
        <v>212</v>
      </c>
      <c r="AU964" s="153" t="s">
        <v>88</v>
      </c>
      <c r="AV964" s="43" t="s">
        <v>204</v>
      </c>
      <c r="AW964" s="43" t="s">
        <v>31</v>
      </c>
      <c r="AX964" s="43" t="s">
        <v>75</v>
      </c>
      <c r="AY964" s="153" t="s">
        <v>203</v>
      </c>
    </row>
    <row r="965" spans="1:65" s="41" customFormat="1">
      <c r="B965" s="142"/>
      <c r="C965" s="202"/>
      <c r="D965" s="198" t="s">
        <v>212</v>
      </c>
      <c r="E965" s="203" t="s">
        <v>118</v>
      </c>
      <c r="F965" s="204" t="s">
        <v>1151</v>
      </c>
      <c r="G965" s="202"/>
      <c r="H965" s="205">
        <v>1403.9670000000001</v>
      </c>
      <c r="J965" s="202"/>
      <c r="L965" s="142"/>
      <c r="M965" s="144"/>
      <c r="N965" s="145"/>
      <c r="O965" s="145"/>
      <c r="P965" s="145"/>
      <c r="Q965" s="145"/>
      <c r="R965" s="145"/>
      <c r="S965" s="145"/>
      <c r="T965" s="146"/>
      <c r="AT965" s="143" t="s">
        <v>212</v>
      </c>
      <c r="AU965" s="143" t="s">
        <v>88</v>
      </c>
      <c r="AV965" s="41" t="s">
        <v>210</v>
      </c>
      <c r="AW965" s="41" t="s">
        <v>31</v>
      </c>
      <c r="AX965" s="41" t="s">
        <v>82</v>
      </c>
      <c r="AY965" s="143" t="s">
        <v>203</v>
      </c>
    </row>
    <row r="966" spans="1:65" s="87" customFormat="1" ht="16.5" customHeight="1">
      <c r="A966" s="19"/>
      <c r="B966" s="36"/>
      <c r="C966" s="192" t="s">
        <v>1152</v>
      </c>
      <c r="D966" s="192" t="s">
        <v>206</v>
      </c>
      <c r="E966" s="193" t="s">
        <v>1153</v>
      </c>
      <c r="F966" s="194" t="s">
        <v>1154</v>
      </c>
      <c r="G966" s="195" t="s">
        <v>116</v>
      </c>
      <c r="H966" s="196">
        <v>1403.9670000000001</v>
      </c>
      <c r="I966" s="37"/>
      <c r="J966" s="227">
        <f>ROUND(I966*H966,2)</f>
        <v>0</v>
      </c>
      <c r="K966" s="38"/>
      <c r="L966" s="36"/>
      <c r="M966" s="39" t="s">
        <v>1</v>
      </c>
      <c r="N966" s="131" t="s">
        <v>41</v>
      </c>
      <c r="O966" s="132"/>
      <c r="P966" s="133">
        <f>O966*H966</f>
        <v>0</v>
      </c>
      <c r="Q966" s="133">
        <v>0</v>
      </c>
      <c r="R966" s="133">
        <f>Q966*H966</f>
        <v>0</v>
      </c>
      <c r="S966" s="133">
        <v>0</v>
      </c>
      <c r="T966" s="134">
        <f>S966*H966</f>
        <v>0</v>
      </c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R966" s="135" t="s">
        <v>308</v>
      </c>
      <c r="AT966" s="135" t="s">
        <v>206</v>
      </c>
      <c r="AU966" s="135" t="s">
        <v>88</v>
      </c>
      <c r="AY966" s="80" t="s">
        <v>203</v>
      </c>
      <c r="BE966" s="136">
        <f>IF(N966="základná",J966,0)</f>
        <v>0</v>
      </c>
      <c r="BF966" s="136">
        <f>IF(N966="znížená",J966,0)</f>
        <v>0</v>
      </c>
      <c r="BG966" s="136">
        <f>IF(N966="zákl. prenesená",J966,0)</f>
        <v>0</v>
      </c>
      <c r="BH966" s="136">
        <f>IF(N966="zníž. prenesená",J966,0)</f>
        <v>0</v>
      </c>
      <c r="BI966" s="136">
        <f>IF(N966="nulová",J966,0)</f>
        <v>0</v>
      </c>
      <c r="BJ966" s="80" t="s">
        <v>88</v>
      </c>
      <c r="BK966" s="136">
        <f>ROUND(I966*H966,2)</f>
        <v>0</v>
      </c>
      <c r="BL966" s="80" t="s">
        <v>308</v>
      </c>
      <c r="BM966" s="135" t="s">
        <v>1155</v>
      </c>
    </row>
    <row r="967" spans="1:65" s="42" customFormat="1">
      <c r="B967" s="147"/>
      <c r="C967" s="206"/>
      <c r="D967" s="198" t="s">
        <v>212</v>
      </c>
      <c r="E967" s="207" t="s">
        <v>1</v>
      </c>
      <c r="F967" s="208" t="s">
        <v>1156</v>
      </c>
      <c r="G967" s="206"/>
      <c r="H967" s="207" t="s">
        <v>1</v>
      </c>
      <c r="J967" s="206"/>
      <c r="L967" s="147"/>
      <c r="M967" s="149"/>
      <c r="N967" s="150"/>
      <c r="O967" s="150"/>
      <c r="P967" s="150"/>
      <c r="Q967" s="150"/>
      <c r="R967" s="150"/>
      <c r="S967" s="150"/>
      <c r="T967" s="151"/>
      <c r="AT967" s="148" t="s">
        <v>212</v>
      </c>
      <c r="AU967" s="148" t="s">
        <v>88</v>
      </c>
      <c r="AV967" s="42" t="s">
        <v>82</v>
      </c>
      <c r="AW967" s="42" t="s">
        <v>31</v>
      </c>
      <c r="AX967" s="42" t="s">
        <v>75</v>
      </c>
      <c r="AY967" s="148" t="s">
        <v>203</v>
      </c>
    </row>
    <row r="968" spans="1:65" s="42" customFormat="1">
      <c r="B968" s="147"/>
      <c r="C968" s="206"/>
      <c r="D968" s="198" t="s">
        <v>212</v>
      </c>
      <c r="E968" s="207" t="s">
        <v>1</v>
      </c>
      <c r="F968" s="208" t="s">
        <v>1106</v>
      </c>
      <c r="G968" s="206"/>
      <c r="H968" s="207" t="s">
        <v>1</v>
      </c>
      <c r="J968" s="206"/>
      <c r="L968" s="147"/>
      <c r="M968" s="149"/>
      <c r="N968" s="150"/>
      <c r="O968" s="150"/>
      <c r="P968" s="150"/>
      <c r="Q968" s="150"/>
      <c r="R968" s="150"/>
      <c r="S968" s="150"/>
      <c r="T968" s="151"/>
      <c r="AT968" s="148" t="s">
        <v>212</v>
      </c>
      <c r="AU968" s="148" t="s">
        <v>88</v>
      </c>
      <c r="AV968" s="42" t="s">
        <v>82</v>
      </c>
      <c r="AW968" s="42" t="s">
        <v>31</v>
      </c>
      <c r="AX968" s="42" t="s">
        <v>75</v>
      </c>
      <c r="AY968" s="148" t="s">
        <v>203</v>
      </c>
    </row>
    <row r="969" spans="1:65" s="40" customFormat="1">
      <c r="B969" s="137"/>
      <c r="C969" s="197"/>
      <c r="D969" s="198" t="s">
        <v>212</v>
      </c>
      <c r="E969" s="199" t="s">
        <v>1</v>
      </c>
      <c r="F969" s="200" t="s">
        <v>118</v>
      </c>
      <c r="G969" s="197"/>
      <c r="H969" s="201">
        <v>1403.9670000000001</v>
      </c>
      <c r="J969" s="197"/>
      <c r="L969" s="137"/>
      <c r="M969" s="139"/>
      <c r="N969" s="140"/>
      <c r="O969" s="140"/>
      <c r="P969" s="140"/>
      <c r="Q969" s="140"/>
      <c r="R969" s="140"/>
      <c r="S969" s="140"/>
      <c r="T969" s="141"/>
      <c r="AT969" s="138" t="s">
        <v>212</v>
      </c>
      <c r="AU969" s="138" t="s">
        <v>88</v>
      </c>
      <c r="AV969" s="40" t="s">
        <v>88</v>
      </c>
      <c r="AW969" s="40" t="s">
        <v>31</v>
      </c>
      <c r="AX969" s="40" t="s">
        <v>75</v>
      </c>
      <c r="AY969" s="138" t="s">
        <v>203</v>
      </c>
    </row>
    <row r="970" spans="1:65" s="41" customFormat="1">
      <c r="B970" s="142"/>
      <c r="C970" s="202"/>
      <c r="D970" s="198" t="s">
        <v>212</v>
      </c>
      <c r="E970" s="203" t="s">
        <v>1</v>
      </c>
      <c r="F970" s="204" t="s">
        <v>239</v>
      </c>
      <c r="G970" s="202"/>
      <c r="H970" s="205">
        <v>1403.9670000000001</v>
      </c>
      <c r="J970" s="202"/>
      <c r="L970" s="142"/>
      <c r="M970" s="144"/>
      <c r="N970" s="145"/>
      <c r="O970" s="145"/>
      <c r="P970" s="145"/>
      <c r="Q970" s="145"/>
      <c r="R970" s="145"/>
      <c r="S970" s="145"/>
      <c r="T970" s="146"/>
      <c r="AT970" s="143" t="s">
        <v>212</v>
      </c>
      <c r="AU970" s="143" t="s">
        <v>88</v>
      </c>
      <c r="AV970" s="41" t="s">
        <v>210</v>
      </c>
      <c r="AW970" s="41" t="s">
        <v>31</v>
      </c>
      <c r="AX970" s="41" t="s">
        <v>82</v>
      </c>
      <c r="AY970" s="143" t="s">
        <v>203</v>
      </c>
    </row>
    <row r="971" spans="1:65" s="35" customFormat="1" ht="22.9" customHeight="1">
      <c r="B971" s="123"/>
      <c r="C971" s="188"/>
      <c r="D971" s="189" t="s">
        <v>74</v>
      </c>
      <c r="E971" s="191" t="s">
        <v>1157</v>
      </c>
      <c r="F971" s="191" t="s">
        <v>1158</v>
      </c>
      <c r="G971" s="188"/>
      <c r="H971" s="188"/>
      <c r="J971" s="226">
        <f>BK971</f>
        <v>0</v>
      </c>
      <c r="L971" s="123"/>
      <c r="M971" s="125"/>
      <c r="N971" s="126"/>
      <c r="O971" s="126"/>
      <c r="P971" s="127">
        <f>SUM(P972:P980)</f>
        <v>0</v>
      </c>
      <c r="Q971" s="126"/>
      <c r="R971" s="127">
        <f>SUM(R972:R980)</f>
        <v>1.9499999999999999E-3</v>
      </c>
      <c r="S971" s="126"/>
      <c r="T971" s="128">
        <f>SUM(T972:T980)</f>
        <v>0</v>
      </c>
      <c r="AR971" s="124" t="s">
        <v>88</v>
      </c>
      <c r="AT971" s="129" t="s">
        <v>74</v>
      </c>
      <c r="AU971" s="129" t="s">
        <v>82</v>
      </c>
      <c r="AY971" s="124" t="s">
        <v>203</v>
      </c>
      <c r="BK971" s="130">
        <f>SUM(BK972:BK980)</f>
        <v>0</v>
      </c>
    </row>
    <row r="972" spans="1:65" s="87" customFormat="1" ht="16.5" customHeight="1">
      <c r="A972" s="19"/>
      <c r="B972" s="36"/>
      <c r="C972" s="192" t="s">
        <v>1159</v>
      </c>
      <c r="D972" s="192" t="s">
        <v>206</v>
      </c>
      <c r="E972" s="193" t="s">
        <v>1160</v>
      </c>
      <c r="F972" s="194" t="s">
        <v>1161</v>
      </c>
      <c r="G972" s="195" t="s">
        <v>116</v>
      </c>
      <c r="H972" s="196">
        <v>3</v>
      </c>
      <c r="I972" s="37"/>
      <c r="J972" s="227">
        <f>ROUND(I972*H972,2)</f>
        <v>0</v>
      </c>
      <c r="K972" s="38"/>
      <c r="L972" s="36"/>
      <c r="M972" s="39" t="s">
        <v>1</v>
      </c>
      <c r="N972" s="131" t="s">
        <v>41</v>
      </c>
      <c r="O972" s="132"/>
      <c r="P972" s="133">
        <f>O972*H972</f>
        <v>0</v>
      </c>
      <c r="Q972" s="133">
        <v>0</v>
      </c>
      <c r="R972" s="133">
        <f>Q972*H972</f>
        <v>0</v>
      </c>
      <c r="S972" s="133">
        <v>0</v>
      </c>
      <c r="T972" s="134">
        <f>S972*H972</f>
        <v>0</v>
      </c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R972" s="135" t="s">
        <v>308</v>
      </c>
      <c r="AT972" s="135" t="s">
        <v>206</v>
      </c>
      <c r="AU972" s="135" t="s">
        <v>88</v>
      </c>
      <c r="AY972" s="80" t="s">
        <v>203</v>
      </c>
      <c r="BE972" s="136">
        <f>IF(N972="základná",J972,0)</f>
        <v>0</v>
      </c>
      <c r="BF972" s="136">
        <f>IF(N972="znížená",J972,0)</f>
        <v>0</v>
      </c>
      <c r="BG972" s="136">
        <f>IF(N972="zákl. prenesená",J972,0)</f>
        <v>0</v>
      </c>
      <c r="BH972" s="136">
        <f>IF(N972="zníž. prenesená",J972,0)</f>
        <v>0</v>
      </c>
      <c r="BI972" s="136">
        <f>IF(N972="nulová",J972,0)</f>
        <v>0</v>
      </c>
      <c r="BJ972" s="80" t="s">
        <v>88</v>
      </c>
      <c r="BK972" s="136">
        <f>ROUND(I972*H972,2)</f>
        <v>0</v>
      </c>
      <c r="BL972" s="80" t="s">
        <v>308</v>
      </c>
      <c r="BM972" s="135" t="s">
        <v>1162</v>
      </c>
    </row>
    <row r="973" spans="1:65" s="42" customFormat="1">
      <c r="B973" s="147"/>
      <c r="C973" s="206"/>
      <c r="D973" s="198" t="s">
        <v>212</v>
      </c>
      <c r="E973" s="207" t="s">
        <v>1</v>
      </c>
      <c r="F973" s="208" t="s">
        <v>1163</v>
      </c>
      <c r="G973" s="206"/>
      <c r="H973" s="207" t="s">
        <v>1</v>
      </c>
      <c r="J973" s="206"/>
      <c r="L973" s="147"/>
      <c r="M973" s="149"/>
      <c r="N973" s="150"/>
      <c r="O973" s="150"/>
      <c r="P973" s="150"/>
      <c r="Q973" s="150"/>
      <c r="R973" s="150"/>
      <c r="S973" s="150"/>
      <c r="T973" s="151"/>
      <c r="AT973" s="148" t="s">
        <v>212</v>
      </c>
      <c r="AU973" s="148" t="s">
        <v>88</v>
      </c>
      <c r="AV973" s="42" t="s">
        <v>82</v>
      </c>
      <c r="AW973" s="42" t="s">
        <v>31</v>
      </c>
      <c r="AX973" s="42" t="s">
        <v>75</v>
      </c>
      <c r="AY973" s="148" t="s">
        <v>203</v>
      </c>
    </row>
    <row r="974" spans="1:65" s="42" customFormat="1">
      <c r="B974" s="147"/>
      <c r="C974" s="206"/>
      <c r="D974" s="198" t="s">
        <v>212</v>
      </c>
      <c r="E974" s="207" t="s">
        <v>1</v>
      </c>
      <c r="F974" s="208" t="s">
        <v>1164</v>
      </c>
      <c r="G974" s="206"/>
      <c r="H974" s="207" t="s">
        <v>1</v>
      </c>
      <c r="J974" s="206"/>
      <c r="L974" s="147"/>
      <c r="M974" s="149"/>
      <c r="N974" s="150"/>
      <c r="O974" s="150"/>
      <c r="P974" s="150"/>
      <c r="Q974" s="150"/>
      <c r="R974" s="150"/>
      <c r="S974" s="150"/>
      <c r="T974" s="151"/>
      <c r="AT974" s="148" t="s">
        <v>212</v>
      </c>
      <c r="AU974" s="148" t="s">
        <v>88</v>
      </c>
      <c r="AV974" s="42" t="s">
        <v>82</v>
      </c>
      <c r="AW974" s="42" t="s">
        <v>31</v>
      </c>
      <c r="AX974" s="42" t="s">
        <v>75</v>
      </c>
      <c r="AY974" s="148" t="s">
        <v>203</v>
      </c>
    </row>
    <row r="975" spans="1:65" s="40" customFormat="1">
      <c r="B975" s="137"/>
      <c r="C975" s="197"/>
      <c r="D975" s="198" t="s">
        <v>212</v>
      </c>
      <c r="E975" s="199" t="s">
        <v>1</v>
      </c>
      <c r="F975" s="200" t="s">
        <v>1165</v>
      </c>
      <c r="G975" s="197"/>
      <c r="H975" s="201">
        <v>2.6880000000000002</v>
      </c>
      <c r="J975" s="197"/>
      <c r="L975" s="137"/>
      <c r="M975" s="139"/>
      <c r="N975" s="140"/>
      <c r="O975" s="140"/>
      <c r="P975" s="140"/>
      <c r="Q975" s="140"/>
      <c r="R975" s="140"/>
      <c r="S975" s="140"/>
      <c r="T975" s="141"/>
      <c r="AT975" s="138" t="s">
        <v>212</v>
      </c>
      <c r="AU975" s="138" t="s">
        <v>88</v>
      </c>
      <c r="AV975" s="40" t="s">
        <v>88</v>
      </c>
      <c r="AW975" s="40" t="s">
        <v>31</v>
      </c>
      <c r="AX975" s="40" t="s">
        <v>75</v>
      </c>
      <c r="AY975" s="138" t="s">
        <v>203</v>
      </c>
    </row>
    <row r="976" spans="1:65" s="40" customFormat="1">
      <c r="B976" s="137"/>
      <c r="C976" s="197"/>
      <c r="D976" s="198" t="s">
        <v>212</v>
      </c>
      <c r="E976" s="199" t="s">
        <v>1</v>
      </c>
      <c r="F976" s="200" t="s">
        <v>1166</v>
      </c>
      <c r="G976" s="197"/>
      <c r="H976" s="201">
        <v>0.312</v>
      </c>
      <c r="J976" s="197"/>
      <c r="L976" s="137"/>
      <c r="M976" s="139"/>
      <c r="N976" s="140"/>
      <c r="O976" s="140"/>
      <c r="P976" s="140"/>
      <c r="Q976" s="140"/>
      <c r="R976" s="140"/>
      <c r="S976" s="140"/>
      <c r="T976" s="141"/>
      <c r="AT976" s="138" t="s">
        <v>212</v>
      </c>
      <c r="AU976" s="138" t="s">
        <v>88</v>
      </c>
      <c r="AV976" s="40" t="s">
        <v>88</v>
      </c>
      <c r="AW976" s="40" t="s">
        <v>31</v>
      </c>
      <c r="AX976" s="40" t="s">
        <v>75</v>
      </c>
      <c r="AY976" s="138" t="s">
        <v>203</v>
      </c>
    </row>
    <row r="977" spans="1:65" s="41" customFormat="1">
      <c r="B977" s="142"/>
      <c r="C977" s="202"/>
      <c r="D977" s="198" t="s">
        <v>212</v>
      </c>
      <c r="E977" s="203" t="s">
        <v>1</v>
      </c>
      <c r="F977" s="204" t="s">
        <v>1167</v>
      </c>
      <c r="G977" s="202"/>
      <c r="H977" s="205">
        <v>3</v>
      </c>
      <c r="J977" s="202"/>
      <c r="L977" s="142"/>
      <c r="M977" s="144"/>
      <c r="N977" s="145"/>
      <c r="O977" s="145"/>
      <c r="P977" s="145"/>
      <c r="Q977" s="145"/>
      <c r="R977" s="145"/>
      <c r="S977" s="145"/>
      <c r="T977" s="146"/>
      <c r="AT977" s="143" t="s">
        <v>212</v>
      </c>
      <c r="AU977" s="143" t="s">
        <v>88</v>
      </c>
      <c r="AV977" s="41" t="s">
        <v>210</v>
      </c>
      <c r="AW977" s="41" t="s">
        <v>31</v>
      </c>
      <c r="AX977" s="41" t="s">
        <v>82</v>
      </c>
      <c r="AY977" s="143" t="s">
        <v>203</v>
      </c>
    </row>
    <row r="978" spans="1:65" s="87" customFormat="1" ht="16.5" customHeight="1">
      <c r="A978" s="19"/>
      <c r="B978" s="36"/>
      <c r="C978" s="213" t="s">
        <v>1168</v>
      </c>
      <c r="D978" s="213" t="s">
        <v>368</v>
      </c>
      <c r="E978" s="214" t="s">
        <v>1169</v>
      </c>
      <c r="F978" s="215" t="s">
        <v>1170</v>
      </c>
      <c r="G978" s="216" t="s">
        <v>408</v>
      </c>
      <c r="H978" s="217">
        <v>15</v>
      </c>
      <c r="I978" s="44"/>
      <c r="J978" s="228">
        <f>ROUND(I978*H978,2)</f>
        <v>0</v>
      </c>
      <c r="K978" s="45"/>
      <c r="L978" s="157"/>
      <c r="M978" s="46" t="s">
        <v>1</v>
      </c>
      <c r="N978" s="158" t="s">
        <v>41</v>
      </c>
      <c r="O978" s="132"/>
      <c r="P978" s="133">
        <f>O978*H978</f>
        <v>0</v>
      </c>
      <c r="Q978" s="133">
        <v>1.2999999999999999E-4</v>
      </c>
      <c r="R978" s="133">
        <f>Q978*H978</f>
        <v>1.9499999999999999E-3</v>
      </c>
      <c r="S978" s="133">
        <v>0</v>
      </c>
      <c r="T978" s="134">
        <f>S978*H978</f>
        <v>0</v>
      </c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R978" s="135" t="s">
        <v>420</v>
      </c>
      <c r="AT978" s="135" t="s">
        <v>368</v>
      </c>
      <c r="AU978" s="135" t="s">
        <v>88</v>
      </c>
      <c r="AY978" s="80" t="s">
        <v>203</v>
      </c>
      <c r="BE978" s="136">
        <f>IF(N978="základná",J978,0)</f>
        <v>0</v>
      </c>
      <c r="BF978" s="136">
        <f>IF(N978="znížená",J978,0)</f>
        <v>0</v>
      </c>
      <c r="BG978" s="136">
        <f>IF(N978="zákl. prenesená",J978,0)</f>
        <v>0</v>
      </c>
      <c r="BH978" s="136">
        <f>IF(N978="zníž. prenesená",J978,0)</f>
        <v>0</v>
      </c>
      <c r="BI978" s="136">
        <f>IF(N978="nulová",J978,0)</f>
        <v>0</v>
      </c>
      <c r="BJ978" s="80" t="s">
        <v>88</v>
      </c>
      <c r="BK978" s="136">
        <f>ROUND(I978*H978,2)</f>
        <v>0</v>
      </c>
      <c r="BL978" s="80" t="s">
        <v>308</v>
      </c>
      <c r="BM978" s="135" t="s">
        <v>1171</v>
      </c>
    </row>
    <row r="979" spans="1:65" s="40" customFormat="1">
      <c r="B979" s="137"/>
      <c r="C979" s="197"/>
      <c r="D979" s="198" t="s">
        <v>212</v>
      </c>
      <c r="E979" s="199" t="s">
        <v>1</v>
      </c>
      <c r="F979" s="200" t="s">
        <v>300</v>
      </c>
      <c r="G979" s="197"/>
      <c r="H979" s="201">
        <v>15</v>
      </c>
      <c r="J979" s="197"/>
      <c r="L979" s="137"/>
      <c r="M979" s="139"/>
      <c r="N979" s="140"/>
      <c r="O979" s="140"/>
      <c r="P979" s="140"/>
      <c r="Q979" s="140"/>
      <c r="R979" s="140"/>
      <c r="S979" s="140"/>
      <c r="T979" s="141"/>
      <c r="AT979" s="138" t="s">
        <v>212</v>
      </c>
      <c r="AU979" s="138" t="s">
        <v>88</v>
      </c>
      <c r="AV979" s="40" t="s">
        <v>88</v>
      </c>
      <c r="AW979" s="40" t="s">
        <v>31</v>
      </c>
      <c r="AX979" s="40" t="s">
        <v>75</v>
      </c>
      <c r="AY979" s="138" t="s">
        <v>203</v>
      </c>
    </row>
    <row r="980" spans="1:65" s="41" customFormat="1">
      <c r="B980" s="142"/>
      <c r="C980" s="202"/>
      <c r="D980" s="198" t="s">
        <v>212</v>
      </c>
      <c r="E980" s="203" t="s">
        <v>1</v>
      </c>
      <c r="F980" s="204" t="s">
        <v>239</v>
      </c>
      <c r="G980" s="202"/>
      <c r="H980" s="205">
        <v>15</v>
      </c>
      <c r="J980" s="202"/>
      <c r="L980" s="142"/>
      <c r="M980" s="144"/>
      <c r="N980" s="145"/>
      <c r="O980" s="145"/>
      <c r="P980" s="145"/>
      <c r="Q980" s="145"/>
      <c r="R980" s="145"/>
      <c r="S980" s="145"/>
      <c r="T980" s="146"/>
      <c r="AT980" s="143" t="s">
        <v>212</v>
      </c>
      <c r="AU980" s="143" t="s">
        <v>88</v>
      </c>
      <c r="AV980" s="41" t="s">
        <v>210</v>
      </c>
      <c r="AW980" s="41" t="s">
        <v>31</v>
      </c>
      <c r="AX980" s="41" t="s">
        <v>82</v>
      </c>
      <c r="AY980" s="143" t="s">
        <v>203</v>
      </c>
    </row>
    <row r="981" spans="1:65" s="35" customFormat="1" ht="22.9" customHeight="1">
      <c r="B981" s="123"/>
      <c r="C981" s="188"/>
      <c r="D981" s="189" t="s">
        <v>74</v>
      </c>
      <c r="E981" s="191" t="s">
        <v>1172</v>
      </c>
      <c r="F981" s="191" t="s">
        <v>1173</v>
      </c>
      <c r="G981" s="188"/>
      <c r="H981" s="188"/>
      <c r="J981" s="226">
        <f>BK981</f>
        <v>0</v>
      </c>
      <c r="L981" s="123"/>
      <c r="M981" s="125"/>
      <c r="N981" s="126"/>
      <c r="O981" s="126"/>
      <c r="P981" s="127">
        <f>SUM(P982:P986)</f>
        <v>0</v>
      </c>
      <c r="Q981" s="126"/>
      <c r="R981" s="127">
        <f>SUM(R982:R986)</f>
        <v>0</v>
      </c>
      <c r="S981" s="126"/>
      <c r="T981" s="128">
        <f>SUM(T982:T986)</f>
        <v>0.1008</v>
      </c>
      <c r="AR981" s="124" t="s">
        <v>88</v>
      </c>
      <c r="AT981" s="129" t="s">
        <v>74</v>
      </c>
      <c r="AU981" s="129" t="s">
        <v>82</v>
      </c>
      <c r="AY981" s="124" t="s">
        <v>203</v>
      </c>
      <c r="BK981" s="130">
        <f>SUM(BK982:BK986)</f>
        <v>0</v>
      </c>
    </row>
    <row r="982" spans="1:65" s="87" customFormat="1" ht="16.5" customHeight="1">
      <c r="A982" s="19"/>
      <c r="B982" s="36"/>
      <c r="C982" s="192" t="s">
        <v>1174</v>
      </c>
      <c r="D982" s="192" t="s">
        <v>206</v>
      </c>
      <c r="E982" s="193" t="s">
        <v>1175</v>
      </c>
      <c r="F982" s="194" t="s">
        <v>1176</v>
      </c>
      <c r="G982" s="195" t="s">
        <v>116</v>
      </c>
      <c r="H982" s="196">
        <v>7.2</v>
      </c>
      <c r="I982" s="37"/>
      <c r="J982" s="227">
        <f>ROUND(I982*H982,2)</f>
        <v>0</v>
      </c>
      <c r="K982" s="38"/>
      <c r="L982" s="36"/>
      <c r="M982" s="39" t="s">
        <v>1</v>
      </c>
      <c r="N982" s="131" t="s">
        <v>41</v>
      </c>
      <c r="O982" s="132"/>
      <c r="P982" s="133">
        <f>O982*H982</f>
        <v>0</v>
      </c>
      <c r="Q982" s="133">
        <v>0</v>
      </c>
      <c r="R982" s="133">
        <f>Q982*H982</f>
        <v>0</v>
      </c>
      <c r="S982" s="133">
        <v>1.4E-2</v>
      </c>
      <c r="T982" s="134">
        <f>S982*H982</f>
        <v>0.1008</v>
      </c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R982" s="135" t="s">
        <v>308</v>
      </c>
      <c r="AT982" s="135" t="s">
        <v>206</v>
      </c>
      <c r="AU982" s="135" t="s">
        <v>88</v>
      </c>
      <c r="AY982" s="80" t="s">
        <v>203</v>
      </c>
      <c r="BE982" s="136">
        <f>IF(N982="základná",J982,0)</f>
        <v>0</v>
      </c>
      <c r="BF982" s="136">
        <f>IF(N982="znížená",J982,0)</f>
        <v>0</v>
      </c>
      <c r="BG982" s="136">
        <f>IF(N982="zákl. prenesená",J982,0)</f>
        <v>0</v>
      </c>
      <c r="BH982" s="136">
        <f>IF(N982="zníž. prenesená",J982,0)</f>
        <v>0</v>
      </c>
      <c r="BI982" s="136">
        <f>IF(N982="nulová",J982,0)</f>
        <v>0</v>
      </c>
      <c r="BJ982" s="80" t="s">
        <v>88</v>
      </c>
      <c r="BK982" s="136">
        <f>ROUND(I982*H982,2)</f>
        <v>0</v>
      </c>
      <c r="BL982" s="80" t="s">
        <v>308</v>
      </c>
      <c r="BM982" s="135" t="s">
        <v>1177</v>
      </c>
    </row>
    <row r="983" spans="1:65" s="42" customFormat="1">
      <c r="B983" s="147"/>
      <c r="C983" s="206"/>
      <c r="D983" s="198" t="s">
        <v>212</v>
      </c>
      <c r="E983" s="207" t="s">
        <v>1</v>
      </c>
      <c r="F983" s="208" t="s">
        <v>1178</v>
      </c>
      <c r="G983" s="206"/>
      <c r="H983" s="207" t="s">
        <v>1</v>
      </c>
      <c r="J983" s="206"/>
      <c r="L983" s="147"/>
      <c r="M983" s="149"/>
      <c r="N983" s="150"/>
      <c r="O983" s="150"/>
      <c r="P983" s="150"/>
      <c r="Q983" s="150"/>
      <c r="R983" s="150"/>
      <c r="S983" s="150"/>
      <c r="T983" s="151"/>
      <c r="AT983" s="148" t="s">
        <v>212</v>
      </c>
      <c r="AU983" s="148" t="s">
        <v>88</v>
      </c>
      <c r="AV983" s="42" t="s">
        <v>82</v>
      </c>
      <c r="AW983" s="42" t="s">
        <v>31</v>
      </c>
      <c r="AX983" s="42" t="s">
        <v>75</v>
      </c>
      <c r="AY983" s="148" t="s">
        <v>203</v>
      </c>
    </row>
    <row r="984" spans="1:65" s="40" customFormat="1">
      <c r="B984" s="137"/>
      <c r="C984" s="197"/>
      <c r="D984" s="198" t="s">
        <v>212</v>
      </c>
      <c r="E984" s="199" t="s">
        <v>1</v>
      </c>
      <c r="F984" s="200" t="s">
        <v>1179</v>
      </c>
      <c r="G984" s="197"/>
      <c r="H984" s="201">
        <v>7.2</v>
      </c>
      <c r="J984" s="197"/>
      <c r="L984" s="137"/>
      <c r="M984" s="139"/>
      <c r="N984" s="140"/>
      <c r="O984" s="140"/>
      <c r="P984" s="140"/>
      <c r="Q984" s="140"/>
      <c r="R984" s="140"/>
      <c r="S984" s="140"/>
      <c r="T984" s="141"/>
      <c r="AT984" s="138" t="s">
        <v>212</v>
      </c>
      <c r="AU984" s="138" t="s">
        <v>88</v>
      </c>
      <c r="AV984" s="40" t="s">
        <v>88</v>
      </c>
      <c r="AW984" s="40" t="s">
        <v>31</v>
      </c>
      <c r="AX984" s="40" t="s">
        <v>75</v>
      </c>
      <c r="AY984" s="138" t="s">
        <v>203</v>
      </c>
    </row>
    <row r="985" spans="1:65" s="43" customFormat="1">
      <c r="B985" s="152"/>
      <c r="C985" s="209"/>
      <c r="D985" s="198" t="s">
        <v>212</v>
      </c>
      <c r="E985" s="210" t="s">
        <v>1</v>
      </c>
      <c r="F985" s="211" t="s">
        <v>1180</v>
      </c>
      <c r="G985" s="209"/>
      <c r="H985" s="212">
        <v>7.2</v>
      </c>
      <c r="J985" s="209"/>
      <c r="L985" s="152"/>
      <c r="M985" s="154"/>
      <c r="N985" s="155"/>
      <c r="O985" s="155"/>
      <c r="P985" s="155"/>
      <c r="Q985" s="155"/>
      <c r="R985" s="155"/>
      <c r="S985" s="155"/>
      <c r="T985" s="156"/>
      <c r="AT985" s="153" t="s">
        <v>212</v>
      </c>
      <c r="AU985" s="153" t="s">
        <v>88</v>
      </c>
      <c r="AV985" s="43" t="s">
        <v>204</v>
      </c>
      <c r="AW985" s="43" t="s">
        <v>31</v>
      </c>
      <c r="AX985" s="43" t="s">
        <v>75</v>
      </c>
      <c r="AY985" s="153" t="s">
        <v>203</v>
      </c>
    </row>
    <row r="986" spans="1:65" s="41" customFormat="1">
      <c r="B986" s="142"/>
      <c r="C986" s="202"/>
      <c r="D986" s="198" t="s">
        <v>212</v>
      </c>
      <c r="E986" s="203" t="s">
        <v>1</v>
      </c>
      <c r="F986" s="204" t="s">
        <v>239</v>
      </c>
      <c r="G986" s="202"/>
      <c r="H986" s="205">
        <v>7.2</v>
      </c>
      <c r="J986" s="202"/>
      <c r="L986" s="142"/>
      <c r="M986" s="159"/>
      <c r="N986" s="160"/>
      <c r="O986" s="160"/>
      <c r="P986" s="160"/>
      <c r="Q986" s="160"/>
      <c r="R986" s="160"/>
      <c r="S986" s="160"/>
      <c r="T986" s="161"/>
      <c r="AT986" s="143" t="s">
        <v>212</v>
      </c>
      <c r="AU986" s="143" t="s">
        <v>88</v>
      </c>
      <c r="AV986" s="41" t="s">
        <v>210</v>
      </c>
      <c r="AW986" s="41" t="s">
        <v>31</v>
      </c>
      <c r="AX986" s="41" t="s">
        <v>82</v>
      </c>
      <c r="AY986" s="143" t="s">
        <v>203</v>
      </c>
    </row>
    <row r="987" spans="1:65" s="87" customFormat="1" ht="6.95" customHeight="1">
      <c r="A987" s="19"/>
      <c r="B987" s="98"/>
      <c r="C987" s="223"/>
      <c r="D987" s="223"/>
      <c r="E987" s="223"/>
      <c r="F987" s="223"/>
      <c r="G987" s="223"/>
      <c r="H987" s="223"/>
      <c r="I987" s="26"/>
      <c r="J987" s="26"/>
      <c r="K987" s="26"/>
      <c r="L987" s="36"/>
      <c r="M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</row>
  </sheetData>
  <sheetProtection password="ABFB" sheet="1" objects="1" scenarios="1" selectLockedCells="1"/>
  <autoFilter ref="C145:K986"/>
  <mergeCells count="12">
    <mergeCell ref="E138:H138"/>
    <mergeCell ref="L2:V2"/>
    <mergeCell ref="E85:H85"/>
    <mergeCell ref="E87:H87"/>
    <mergeCell ref="E89:H89"/>
    <mergeCell ref="E134:H134"/>
    <mergeCell ref="E136:H13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9"/>
  <sheetViews>
    <sheetView showGridLines="0" topLeftCell="A160" workbookViewId="0">
      <selection activeCell="I187" sqref="I187"/>
    </sheetView>
  </sheetViews>
  <sheetFormatPr defaultRowHeight="11.25"/>
  <cols>
    <col min="1" max="1" width="8.33203125" style="17" customWidth="1"/>
    <col min="2" max="2" width="1.6640625" style="17" customWidth="1"/>
    <col min="3" max="3" width="4.1640625" style="17" customWidth="1"/>
    <col min="4" max="4" width="4.33203125" style="17" customWidth="1"/>
    <col min="5" max="5" width="17.1640625" style="17" customWidth="1"/>
    <col min="6" max="6" width="100.83203125" style="17" customWidth="1"/>
    <col min="7" max="7" width="7" style="17" customWidth="1"/>
    <col min="8" max="8" width="11.5" style="17" customWidth="1"/>
    <col min="9" max="10" width="20.1640625" style="17" customWidth="1"/>
    <col min="11" max="11" width="20.1640625" style="17" hidden="1" customWidth="1"/>
    <col min="12" max="12" width="14.5" style="17" customWidth="1"/>
    <col min="13" max="13" width="43.83203125" style="17" customWidth="1"/>
    <col min="14" max="14" width="7.6640625" style="17" hidden="1" customWidth="1"/>
    <col min="15" max="15" width="7.5" style="17" hidden="1" customWidth="1"/>
    <col min="16" max="16" width="7" style="17" hidden="1" customWidth="1"/>
    <col min="17" max="17" width="4.6640625" style="17" hidden="1" customWidth="1"/>
    <col min="18" max="18" width="3.33203125" style="17" hidden="1" customWidth="1"/>
    <col min="19" max="19" width="2.83203125" style="17" hidden="1" customWidth="1"/>
    <col min="20" max="20" width="3.1640625" style="17" hidden="1" customWidth="1"/>
    <col min="21" max="21" width="5.33203125" style="17" hidden="1" customWidth="1"/>
    <col min="22" max="22" width="12.33203125" style="17" customWidth="1"/>
    <col min="23" max="23" width="16.33203125" style="17" customWidth="1"/>
    <col min="24" max="24" width="12.33203125" style="17" customWidth="1"/>
    <col min="25" max="25" width="15" style="17" customWidth="1"/>
    <col min="26" max="26" width="11" style="17" customWidth="1"/>
    <col min="27" max="27" width="15" style="17" customWidth="1"/>
    <col min="28" max="28" width="16.33203125" style="17" customWidth="1"/>
    <col min="29" max="29" width="11" style="17" customWidth="1"/>
    <col min="30" max="30" width="15" style="17" customWidth="1"/>
    <col min="31" max="31" width="16.33203125" style="17" customWidth="1"/>
    <col min="32" max="43" width="9.33203125" style="17"/>
    <col min="44" max="65" width="9.33203125" style="17" hidden="1"/>
    <col min="66" max="16384" width="9.33203125" style="17"/>
  </cols>
  <sheetData>
    <row r="2" spans="1:46" ht="36.950000000000003" customHeight="1">
      <c r="L2" s="374" t="s">
        <v>5</v>
      </c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80" t="s">
        <v>92</v>
      </c>
    </row>
    <row r="3" spans="1:46" ht="6.95" customHeight="1">
      <c r="B3" s="82"/>
      <c r="C3" s="18"/>
      <c r="D3" s="18"/>
      <c r="E3" s="18"/>
      <c r="F3" s="18"/>
      <c r="G3" s="18"/>
      <c r="H3" s="18"/>
      <c r="I3" s="18"/>
      <c r="J3" s="18"/>
      <c r="K3" s="18"/>
      <c r="L3" s="83"/>
      <c r="AT3" s="80" t="s">
        <v>75</v>
      </c>
    </row>
    <row r="4" spans="1:46" ht="24.95" customHeight="1">
      <c r="B4" s="83"/>
      <c r="D4" s="84" t="s">
        <v>121</v>
      </c>
      <c r="L4" s="83"/>
      <c r="M4" s="85" t="s">
        <v>9</v>
      </c>
      <c r="AT4" s="80" t="s">
        <v>3</v>
      </c>
    </row>
    <row r="5" spans="1:46" ht="6.95" customHeight="1">
      <c r="B5" s="83"/>
      <c r="L5" s="83"/>
    </row>
    <row r="6" spans="1:46" ht="12" customHeight="1">
      <c r="B6" s="83"/>
      <c r="D6" s="20" t="s">
        <v>15</v>
      </c>
      <c r="L6" s="83"/>
    </row>
    <row r="7" spans="1:46" ht="16.5" customHeight="1">
      <c r="B7" s="83"/>
      <c r="E7" s="376" t="str">
        <f>'Rekapitulácia stavby'!K6</f>
        <v>REKONŠTRUKCIA ŠKOLSKEJ KUCHYNE ZŠ HOLÍČSKA 50 BA-Petržalka</v>
      </c>
      <c r="F7" s="377"/>
      <c r="G7" s="377"/>
      <c r="H7" s="377"/>
      <c r="L7" s="83"/>
    </row>
    <row r="8" spans="1:46" ht="12" customHeight="1">
      <c r="B8" s="83"/>
      <c r="D8" s="20" t="s">
        <v>134</v>
      </c>
      <c r="L8" s="83"/>
    </row>
    <row r="9" spans="1:46" s="87" customFormat="1" ht="16.5" customHeight="1">
      <c r="A9" s="19"/>
      <c r="B9" s="36"/>
      <c r="C9" s="19"/>
      <c r="D9" s="19"/>
      <c r="E9" s="376" t="s">
        <v>137</v>
      </c>
      <c r="F9" s="373"/>
      <c r="G9" s="373"/>
      <c r="H9" s="373"/>
      <c r="I9" s="19"/>
      <c r="J9" s="19"/>
      <c r="K9" s="19"/>
      <c r="L9" s="86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46" s="87" customFormat="1" ht="12" customHeight="1">
      <c r="A10" s="19"/>
      <c r="B10" s="36"/>
      <c r="C10" s="19"/>
      <c r="D10" s="20" t="s">
        <v>142</v>
      </c>
      <c r="E10" s="19"/>
      <c r="F10" s="19"/>
      <c r="G10" s="19"/>
      <c r="H10" s="19"/>
      <c r="I10" s="19"/>
      <c r="J10" s="19"/>
      <c r="K10" s="19"/>
      <c r="L10" s="86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46" s="87" customFormat="1" ht="16.5" customHeight="1">
      <c r="A11" s="19"/>
      <c r="B11" s="36"/>
      <c r="C11" s="19"/>
      <c r="D11" s="19"/>
      <c r="E11" s="372" t="s">
        <v>1181</v>
      </c>
      <c r="F11" s="373"/>
      <c r="G11" s="373"/>
      <c r="H11" s="373"/>
      <c r="I11" s="19"/>
      <c r="J11" s="19"/>
      <c r="K11" s="19"/>
      <c r="L11" s="86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46" s="87" customFormat="1">
      <c r="A12" s="19"/>
      <c r="B12" s="36"/>
      <c r="C12" s="19"/>
      <c r="D12" s="19"/>
      <c r="E12" s="19"/>
      <c r="F12" s="19"/>
      <c r="G12" s="19"/>
      <c r="H12" s="19"/>
      <c r="I12" s="19"/>
      <c r="J12" s="19"/>
      <c r="K12" s="19"/>
      <c r="L12" s="86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46" s="87" customFormat="1" ht="12" customHeight="1">
      <c r="A13" s="19"/>
      <c r="B13" s="36"/>
      <c r="C13" s="19"/>
      <c r="D13" s="20" t="s">
        <v>17</v>
      </c>
      <c r="E13" s="19"/>
      <c r="F13" s="88" t="s">
        <v>1</v>
      </c>
      <c r="G13" s="19"/>
      <c r="H13" s="19"/>
      <c r="I13" s="20" t="s">
        <v>18</v>
      </c>
      <c r="J13" s="88" t="s">
        <v>1</v>
      </c>
      <c r="K13" s="19"/>
      <c r="L13" s="86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46" s="87" customFormat="1" ht="12" customHeight="1">
      <c r="A14" s="19"/>
      <c r="B14" s="36"/>
      <c r="C14" s="19"/>
      <c r="D14" s="20" t="s">
        <v>19</v>
      </c>
      <c r="E14" s="19"/>
      <c r="F14" s="88" t="s">
        <v>1182</v>
      </c>
      <c r="G14" s="19"/>
      <c r="H14" s="19"/>
      <c r="I14" s="20" t="s">
        <v>21</v>
      </c>
      <c r="J14" s="89" t="str">
        <f>'Rekapitulácia stavby'!AN8</f>
        <v>17. 6. 2020</v>
      </c>
      <c r="K14" s="19"/>
      <c r="L14" s="86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46" s="87" customFormat="1" ht="10.9" customHeight="1">
      <c r="A15" s="19"/>
      <c r="B15" s="36"/>
      <c r="C15" s="19"/>
      <c r="D15" s="19"/>
      <c r="E15" s="19"/>
      <c r="F15" s="19"/>
      <c r="G15" s="19"/>
      <c r="H15" s="19"/>
      <c r="I15" s="19"/>
      <c r="J15" s="19"/>
      <c r="K15" s="19"/>
      <c r="L15" s="86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46" s="87" customFormat="1" ht="12" customHeight="1">
      <c r="A16" s="19"/>
      <c r="B16" s="36"/>
      <c r="C16" s="19"/>
      <c r="D16" s="20" t="s">
        <v>23</v>
      </c>
      <c r="E16" s="19"/>
      <c r="F16" s="19"/>
      <c r="G16" s="19"/>
      <c r="H16" s="19"/>
      <c r="I16" s="20" t="s">
        <v>24</v>
      </c>
      <c r="J16" s="88" t="str">
        <f>IF('Rekapitulácia stavby'!AN10="","",'Rekapitulácia stavby'!AN10)</f>
        <v/>
      </c>
      <c r="K16" s="19"/>
      <c r="L16" s="86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87" customFormat="1" ht="18" customHeight="1">
      <c r="A17" s="19"/>
      <c r="B17" s="36"/>
      <c r="C17" s="19"/>
      <c r="D17" s="19"/>
      <c r="E17" s="88" t="str">
        <f>IF('Rekapitulácia stavby'!E11="","",'Rekapitulácia stavby'!E11)</f>
        <v>Mestská časť Bratislava-Petržalka, Kutlíkova7,BA5</v>
      </c>
      <c r="F17" s="19"/>
      <c r="G17" s="19"/>
      <c r="H17" s="19"/>
      <c r="I17" s="20" t="s">
        <v>26</v>
      </c>
      <c r="J17" s="88" t="str">
        <f>IF('Rekapitulácia stavby'!AN11="","",'Rekapitulácia stavby'!AN11)</f>
        <v/>
      </c>
      <c r="K17" s="19"/>
      <c r="L17" s="86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87" customFormat="1" ht="6.95" customHeight="1">
      <c r="A18" s="19"/>
      <c r="B18" s="36"/>
      <c r="C18" s="19"/>
      <c r="D18" s="19"/>
      <c r="E18" s="19"/>
      <c r="F18" s="19"/>
      <c r="G18" s="19"/>
      <c r="H18" s="19"/>
      <c r="I18" s="19"/>
      <c r="J18" s="19"/>
      <c r="K18" s="19"/>
      <c r="L18" s="86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87" customFormat="1" ht="12" customHeight="1">
      <c r="A19" s="19"/>
      <c r="B19" s="36"/>
      <c r="C19" s="19"/>
      <c r="D19" s="20" t="s">
        <v>27</v>
      </c>
      <c r="E19" s="19"/>
      <c r="F19" s="19"/>
      <c r="G19" s="19"/>
      <c r="H19" s="19"/>
      <c r="I19" s="20" t="s">
        <v>24</v>
      </c>
      <c r="J19" s="58" t="str">
        <f>'Rekapitulácia stavby'!AN13</f>
        <v>Vyplň údaj</v>
      </c>
      <c r="K19" s="19"/>
      <c r="L19" s="86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87" customFormat="1" ht="18" customHeight="1">
      <c r="A20" s="19"/>
      <c r="B20" s="36"/>
      <c r="C20" s="19"/>
      <c r="D20" s="19"/>
      <c r="E20" s="378" t="str">
        <f>'Rekapitulácia stavby'!E14</f>
        <v>Vyplň údaj</v>
      </c>
      <c r="F20" s="379"/>
      <c r="G20" s="379"/>
      <c r="H20" s="379"/>
      <c r="I20" s="20" t="s">
        <v>26</v>
      </c>
      <c r="J20" s="58" t="str">
        <f>'Rekapitulácia stavby'!AN14</f>
        <v>Vyplň údaj</v>
      </c>
      <c r="K20" s="19"/>
      <c r="L20" s="86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87" customFormat="1" ht="6.95" customHeight="1">
      <c r="A21" s="19"/>
      <c r="B21" s="36"/>
      <c r="C21" s="19"/>
      <c r="D21" s="19"/>
      <c r="E21" s="19"/>
      <c r="F21" s="19"/>
      <c r="G21" s="19"/>
      <c r="H21" s="19"/>
      <c r="I21" s="19"/>
      <c r="J21" s="19"/>
      <c r="K21" s="19"/>
      <c r="L21" s="86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87" customFormat="1" ht="12" customHeight="1">
      <c r="A22" s="19"/>
      <c r="B22" s="36"/>
      <c r="C22" s="19"/>
      <c r="D22" s="20" t="s">
        <v>29</v>
      </c>
      <c r="E22" s="19"/>
      <c r="F22" s="19"/>
      <c r="G22" s="19"/>
      <c r="H22" s="19"/>
      <c r="I22" s="20" t="s">
        <v>24</v>
      </c>
      <c r="J22" s="88" t="str">
        <f>IF('Rekapitulácia stavby'!AN16="","",'Rekapitulácia stavby'!AN16)</f>
        <v/>
      </c>
      <c r="K22" s="19"/>
      <c r="L22" s="86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87" customFormat="1" ht="18" customHeight="1">
      <c r="A23" s="19"/>
      <c r="B23" s="36"/>
      <c r="C23" s="19"/>
      <c r="D23" s="19"/>
      <c r="E23" s="88" t="str">
        <f>IF('Rekapitulácia stavby'!E17="","",'Rekapitulácia stavby'!E17)</f>
        <v>STAPRING a.s.,Piaristická ul.2, 949 24 NITRA</v>
      </c>
      <c r="F23" s="19"/>
      <c r="G23" s="19"/>
      <c r="H23" s="19"/>
      <c r="I23" s="20" t="s">
        <v>26</v>
      </c>
      <c r="J23" s="88" t="str">
        <f>IF('Rekapitulácia stavby'!AN17="","",'Rekapitulácia stavby'!AN17)</f>
        <v/>
      </c>
      <c r="K23" s="19"/>
      <c r="L23" s="86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87" customFormat="1" ht="6.95" customHeight="1">
      <c r="A24" s="19"/>
      <c r="B24" s="36"/>
      <c r="C24" s="19"/>
      <c r="D24" s="19"/>
      <c r="E24" s="19"/>
      <c r="F24" s="19"/>
      <c r="G24" s="19"/>
      <c r="H24" s="19"/>
      <c r="I24" s="19"/>
      <c r="J24" s="19"/>
      <c r="K24" s="19"/>
      <c r="L24" s="86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87" customFormat="1" ht="12" customHeight="1">
      <c r="A25" s="19"/>
      <c r="B25" s="36"/>
      <c r="C25" s="19"/>
      <c r="D25" s="20" t="s">
        <v>32</v>
      </c>
      <c r="E25" s="19"/>
      <c r="F25" s="19"/>
      <c r="G25" s="19"/>
      <c r="H25" s="19"/>
      <c r="I25" s="20" t="s">
        <v>24</v>
      </c>
      <c r="J25" s="88" t="s">
        <v>1</v>
      </c>
      <c r="K25" s="19"/>
      <c r="L25" s="86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87" customFormat="1" ht="18" customHeight="1">
      <c r="A26" s="19"/>
      <c r="B26" s="36"/>
      <c r="C26" s="19"/>
      <c r="D26" s="19"/>
      <c r="E26" s="88" t="s">
        <v>1183</v>
      </c>
      <c r="F26" s="19"/>
      <c r="G26" s="19"/>
      <c r="H26" s="19"/>
      <c r="I26" s="20" t="s">
        <v>26</v>
      </c>
      <c r="J26" s="88" t="s">
        <v>1</v>
      </c>
      <c r="K26" s="19"/>
      <c r="L26" s="86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87" customFormat="1" ht="6.95" customHeight="1">
      <c r="A27" s="19"/>
      <c r="B27" s="36"/>
      <c r="C27" s="19"/>
      <c r="D27" s="19"/>
      <c r="E27" s="19"/>
      <c r="F27" s="19"/>
      <c r="G27" s="19"/>
      <c r="H27" s="19"/>
      <c r="I27" s="19"/>
      <c r="J27" s="19"/>
      <c r="K27" s="19"/>
      <c r="L27" s="86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s="87" customFormat="1" ht="12" customHeight="1">
      <c r="A28" s="19"/>
      <c r="B28" s="36"/>
      <c r="C28" s="19"/>
      <c r="D28" s="20" t="s">
        <v>34</v>
      </c>
      <c r="E28" s="19"/>
      <c r="F28" s="19"/>
      <c r="G28" s="19"/>
      <c r="H28" s="19"/>
      <c r="I28" s="19"/>
      <c r="J28" s="19"/>
      <c r="K28" s="19"/>
      <c r="L28" s="86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92" customFormat="1" ht="16.5" customHeight="1">
      <c r="A29" s="21"/>
      <c r="B29" s="90"/>
      <c r="C29" s="21"/>
      <c r="D29" s="21"/>
      <c r="E29" s="380" t="s">
        <v>1</v>
      </c>
      <c r="F29" s="380"/>
      <c r="G29" s="380"/>
      <c r="H29" s="380"/>
      <c r="I29" s="21"/>
      <c r="J29" s="21"/>
      <c r="K29" s="21"/>
      <c r="L29" s="9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s="87" customFormat="1" ht="6.95" customHeight="1">
      <c r="A30" s="19"/>
      <c r="B30" s="36"/>
      <c r="C30" s="19"/>
      <c r="D30" s="19"/>
      <c r="E30" s="19"/>
      <c r="F30" s="19"/>
      <c r="G30" s="19"/>
      <c r="H30" s="19"/>
      <c r="I30" s="19"/>
      <c r="J30" s="19"/>
      <c r="K30" s="19"/>
      <c r="L30" s="86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87" customFormat="1" ht="6.95" customHeight="1">
      <c r="A31" s="19"/>
      <c r="B31" s="36"/>
      <c r="C31" s="19"/>
      <c r="D31" s="22"/>
      <c r="E31" s="22"/>
      <c r="F31" s="22"/>
      <c r="G31" s="22"/>
      <c r="H31" s="22"/>
      <c r="I31" s="22"/>
      <c r="J31" s="22"/>
      <c r="K31" s="22"/>
      <c r="L31" s="86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87" customFormat="1" ht="25.35" customHeight="1">
      <c r="A32" s="19"/>
      <c r="B32" s="36"/>
      <c r="C32" s="19"/>
      <c r="D32" s="162" t="s">
        <v>35</v>
      </c>
      <c r="E32" s="163"/>
      <c r="F32" s="163"/>
      <c r="G32" s="163"/>
      <c r="H32" s="163"/>
      <c r="I32" s="163"/>
      <c r="J32" s="164">
        <f>ROUND(J129, 2)</f>
        <v>0</v>
      </c>
      <c r="K32" s="19"/>
      <c r="L32" s="86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87" customFormat="1" ht="6.95" customHeight="1">
      <c r="A33" s="19"/>
      <c r="B33" s="36"/>
      <c r="C33" s="19"/>
      <c r="D33" s="165"/>
      <c r="E33" s="165"/>
      <c r="F33" s="165"/>
      <c r="G33" s="165"/>
      <c r="H33" s="165"/>
      <c r="I33" s="165"/>
      <c r="J33" s="165"/>
      <c r="K33" s="22"/>
      <c r="L33" s="86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87" customFormat="1" ht="14.45" customHeight="1">
      <c r="A34" s="19"/>
      <c r="B34" s="36"/>
      <c r="C34" s="19"/>
      <c r="D34" s="163"/>
      <c r="E34" s="163"/>
      <c r="F34" s="166" t="s">
        <v>37</v>
      </c>
      <c r="G34" s="163"/>
      <c r="H34" s="163"/>
      <c r="I34" s="166" t="s">
        <v>36</v>
      </c>
      <c r="J34" s="166" t="s">
        <v>38</v>
      </c>
      <c r="K34" s="19"/>
      <c r="L34" s="86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87" customFormat="1" ht="14.45" customHeight="1">
      <c r="A35" s="19"/>
      <c r="B35" s="36"/>
      <c r="C35" s="19"/>
      <c r="D35" s="167" t="s">
        <v>39</v>
      </c>
      <c r="E35" s="168" t="s">
        <v>40</v>
      </c>
      <c r="F35" s="169">
        <f>ROUND((SUM(BE129:BE268)),  2)</f>
        <v>0</v>
      </c>
      <c r="G35" s="163"/>
      <c r="H35" s="163"/>
      <c r="I35" s="170">
        <v>0.2</v>
      </c>
      <c r="J35" s="169">
        <f>ROUND(((SUM(BE129:BE268))*I35),  2)</f>
        <v>0</v>
      </c>
      <c r="K35" s="19"/>
      <c r="L35" s="86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87" customFormat="1" ht="14.45" customHeight="1">
      <c r="A36" s="19"/>
      <c r="B36" s="36"/>
      <c r="C36" s="19"/>
      <c r="D36" s="163"/>
      <c r="E36" s="168" t="s">
        <v>41</v>
      </c>
      <c r="F36" s="169">
        <f>ROUND((SUM(BF129:BF268)),  2)</f>
        <v>0</v>
      </c>
      <c r="G36" s="163"/>
      <c r="H36" s="163"/>
      <c r="I36" s="170">
        <v>0.2</v>
      </c>
      <c r="J36" s="169">
        <f>ROUND(((SUM(BF129:BF268))*I36),  2)</f>
        <v>0</v>
      </c>
      <c r="K36" s="19"/>
      <c r="L36" s="86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87" customFormat="1" ht="14.45" hidden="1" customHeight="1">
      <c r="A37" s="19"/>
      <c r="B37" s="36"/>
      <c r="C37" s="19"/>
      <c r="D37" s="163"/>
      <c r="E37" s="168" t="s">
        <v>42</v>
      </c>
      <c r="F37" s="169">
        <f>ROUND((SUM(BG129:BG268)),  2)</f>
        <v>0</v>
      </c>
      <c r="G37" s="163"/>
      <c r="H37" s="163"/>
      <c r="I37" s="170">
        <v>0.2</v>
      </c>
      <c r="J37" s="169">
        <f>0</f>
        <v>0</v>
      </c>
      <c r="K37" s="19"/>
      <c r="L37" s="86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87" customFormat="1" ht="14.45" hidden="1" customHeight="1">
      <c r="A38" s="19"/>
      <c r="B38" s="36"/>
      <c r="C38" s="19"/>
      <c r="D38" s="163"/>
      <c r="E38" s="168" t="s">
        <v>43</v>
      </c>
      <c r="F38" s="169">
        <f>ROUND((SUM(BH129:BH268)),  2)</f>
        <v>0</v>
      </c>
      <c r="G38" s="163"/>
      <c r="H38" s="163"/>
      <c r="I38" s="170">
        <v>0.2</v>
      </c>
      <c r="J38" s="169">
        <f>0</f>
        <v>0</v>
      </c>
      <c r="K38" s="19"/>
      <c r="L38" s="86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87" customFormat="1" ht="14.45" hidden="1" customHeight="1">
      <c r="A39" s="19"/>
      <c r="B39" s="36"/>
      <c r="C39" s="19"/>
      <c r="D39" s="163"/>
      <c r="E39" s="168" t="s">
        <v>44</v>
      </c>
      <c r="F39" s="169">
        <f>ROUND((SUM(BI129:BI268)),  2)</f>
        <v>0</v>
      </c>
      <c r="G39" s="163"/>
      <c r="H39" s="163"/>
      <c r="I39" s="170">
        <v>0</v>
      </c>
      <c r="J39" s="169">
        <f>0</f>
        <v>0</v>
      </c>
      <c r="K39" s="19"/>
      <c r="L39" s="86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s="87" customFormat="1" ht="6.95" customHeight="1">
      <c r="A40" s="19"/>
      <c r="B40" s="36"/>
      <c r="C40" s="19"/>
      <c r="D40" s="163"/>
      <c r="E40" s="163"/>
      <c r="F40" s="163"/>
      <c r="G40" s="163"/>
      <c r="H40" s="163"/>
      <c r="I40" s="163"/>
      <c r="J40" s="163"/>
      <c r="K40" s="19"/>
      <c r="L40" s="86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s="87" customFormat="1" ht="25.35" customHeight="1">
      <c r="A41" s="19"/>
      <c r="B41" s="36"/>
      <c r="C41" s="28"/>
      <c r="D41" s="171" t="s">
        <v>45</v>
      </c>
      <c r="E41" s="172"/>
      <c r="F41" s="172"/>
      <c r="G41" s="173" t="s">
        <v>46</v>
      </c>
      <c r="H41" s="174" t="s">
        <v>47</v>
      </c>
      <c r="I41" s="172"/>
      <c r="J41" s="175">
        <f>SUM(J32:J39)</f>
        <v>0</v>
      </c>
      <c r="K41" s="93"/>
      <c r="L41" s="86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s="87" customFormat="1" ht="14.45" customHeight="1">
      <c r="A42" s="19"/>
      <c r="B42" s="36"/>
      <c r="C42" s="19"/>
      <c r="D42" s="19"/>
      <c r="E42" s="19"/>
      <c r="F42" s="19"/>
      <c r="G42" s="19"/>
      <c r="H42" s="19"/>
      <c r="I42" s="19"/>
      <c r="J42" s="19"/>
      <c r="K42" s="19"/>
      <c r="L42" s="8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ht="14.45" customHeight="1">
      <c r="B43" s="83"/>
      <c r="L43" s="83"/>
    </row>
    <row r="44" spans="1:31" ht="14.45" customHeight="1">
      <c r="B44" s="83"/>
      <c r="L44" s="83"/>
    </row>
    <row r="45" spans="1:31" ht="14.45" customHeight="1">
      <c r="B45" s="83"/>
      <c r="L45" s="83"/>
    </row>
    <row r="46" spans="1:31" ht="14.45" customHeight="1">
      <c r="B46" s="83"/>
      <c r="L46" s="83"/>
    </row>
    <row r="47" spans="1:31" ht="14.45" customHeight="1">
      <c r="B47" s="83"/>
      <c r="L47" s="83"/>
    </row>
    <row r="48" spans="1:31" ht="14.45" customHeight="1">
      <c r="B48" s="83"/>
      <c r="L48" s="83"/>
    </row>
    <row r="49" spans="1:31" ht="14.45" customHeight="1">
      <c r="B49" s="83"/>
      <c r="L49" s="83"/>
    </row>
    <row r="50" spans="1:31" s="87" customFormat="1" ht="14.45" customHeight="1">
      <c r="B50" s="86"/>
      <c r="D50" s="94" t="s">
        <v>48</v>
      </c>
      <c r="E50" s="23"/>
      <c r="F50" s="23"/>
      <c r="G50" s="94" t="s">
        <v>49</v>
      </c>
      <c r="H50" s="23"/>
      <c r="I50" s="23"/>
      <c r="J50" s="23"/>
      <c r="K50" s="23"/>
      <c r="L50" s="86"/>
    </row>
    <row r="51" spans="1:31">
      <c r="B51" s="83"/>
      <c r="L51" s="83"/>
    </row>
    <row r="52" spans="1:31">
      <c r="B52" s="83"/>
      <c r="L52" s="83"/>
    </row>
    <row r="53" spans="1:31">
      <c r="B53" s="83"/>
      <c r="L53" s="83"/>
    </row>
    <row r="54" spans="1:31">
      <c r="B54" s="83"/>
      <c r="L54" s="83"/>
    </row>
    <row r="55" spans="1:31">
      <c r="B55" s="83"/>
      <c r="L55" s="83"/>
    </row>
    <row r="56" spans="1:31">
      <c r="B56" s="83"/>
      <c r="L56" s="83"/>
    </row>
    <row r="57" spans="1:31">
      <c r="B57" s="83"/>
      <c r="L57" s="83"/>
    </row>
    <row r="58" spans="1:31">
      <c r="B58" s="83"/>
      <c r="L58" s="83"/>
    </row>
    <row r="59" spans="1:31">
      <c r="B59" s="83"/>
      <c r="L59" s="83"/>
    </row>
    <row r="60" spans="1:31">
      <c r="B60" s="83"/>
      <c r="L60" s="83"/>
    </row>
    <row r="61" spans="1:31" s="87" customFormat="1" ht="12.75">
      <c r="A61" s="19"/>
      <c r="B61" s="36"/>
      <c r="C61" s="19"/>
      <c r="D61" s="95" t="s">
        <v>50</v>
      </c>
      <c r="E61" s="24"/>
      <c r="F61" s="96" t="s">
        <v>51</v>
      </c>
      <c r="G61" s="95" t="s">
        <v>50</v>
      </c>
      <c r="H61" s="24"/>
      <c r="I61" s="24"/>
      <c r="J61" s="97" t="s">
        <v>51</v>
      </c>
      <c r="K61" s="24"/>
      <c r="L61" s="86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>
      <c r="B62" s="83"/>
      <c r="L62" s="83"/>
    </row>
    <row r="63" spans="1:31">
      <c r="B63" s="83"/>
      <c r="L63" s="83"/>
    </row>
    <row r="64" spans="1:31">
      <c r="B64" s="83"/>
      <c r="L64" s="83"/>
    </row>
    <row r="65" spans="1:31" s="87" customFormat="1" ht="12.75">
      <c r="A65" s="19"/>
      <c r="B65" s="36"/>
      <c r="C65" s="19"/>
      <c r="D65" s="94" t="s">
        <v>52</v>
      </c>
      <c r="E65" s="25"/>
      <c r="F65" s="25"/>
      <c r="G65" s="94" t="s">
        <v>53</v>
      </c>
      <c r="H65" s="25"/>
      <c r="I65" s="25"/>
      <c r="J65" s="25"/>
      <c r="K65" s="25"/>
      <c r="L65" s="86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>
      <c r="B66" s="83"/>
      <c r="L66" s="83"/>
    </row>
    <row r="67" spans="1:31">
      <c r="B67" s="83"/>
      <c r="L67" s="83"/>
    </row>
    <row r="68" spans="1:31">
      <c r="B68" s="83"/>
      <c r="L68" s="83"/>
    </row>
    <row r="69" spans="1:31">
      <c r="B69" s="83"/>
      <c r="L69" s="83"/>
    </row>
    <row r="70" spans="1:31">
      <c r="B70" s="83"/>
      <c r="L70" s="83"/>
    </row>
    <row r="71" spans="1:31">
      <c r="B71" s="83"/>
      <c r="L71" s="83"/>
    </row>
    <row r="72" spans="1:31">
      <c r="B72" s="83"/>
      <c r="L72" s="83"/>
    </row>
    <row r="73" spans="1:31">
      <c r="B73" s="83"/>
      <c r="L73" s="83"/>
    </row>
    <row r="74" spans="1:31">
      <c r="B74" s="83"/>
      <c r="L74" s="83"/>
    </row>
    <row r="75" spans="1:31">
      <c r="B75" s="83"/>
      <c r="L75" s="83"/>
    </row>
    <row r="76" spans="1:31" s="87" customFormat="1" ht="12.75">
      <c r="A76" s="19"/>
      <c r="B76" s="36"/>
      <c r="C76" s="19"/>
      <c r="D76" s="95" t="s">
        <v>50</v>
      </c>
      <c r="E76" s="24"/>
      <c r="F76" s="96" t="s">
        <v>51</v>
      </c>
      <c r="G76" s="95" t="s">
        <v>50</v>
      </c>
      <c r="H76" s="24"/>
      <c r="I76" s="24"/>
      <c r="J76" s="97" t="s">
        <v>51</v>
      </c>
      <c r="K76" s="24"/>
      <c r="L76" s="86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87" customFormat="1" ht="14.45" customHeight="1">
      <c r="A77" s="19"/>
      <c r="B77" s="98"/>
      <c r="C77" s="26"/>
      <c r="D77" s="26"/>
      <c r="E77" s="26"/>
      <c r="F77" s="26"/>
      <c r="G77" s="26"/>
      <c r="H77" s="26"/>
      <c r="I77" s="26"/>
      <c r="J77" s="26"/>
      <c r="K77" s="26"/>
      <c r="L77" s="86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pans="1:31" s="87" customFormat="1" ht="6.95" customHeight="1">
      <c r="A81" s="19"/>
      <c r="B81" s="99"/>
      <c r="C81" s="27"/>
      <c r="D81" s="27"/>
      <c r="E81" s="27"/>
      <c r="F81" s="27"/>
      <c r="G81" s="27"/>
      <c r="H81" s="27"/>
      <c r="I81" s="27"/>
      <c r="J81" s="27"/>
      <c r="K81" s="27"/>
      <c r="L81" s="86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s="87" customFormat="1" ht="24.95" customHeight="1">
      <c r="A82" s="19"/>
      <c r="B82" s="36"/>
      <c r="C82" s="84" t="s">
        <v>158</v>
      </c>
      <c r="D82" s="19"/>
      <c r="E82" s="19"/>
      <c r="F82" s="19"/>
      <c r="G82" s="19"/>
      <c r="H82" s="19"/>
      <c r="I82" s="19"/>
      <c r="J82" s="19"/>
      <c r="K82" s="19"/>
      <c r="L82" s="86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s="87" customFormat="1" ht="6.95" customHeight="1">
      <c r="A83" s="19"/>
      <c r="B83" s="36"/>
      <c r="C83" s="19"/>
      <c r="D83" s="19"/>
      <c r="E83" s="19"/>
      <c r="F83" s="19"/>
      <c r="G83" s="19"/>
      <c r="H83" s="19"/>
      <c r="I83" s="19"/>
      <c r="J83" s="19"/>
      <c r="K83" s="19"/>
      <c r="L83" s="86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s="87" customFormat="1" ht="12" customHeight="1">
      <c r="A84" s="19"/>
      <c r="B84" s="36"/>
      <c r="C84" s="20" t="s">
        <v>15</v>
      </c>
      <c r="D84" s="19"/>
      <c r="E84" s="19"/>
      <c r="F84" s="19"/>
      <c r="G84" s="19"/>
      <c r="H84" s="19"/>
      <c r="I84" s="19"/>
      <c r="J84" s="19"/>
      <c r="K84" s="19"/>
      <c r="L84" s="86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s="87" customFormat="1" ht="16.5" customHeight="1">
      <c r="A85" s="19"/>
      <c r="B85" s="36"/>
      <c r="C85" s="19"/>
      <c r="D85" s="19"/>
      <c r="E85" s="376" t="str">
        <f>E7</f>
        <v>REKONŠTRUKCIA ŠKOLSKEJ KUCHYNE ZŠ HOLÍČSKA 50 BA-Petržalka</v>
      </c>
      <c r="F85" s="377"/>
      <c r="G85" s="377"/>
      <c r="H85" s="377"/>
      <c r="I85" s="19"/>
      <c r="J85" s="19"/>
      <c r="K85" s="19"/>
      <c r="L85" s="86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12" customHeight="1">
      <c r="B86" s="83"/>
      <c r="C86" s="20" t="s">
        <v>134</v>
      </c>
      <c r="L86" s="83"/>
    </row>
    <row r="87" spans="1:31" s="87" customFormat="1" ht="16.5" customHeight="1">
      <c r="A87" s="19"/>
      <c r="B87" s="36"/>
      <c r="C87" s="19"/>
      <c r="D87" s="19"/>
      <c r="E87" s="376" t="s">
        <v>137</v>
      </c>
      <c r="F87" s="373"/>
      <c r="G87" s="373"/>
      <c r="H87" s="373"/>
      <c r="I87" s="19"/>
      <c r="J87" s="19"/>
      <c r="K87" s="19"/>
      <c r="L87" s="86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s="87" customFormat="1" ht="12" customHeight="1">
      <c r="A88" s="19"/>
      <c r="B88" s="36"/>
      <c r="C88" s="20" t="s">
        <v>142</v>
      </c>
      <c r="D88" s="19"/>
      <c r="E88" s="19"/>
      <c r="F88" s="19"/>
      <c r="G88" s="19"/>
      <c r="H88" s="19"/>
      <c r="I88" s="19"/>
      <c r="J88" s="19"/>
      <c r="K88" s="19"/>
      <c r="L88" s="86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s="87" customFormat="1" ht="16.5" customHeight="1">
      <c r="A89" s="19"/>
      <c r="B89" s="36"/>
      <c r="C89" s="19"/>
      <c r="D89" s="19"/>
      <c r="E89" s="372" t="str">
        <f>E11</f>
        <v xml:space="preserve">SO01.A-2 - SO01.A-2  Elektroinštalácia </v>
      </c>
      <c r="F89" s="373"/>
      <c r="G89" s="373"/>
      <c r="H89" s="373"/>
      <c r="I89" s="19"/>
      <c r="J89" s="19"/>
      <c r="K89" s="19"/>
      <c r="L89" s="86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s="87" customFormat="1" ht="6.95" customHeight="1">
      <c r="A90" s="19"/>
      <c r="B90" s="36"/>
      <c r="C90" s="19"/>
      <c r="D90" s="19"/>
      <c r="E90" s="19"/>
      <c r="F90" s="19"/>
      <c r="G90" s="19"/>
      <c r="H90" s="19"/>
      <c r="I90" s="19"/>
      <c r="J90" s="19"/>
      <c r="K90" s="19"/>
      <c r="L90" s="86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s="87" customFormat="1" ht="12" customHeight="1">
      <c r="A91" s="19"/>
      <c r="B91" s="36"/>
      <c r="C91" s="20" t="s">
        <v>19</v>
      </c>
      <c r="D91" s="19"/>
      <c r="E91" s="19"/>
      <c r="F91" s="88" t="str">
        <f>F14</f>
        <v xml:space="preserve"> </v>
      </c>
      <c r="G91" s="19"/>
      <c r="H91" s="19"/>
      <c r="I91" s="20" t="s">
        <v>21</v>
      </c>
      <c r="J91" s="89" t="str">
        <f>IF(J14="","",J14)</f>
        <v>17. 6. 2020</v>
      </c>
      <c r="K91" s="19"/>
      <c r="L91" s="86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s="87" customFormat="1" ht="6.95" customHeight="1">
      <c r="A92" s="19"/>
      <c r="B92" s="36"/>
      <c r="C92" s="19"/>
      <c r="D92" s="19"/>
      <c r="E92" s="19"/>
      <c r="F92" s="19"/>
      <c r="G92" s="19"/>
      <c r="H92" s="19"/>
      <c r="I92" s="19"/>
      <c r="J92" s="19"/>
      <c r="K92" s="19"/>
      <c r="L92" s="86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s="87" customFormat="1" ht="40.15" customHeight="1">
      <c r="A93" s="19"/>
      <c r="B93" s="36"/>
      <c r="C93" s="20" t="s">
        <v>23</v>
      </c>
      <c r="D93" s="19"/>
      <c r="E93" s="19"/>
      <c r="F93" s="88" t="str">
        <f>E17</f>
        <v>Mestská časť Bratislava-Petržalka, Kutlíkova7,BA5</v>
      </c>
      <c r="G93" s="19"/>
      <c r="H93" s="19"/>
      <c r="I93" s="20" t="s">
        <v>29</v>
      </c>
      <c r="J93" s="100" t="str">
        <f>E23</f>
        <v>STAPRING a.s.,Piaristická ul.2, 949 24 NITRA</v>
      </c>
      <c r="K93" s="19"/>
      <c r="L93" s="86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s="87" customFormat="1" ht="15.2" customHeight="1">
      <c r="A94" s="19"/>
      <c r="B94" s="36"/>
      <c r="C94" s="20" t="s">
        <v>27</v>
      </c>
      <c r="D94" s="19"/>
      <c r="E94" s="19"/>
      <c r="F94" s="88" t="str">
        <f>IF(E20="","",E20)</f>
        <v>Vyplň údaj</v>
      </c>
      <c r="G94" s="19"/>
      <c r="H94" s="19"/>
      <c r="I94" s="20" t="s">
        <v>32</v>
      </c>
      <c r="J94" s="100" t="str">
        <f>E26</f>
        <v>Mgr.E.Németh</v>
      </c>
      <c r="K94" s="19"/>
      <c r="L94" s="86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s="87" customFormat="1" ht="10.35" customHeight="1">
      <c r="A95" s="19"/>
      <c r="B95" s="36"/>
      <c r="C95" s="19"/>
      <c r="D95" s="19"/>
      <c r="E95" s="19"/>
      <c r="F95" s="19"/>
      <c r="G95" s="19"/>
      <c r="H95" s="19"/>
      <c r="I95" s="19"/>
      <c r="J95" s="19"/>
      <c r="K95" s="19"/>
      <c r="L95" s="86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s="87" customFormat="1" ht="29.25" customHeight="1">
      <c r="A96" s="19"/>
      <c r="B96" s="36"/>
      <c r="C96" s="101" t="s">
        <v>159</v>
      </c>
      <c r="D96" s="28"/>
      <c r="E96" s="28"/>
      <c r="F96" s="28"/>
      <c r="G96" s="28"/>
      <c r="H96" s="28"/>
      <c r="I96" s="28"/>
      <c r="J96" s="102" t="s">
        <v>160</v>
      </c>
      <c r="K96" s="28"/>
      <c r="L96" s="86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47" s="87" customFormat="1" ht="10.35" customHeight="1">
      <c r="A97" s="19"/>
      <c r="B97" s="36"/>
      <c r="C97" s="19"/>
      <c r="D97" s="19"/>
      <c r="E97" s="19"/>
      <c r="F97" s="19"/>
      <c r="G97" s="19"/>
      <c r="H97" s="19"/>
      <c r="I97" s="19"/>
      <c r="J97" s="19"/>
      <c r="K97" s="19"/>
      <c r="L97" s="86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47" s="87" customFormat="1" ht="22.9" customHeight="1">
      <c r="A98" s="19"/>
      <c r="B98" s="36"/>
      <c r="C98" s="176" t="s">
        <v>161</v>
      </c>
      <c r="D98" s="163"/>
      <c r="E98" s="163"/>
      <c r="F98" s="163"/>
      <c r="G98" s="163"/>
      <c r="H98" s="163"/>
      <c r="I98" s="163"/>
      <c r="J98" s="164">
        <f>J129</f>
        <v>0</v>
      </c>
      <c r="K98" s="19"/>
      <c r="L98" s="86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U98" s="80" t="s">
        <v>162</v>
      </c>
    </row>
    <row r="99" spans="1:47" s="103" customFormat="1" ht="24.95" customHeight="1">
      <c r="B99" s="104"/>
      <c r="C99" s="177"/>
      <c r="D99" s="178" t="s">
        <v>163</v>
      </c>
      <c r="E99" s="179"/>
      <c r="F99" s="179"/>
      <c r="G99" s="179"/>
      <c r="H99" s="179"/>
      <c r="I99" s="179"/>
      <c r="J99" s="180">
        <f>J130</f>
        <v>0</v>
      </c>
      <c r="L99" s="104"/>
    </row>
    <row r="100" spans="1:47" s="105" customFormat="1" ht="19.899999999999999" customHeight="1">
      <c r="B100" s="106"/>
      <c r="C100" s="181"/>
      <c r="D100" s="182" t="s">
        <v>165</v>
      </c>
      <c r="E100" s="183"/>
      <c r="F100" s="183"/>
      <c r="G100" s="183"/>
      <c r="H100" s="183"/>
      <c r="I100" s="183"/>
      <c r="J100" s="184">
        <f>J131</f>
        <v>0</v>
      </c>
      <c r="L100" s="106"/>
    </row>
    <row r="101" spans="1:47" s="105" customFormat="1" ht="19.899999999999999" customHeight="1">
      <c r="B101" s="106"/>
      <c r="C101" s="181"/>
      <c r="D101" s="182" t="s">
        <v>167</v>
      </c>
      <c r="E101" s="183"/>
      <c r="F101" s="183"/>
      <c r="G101" s="183"/>
      <c r="H101" s="183"/>
      <c r="I101" s="183"/>
      <c r="J101" s="184">
        <f>J138</f>
        <v>0</v>
      </c>
      <c r="L101" s="106"/>
    </row>
    <row r="102" spans="1:47" s="103" customFormat="1" ht="24.95" customHeight="1">
      <c r="B102" s="104"/>
      <c r="C102" s="177"/>
      <c r="D102" s="178" t="s">
        <v>1184</v>
      </c>
      <c r="E102" s="179"/>
      <c r="F102" s="179"/>
      <c r="G102" s="179"/>
      <c r="H102" s="179"/>
      <c r="I102" s="179"/>
      <c r="J102" s="180">
        <f>J142</f>
        <v>0</v>
      </c>
      <c r="L102" s="104"/>
    </row>
    <row r="103" spans="1:47" s="105" customFormat="1" ht="19.899999999999999" customHeight="1">
      <c r="B103" s="106"/>
      <c r="C103" s="181"/>
      <c r="D103" s="182" t="s">
        <v>1185</v>
      </c>
      <c r="E103" s="183"/>
      <c r="F103" s="183"/>
      <c r="G103" s="183"/>
      <c r="H103" s="183"/>
      <c r="I103" s="183"/>
      <c r="J103" s="184">
        <f>J143</f>
        <v>0</v>
      </c>
      <c r="L103" s="106"/>
    </row>
    <row r="104" spans="1:47" s="105" customFormat="1" ht="19.899999999999999" customHeight="1">
      <c r="B104" s="106"/>
      <c r="C104" s="181"/>
      <c r="D104" s="182" t="s">
        <v>1186</v>
      </c>
      <c r="E104" s="183"/>
      <c r="F104" s="183"/>
      <c r="G104" s="183"/>
      <c r="H104" s="183"/>
      <c r="I104" s="183"/>
      <c r="J104" s="184">
        <f>J148</f>
        <v>0</v>
      </c>
      <c r="L104" s="106"/>
    </row>
    <row r="105" spans="1:47" s="105" customFormat="1" ht="19.899999999999999" customHeight="1">
      <c r="B105" s="106"/>
      <c r="C105" s="181"/>
      <c r="D105" s="182" t="s">
        <v>1187</v>
      </c>
      <c r="E105" s="183"/>
      <c r="F105" s="183"/>
      <c r="G105" s="183"/>
      <c r="H105" s="183"/>
      <c r="I105" s="183"/>
      <c r="J105" s="184">
        <f>J197</f>
        <v>0</v>
      </c>
      <c r="L105" s="106"/>
    </row>
    <row r="106" spans="1:47" s="105" customFormat="1" ht="19.899999999999999" customHeight="1">
      <c r="B106" s="106"/>
      <c r="C106" s="181"/>
      <c r="D106" s="182" t="s">
        <v>1188</v>
      </c>
      <c r="E106" s="183"/>
      <c r="F106" s="183"/>
      <c r="G106" s="183"/>
      <c r="H106" s="183"/>
      <c r="I106" s="183"/>
      <c r="J106" s="184">
        <f>J241</f>
        <v>0</v>
      </c>
      <c r="L106" s="106"/>
    </row>
    <row r="107" spans="1:47" s="105" customFormat="1" ht="19.899999999999999" customHeight="1">
      <c r="B107" s="106"/>
      <c r="C107" s="181"/>
      <c r="D107" s="182" t="s">
        <v>1189</v>
      </c>
      <c r="E107" s="183"/>
      <c r="F107" s="183"/>
      <c r="G107" s="183"/>
      <c r="H107" s="183"/>
      <c r="I107" s="183"/>
      <c r="J107" s="184">
        <f>J267</f>
        <v>0</v>
      </c>
      <c r="L107" s="106"/>
    </row>
    <row r="108" spans="1:47" s="87" customFormat="1" ht="21.75" customHeight="1">
      <c r="A108" s="19"/>
      <c r="B108" s="36"/>
      <c r="C108" s="19"/>
      <c r="D108" s="19"/>
      <c r="E108" s="19"/>
      <c r="F108" s="19"/>
      <c r="G108" s="19"/>
      <c r="H108" s="19"/>
      <c r="I108" s="19"/>
      <c r="J108" s="19"/>
      <c r="K108" s="19"/>
      <c r="L108" s="86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47" s="87" customFormat="1" ht="6.95" customHeight="1">
      <c r="A109" s="19"/>
      <c r="B109" s="98"/>
      <c r="C109" s="26"/>
      <c r="D109" s="26"/>
      <c r="E109" s="26"/>
      <c r="F109" s="26"/>
      <c r="G109" s="26"/>
      <c r="H109" s="26"/>
      <c r="I109" s="26"/>
      <c r="J109" s="26"/>
      <c r="K109" s="26"/>
      <c r="L109" s="86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3" spans="1:31" s="87" customFormat="1" ht="6.95" customHeight="1">
      <c r="A113" s="19"/>
      <c r="B113" s="99"/>
      <c r="C113" s="27"/>
      <c r="D113" s="27"/>
      <c r="E113" s="27"/>
      <c r="F113" s="27"/>
      <c r="G113" s="27"/>
      <c r="H113" s="27"/>
      <c r="I113" s="27"/>
      <c r="J113" s="27"/>
      <c r="K113" s="27"/>
      <c r="L113" s="86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31" s="87" customFormat="1" ht="24.95" customHeight="1">
      <c r="A114" s="19"/>
      <c r="B114" s="36"/>
      <c r="C114" s="84" t="s">
        <v>189</v>
      </c>
      <c r="D114" s="19"/>
      <c r="E114" s="19"/>
      <c r="F114" s="19"/>
      <c r="G114" s="19"/>
      <c r="H114" s="19"/>
      <c r="I114" s="19"/>
      <c r="J114" s="19"/>
      <c r="K114" s="19"/>
      <c r="L114" s="86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pans="1:31" s="87" customFormat="1" ht="6.95" customHeight="1">
      <c r="A115" s="19"/>
      <c r="B115" s="36"/>
      <c r="C115" s="19"/>
      <c r="D115" s="19"/>
      <c r="E115" s="19"/>
      <c r="F115" s="19"/>
      <c r="G115" s="19"/>
      <c r="H115" s="19"/>
      <c r="I115" s="19"/>
      <c r="J115" s="19"/>
      <c r="K115" s="19"/>
      <c r="L115" s="86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31" s="87" customFormat="1" ht="12" customHeight="1">
      <c r="A116" s="19"/>
      <c r="B116" s="36"/>
      <c r="C116" s="20" t="s">
        <v>15</v>
      </c>
      <c r="D116" s="19"/>
      <c r="E116" s="19"/>
      <c r="F116" s="19"/>
      <c r="G116" s="19"/>
      <c r="H116" s="19"/>
      <c r="I116" s="19"/>
      <c r="J116" s="19"/>
      <c r="K116" s="19"/>
      <c r="L116" s="86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31" s="87" customFormat="1" ht="16.5" customHeight="1">
      <c r="A117" s="19"/>
      <c r="B117" s="36"/>
      <c r="C117" s="19"/>
      <c r="D117" s="19"/>
      <c r="E117" s="376" t="str">
        <f>E7</f>
        <v>REKONŠTRUKCIA ŠKOLSKEJ KUCHYNE ZŠ HOLÍČSKA 50 BA-Petržalka</v>
      </c>
      <c r="F117" s="377"/>
      <c r="G117" s="377"/>
      <c r="H117" s="377"/>
      <c r="I117" s="19"/>
      <c r="J117" s="19"/>
      <c r="K117" s="19"/>
      <c r="L117" s="86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31" ht="12" customHeight="1">
      <c r="B118" s="83"/>
      <c r="C118" s="20" t="s">
        <v>134</v>
      </c>
      <c r="L118" s="83"/>
    </row>
    <row r="119" spans="1:31" s="87" customFormat="1" ht="16.5" customHeight="1">
      <c r="A119" s="19"/>
      <c r="B119" s="36"/>
      <c r="C119" s="19"/>
      <c r="D119" s="19"/>
      <c r="E119" s="376" t="s">
        <v>137</v>
      </c>
      <c r="F119" s="373"/>
      <c r="G119" s="373"/>
      <c r="H119" s="373"/>
      <c r="I119" s="19"/>
      <c r="J119" s="19"/>
      <c r="K119" s="19"/>
      <c r="L119" s="86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31" s="87" customFormat="1" ht="12" customHeight="1">
      <c r="A120" s="19"/>
      <c r="B120" s="36"/>
      <c r="C120" s="20" t="s">
        <v>142</v>
      </c>
      <c r="D120" s="19"/>
      <c r="E120" s="19"/>
      <c r="F120" s="19"/>
      <c r="G120" s="19"/>
      <c r="H120" s="19"/>
      <c r="I120" s="19"/>
      <c r="J120" s="19"/>
      <c r="K120" s="19"/>
      <c r="L120" s="86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31" s="87" customFormat="1" ht="16.5" customHeight="1">
      <c r="A121" s="19"/>
      <c r="B121" s="36"/>
      <c r="C121" s="19"/>
      <c r="D121" s="19"/>
      <c r="E121" s="372" t="str">
        <f>E11</f>
        <v xml:space="preserve">SO01.A-2 - SO01.A-2  Elektroinštalácia </v>
      </c>
      <c r="F121" s="373"/>
      <c r="G121" s="373"/>
      <c r="H121" s="373"/>
      <c r="I121" s="19"/>
      <c r="J121" s="19"/>
      <c r="K121" s="19"/>
      <c r="L121" s="86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31" s="87" customFormat="1" ht="6.95" customHeight="1">
      <c r="A122" s="19"/>
      <c r="B122" s="36"/>
      <c r="C122" s="19"/>
      <c r="D122" s="19"/>
      <c r="E122" s="19"/>
      <c r="F122" s="19"/>
      <c r="G122" s="19"/>
      <c r="H122" s="19"/>
      <c r="I122" s="19"/>
      <c r="J122" s="19"/>
      <c r="K122" s="19"/>
      <c r="L122" s="86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1" s="87" customFormat="1" ht="12" customHeight="1">
      <c r="A123" s="19"/>
      <c r="B123" s="36"/>
      <c r="C123" s="20" t="s">
        <v>19</v>
      </c>
      <c r="D123" s="19"/>
      <c r="E123" s="19"/>
      <c r="F123" s="88" t="str">
        <f>F14</f>
        <v xml:space="preserve"> </v>
      </c>
      <c r="G123" s="19"/>
      <c r="H123" s="19"/>
      <c r="I123" s="20" t="s">
        <v>21</v>
      </c>
      <c r="J123" s="89" t="str">
        <f>IF(J14="","",J14)</f>
        <v>17. 6. 2020</v>
      </c>
      <c r="K123" s="19"/>
      <c r="L123" s="86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pans="1:31" s="87" customFormat="1" ht="6.95" customHeight="1">
      <c r="A124" s="19"/>
      <c r="B124" s="36"/>
      <c r="C124" s="19"/>
      <c r="D124" s="19"/>
      <c r="E124" s="19"/>
      <c r="F124" s="19"/>
      <c r="G124" s="19"/>
      <c r="H124" s="19"/>
      <c r="I124" s="19"/>
      <c r="J124" s="19"/>
      <c r="K124" s="19"/>
      <c r="L124" s="86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pans="1:31" s="87" customFormat="1" ht="40.15" customHeight="1">
      <c r="A125" s="19"/>
      <c r="B125" s="36"/>
      <c r="C125" s="20" t="s">
        <v>23</v>
      </c>
      <c r="D125" s="19"/>
      <c r="E125" s="19"/>
      <c r="F125" s="88" t="str">
        <f>E17</f>
        <v>Mestská časť Bratislava-Petržalka, Kutlíkova7,BA5</v>
      </c>
      <c r="G125" s="19"/>
      <c r="H125" s="19"/>
      <c r="I125" s="20" t="s">
        <v>29</v>
      </c>
      <c r="J125" s="100" t="str">
        <f>E23</f>
        <v>STAPRING a.s.,Piaristická ul.2, 949 24 NITRA</v>
      </c>
      <c r="K125" s="19"/>
      <c r="L125" s="86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pans="1:31" s="87" customFormat="1" ht="15.2" customHeight="1">
      <c r="A126" s="19"/>
      <c r="B126" s="36"/>
      <c r="C126" s="20" t="s">
        <v>27</v>
      </c>
      <c r="D126" s="19"/>
      <c r="E126" s="19"/>
      <c r="F126" s="88" t="str">
        <f>IF(E20="","",E20)</f>
        <v>Vyplň údaj</v>
      </c>
      <c r="G126" s="19"/>
      <c r="H126" s="19"/>
      <c r="I126" s="20" t="s">
        <v>32</v>
      </c>
      <c r="J126" s="100" t="str">
        <f>E26</f>
        <v>Mgr.E.Németh</v>
      </c>
      <c r="K126" s="19"/>
      <c r="L126" s="86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1" s="87" customFormat="1" ht="10.35" customHeight="1">
      <c r="A127" s="19"/>
      <c r="B127" s="36"/>
      <c r="C127" s="19"/>
      <c r="D127" s="19"/>
      <c r="E127" s="19"/>
      <c r="F127" s="19"/>
      <c r="G127" s="19"/>
      <c r="H127" s="19"/>
      <c r="I127" s="19"/>
      <c r="J127" s="19"/>
      <c r="K127" s="19"/>
      <c r="L127" s="86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1" s="116" customFormat="1" ht="29.25" customHeight="1">
      <c r="A128" s="107"/>
      <c r="B128" s="108"/>
      <c r="C128" s="109" t="s">
        <v>190</v>
      </c>
      <c r="D128" s="33" t="s">
        <v>60</v>
      </c>
      <c r="E128" s="33" t="s">
        <v>56</v>
      </c>
      <c r="F128" s="33" t="s">
        <v>57</v>
      </c>
      <c r="G128" s="33" t="s">
        <v>191</v>
      </c>
      <c r="H128" s="33" t="s">
        <v>192</v>
      </c>
      <c r="I128" s="33" t="s">
        <v>193</v>
      </c>
      <c r="J128" s="110" t="s">
        <v>160</v>
      </c>
      <c r="K128" s="111" t="s">
        <v>194</v>
      </c>
      <c r="L128" s="112"/>
      <c r="M128" s="113" t="s">
        <v>1</v>
      </c>
      <c r="N128" s="114" t="s">
        <v>39</v>
      </c>
      <c r="O128" s="114" t="s">
        <v>195</v>
      </c>
      <c r="P128" s="114" t="s">
        <v>196</v>
      </c>
      <c r="Q128" s="114" t="s">
        <v>197</v>
      </c>
      <c r="R128" s="114" t="s">
        <v>198</v>
      </c>
      <c r="S128" s="114" t="s">
        <v>199</v>
      </c>
      <c r="T128" s="115" t="s">
        <v>200</v>
      </c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</row>
    <row r="129" spans="1:65" s="87" customFormat="1" ht="22.9" customHeight="1">
      <c r="A129" s="19"/>
      <c r="B129" s="36"/>
      <c r="C129" s="240" t="s">
        <v>161</v>
      </c>
      <c r="D129" s="163"/>
      <c r="E129" s="163"/>
      <c r="F129" s="163"/>
      <c r="G129" s="163"/>
      <c r="H129" s="163"/>
      <c r="I129" s="19"/>
      <c r="J129" s="224">
        <f>BK129</f>
        <v>0</v>
      </c>
      <c r="K129" s="19"/>
      <c r="L129" s="36"/>
      <c r="M129" s="118"/>
      <c r="N129" s="119"/>
      <c r="O129" s="22"/>
      <c r="P129" s="120">
        <f>P130+P142</f>
        <v>0</v>
      </c>
      <c r="Q129" s="22"/>
      <c r="R129" s="120">
        <f>R130+R142</f>
        <v>1.6373025000000001</v>
      </c>
      <c r="S129" s="22"/>
      <c r="T129" s="121">
        <f>T130+T142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T129" s="80" t="s">
        <v>74</v>
      </c>
      <c r="AU129" s="80" t="s">
        <v>162</v>
      </c>
      <c r="BK129" s="122">
        <f>BK130+BK142</f>
        <v>0</v>
      </c>
    </row>
    <row r="130" spans="1:65" s="35" customFormat="1" ht="25.9" customHeight="1">
      <c r="B130" s="123"/>
      <c r="C130" s="188"/>
      <c r="D130" s="189" t="s">
        <v>74</v>
      </c>
      <c r="E130" s="190" t="s">
        <v>201</v>
      </c>
      <c r="F130" s="190" t="s">
        <v>202</v>
      </c>
      <c r="G130" s="188"/>
      <c r="H130" s="188"/>
      <c r="J130" s="225">
        <f>BK130</f>
        <v>0</v>
      </c>
      <c r="L130" s="123"/>
      <c r="M130" s="125"/>
      <c r="N130" s="126"/>
      <c r="O130" s="126"/>
      <c r="P130" s="127">
        <f>P131+P138</f>
        <v>0</v>
      </c>
      <c r="Q130" s="126"/>
      <c r="R130" s="127">
        <f>R131+R138</f>
        <v>1.6373025000000001</v>
      </c>
      <c r="S130" s="126"/>
      <c r="T130" s="128">
        <f>T131+T138</f>
        <v>0</v>
      </c>
      <c r="AR130" s="124" t="s">
        <v>82</v>
      </c>
      <c r="AT130" s="129" t="s">
        <v>74</v>
      </c>
      <c r="AU130" s="129" t="s">
        <v>75</v>
      </c>
      <c r="AY130" s="124" t="s">
        <v>203</v>
      </c>
      <c r="BK130" s="130">
        <f>BK131+BK138</f>
        <v>0</v>
      </c>
    </row>
    <row r="131" spans="1:65" s="35" customFormat="1" ht="22.9" customHeight="1">
      <c r="B131" s="123"/>
      <c r="C131" s="188"/>
      <c r="D131" s="189" t="s">
        <v>74</v>
      </c>
      <c r="E131" s="191" t="s">
        <v>224</v>
      </c>
      <c r="F131" s="191" t="s">
        <v>225</v>
      </c>
      <c r="G131" s="188"/>
      <c r="H131" s="188"/>
      <c r="J131" s="226">
        <f>BK131</f>
        <v>0</v>
      </c>
      <c r="L131" s="123"/>
      <c r="M131" s="125"/>
      <c r="N131" s="126"/>
      <c r="O131" s="126"/>
      <c r="P131" s="127">
        <f>SUM(P132:P137)</f>
        <v>0</v>
      </c>
      <c r="Q131" s="126"/>
      <c r="R131" s="127">
        <f>SUM(R132:R137)</f>
        <v>1.6373025000000001</v>
      </c>
      <c r="S131" s="126"/>
      <c r="T131" s="128">
        <f>SUM(T132:T137)</f>
        <v>0</v>
      </c>
      <c r="AR131" s="124" t="s">
        <v>82</v>
      </c>
      <c r="AT131" s="129" t="s">
        <v>74</v>
      </c>
      <c r="AU131" s="129" t="s">
        <v>82</v>
      </c>
      <c r="AY131" s="124" t="s">
        <v>203</v>
      </c>
      <c r="BK131" s="130">
        <f>SUM(BK132:BK137)</f>
        <v>0</v>
      </c>
    </row>
    <row r="132" spans="1:65" s="87" customFormat="1" ht="16.5" customHeight="1">
      <c r="A132" s="19"/>
      <c r="B132" s="36"/>
      <c r="C132" s="192" t="s">
        <v>82</v>
      </c>
      <c r="D132" s="192" t="s">
        <v>206</v>
      </c>
      <c r="E132" s="193" t="s">
        <v>1190</v>
      </c>
      <c r="F132" s="194" t="s">
        <v>1191</v>
      </c>
      <c r="G132" s="195" t="s">
        <v>116</v>
      </c>
      <c r="H132" s="196">
        <v>30</v>
      </c>
      <c r="I132" s="37"/>
      <c r="J132" s="227">
        <f>ROUND(I132*H132,2)</f>
        <v>0</v>
      </c>
      <c r="K132" s="38"/>
      <c r="L132" s="36"/>
      <c r="M132" s="39" t="s">
        <v>1</v>
      </c>
      <c r="N132" s="131" t="s">
        <v>41</v>
      </c>
      <c r="O132" s="132"/>
      <c r="P132" s="133">
        <f>O132*H132</f>
        <v>0</v>
      </c>
      <c r="Q132" s="133">
        <v>3.9910000000000001E-2</v>
      </c>
      <c r="R132" s="133">
        <f>Q132*H132</f>
        <v>1.1973</v>
      </c>
      <c r="S132" s="133">
        <v>0</v>
      </c>
      <c r="T132" s="134">
        <f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135" t="s">
        <v>210</v>
      </c>
      <c r="AT132" s="135" t="s">
        <v>206</v>
      </c>
      <c r="AU132" s="135" t="s">
        <v>88</v>
      </c>
      <c r="AY132" s="80" t="s">
        <v>203</v>
      </c>
      <c r="BE132" s="136">
        <f>IF(N132="základná",J132,0)</f>
        <v>0</v>
      </c>
      <c r="BF132" s="136">
        <f>IF(N132="znížená",J132,0)</f>
        <v>0</v>
      </c>
      <c r="BG132" s="136">
        <f>IF(N132="zákl. prenesená",J132,0)</f>
        <v>0</v>
      </c>
      <c r="BH132" s="136">
        <f>IF(N132="zníž. prenesená",J132,0)</f>
        <v>0</v>
      </c>
      <c r="BI132" s="136">
        <f>IF(N132="nulová",J132,0)</f>
        <v>0</v>
      </c>
      <c r="BJ132" s="80" t="s">
        <v>88</v>
      </c>
      <c r="BK132" s="136">
        <f>ROUND(I132*H132,2)</f>
        <v>0</v>
      </c>
      <c r="BL132" s="80" t="s">
        <v>210</v>
      </c>
      <c r="BM132" s="135" t="s">
        <v>1192</v>
      </c>
    </row>
    <row r="133" spans="1:65" s="40" customFormat="1">
      <c r="B133" s="137"/>
      <c r="C133" s="197"/>
      <c r="D133" s="198" t="s">
        <v>212</v>
      </c>
      <c r="E133" s="199" t="s">
        <v>1</v>
      </c>
      <c r="F133" s="200" t="s">
        <v>1193</v>
      </c>
      <c r="G133" s="197"/>
      <c r="H133" s="201">
        <v>30</v>
      </c>
      <c r="J133" s="197"/>
      <c r="L133" s="137"/>
      <c r="M133" s="139"/>
      <c r="N133" s="140"/>
      <c r="O133" s="140"/>
      <c r="P133" s="140"/>
      <c r="Q133" s="140"/>
      <c r="R133" s="140"/>
      <c r="S133" s="140"/>
      <c r="T133" s="141"/>
      <c r="AT133" s="138" t="s">
        <v>212</v>
      </c>
      <c r="AU133" s="138" t="s">
        <v>88</v>
      </c>
      <c r="AV133" s="40" t="s">
        <v>88</v>
      </c>
      <c r="AW133" s="40" t="s">
        <v>31</v>
      </c>
      <c r="AX133" s="40" t="s">
        <v>75</v>
      </c>
      <c r="AY133" s="138" t="s">
        <v>203</v>
      </c>
    </row>
    <row r="134" spans="1:65" s="41" customFormat="1">
      <c r="B134" s="142"/>
      <c r="C134" s="202"/>
      <c r="D134" s="198" t="s">
        <v>212</v>
      </c>
      <c r="E134" s="203" t="s">
        <v>1</v>
      </c>
      <c r="F134" s="204" t="s">
        <v>239</v>
      </c>
      <c r="G134" s="202"/>
      <c r="H134" s="205">
        <v>30</v>
      </c>
      <c r="J134" s="202"/>
      <c r="L134" s="142"/>
      <c r="M134" s="144"/>
      <c r="N134" s="145"/>
      <c r="O134" s="145"/>
      <c r="P134" s="145"/>
      <c r="Q134" s="145"/>
      <c r="R134" s="145"/>
      <c r="S134" s="145"/>
      <c r="T134" s="146"/>
      <c r="AT134" s="143" t="s">
        <v>212</v>
      </c>
      <c r="AU134" s="143" t="s">
        <v>88</v>
      </c>
      <c r="AV134" s="41" t="s">
        <v>210</v>
      </c>
      <c r="AW134" s="41" t="s">
        <v>31</v>
      </c>
      <c r="AX134" s="41" t="s">
        <v>82</v>
      </c>
      <c r="AY134" s="143" t="s">
        <v>203</v>
      </c>
    </row>
    <row r="135" spans="1:65" s="87" customFormat="1" ht="16.5" customHeight="1">
      <c r="A135" s="19"/>
      <c r="B135" s="36"/>
      <c r="C135" s="192" t="s">
        <v>88</v>
      </c>
      <c r="D135" s="192" t="s">
        <v>206</v>
      </c>
      <c r="E135" s="193" t="s">
        <v>1194</v>
      </c>
      <c r="F135" s="194" t="s">
        <v>1195</v>
      </c>
      <c r="G135" s="195" t="s">
        <v>262</v>
      </c>
      <c r="H135" s="196">
        <v>0.21</v>
      </c>
      <c r="I135" s="37"/>
      <c r="J135" s="227">
        <f>ROUND(I135*H135,2)</f>
        <v>0</v>
      </c>
      <c r="K135" s="38"/>
      <c r="L135" s="36"/>
      <c r="M135" s="39" t="s">
        <v>1</v>
      </c>
      <c r="N135" s="131" t="s">
        <v>41</v>
      </c>
      <c r="O135" s="132"/>
      <c r="P135" s="133">
        <f>O135*H135</f>
        <v>0</v>
      </c>
      <c r="Q135" s="133">
        <v>2.0952500000000001</v>
      </c>
      <c r="R135" s="133">
        <f>Q135*H135</f>
        <v>0.44000250000000002</v>
      </c>
      <c r="S135" s="133">
        <v>0</v>
      </c>
      <c r="T135" s="134">
        <f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135" t="s">
        <v>210</v>
      </c>
      <c r="AT135" s="135" t="s">
        <v>206</v>
      </c>
      <c r="AU135" s="135" t="s">
        <v>88</v>
      </c>
      <c r="AY135" s="80" t="s">
        <v>203</v>
      </c>
      <c r="BE135" s="136">
        <f>IF(N135="základná",J135,0)</f>
        <v>0</v>
      </c>
      <c r="BF135" s="136">
        <f>IF(N135="znížená",J135,0)</f>
        <v>0</v>
      </c>
      <c r="BG135" s="136">
        <f>IF(N135="zákl. prenesená",J135,0)</f>
        <v>0</v>
      </c>
      <c r="BH135" s="136">
        <f>IF(N135="zníž. prenesená",J135,0)</f>
        <v>0</v>
      </c>
      <c r="BI135" s="136">
        <f>IF(N135="nulová",J135,0)</f>
        <v>0</v>
      </c>
      <c r="BJ135" s="80" t="s">
        <v>88</v>
      </c>
      <c r="BK135" s="136">
        <f>ROUND(I135*H135,2)</f>
        <v>0</v>
      </c>
      <c r="BL135" s="80" t="s">
        <v>210</v>
      </c>
      <c r="BM135" s="135" t="s">
        <v>1196</v>
      </c>
    </row>
    <row r="136" spans="1:65" s="40" customFormat="1">
      <c r="B136" s="137"/>
      <c r="C136" s="197"/>
      <c r="D136" s="198" t="s">
        <v>212</v>
      </c>
      <c r="E136" s="199" t="s">
        <v>1</v>
      </c>
      <c r="F136" s="200" t="s">
        <v>1197</v>
      </c>
      <c r="G136" s="197"/>
      <c r="H136" s="201">
        <v>0.21</v>
      </c>
      <c r="J136" s="197"/>
      <c r="L136" s="137"/>
      <c r="M136" s="139"/>
      <c r="N136" s="140"/>
      <c r="O136" s="140"/>
      <c r="P136" s="140"/>
      <c r="Q136" s="140"/>
      <c r="R136" s="140"/>
      <c r="S136" s="140"/>
      <c r="T136" s="141"/>
      <c r="AT136" s="138" t="s">
        <v>212</v>
      </c>
      <c r="AU136" s="138" t="s">
        <v>88</v>
      </c>
      <c r="AV136" s="40" t="s">
        <v>88</v>
      </c>
      <c r="AW136" s="40" t="s">
        <v>31</v>
      </c>
      <c r="AX136" s="40" t="s">
        <v>75</v>
      </c>
      <c r="AY136" s="138" t="s">
        <v>203</v>
      </c>
    </row>
    <row r="137" spans="1:65" s="41" customFormat="1">
      <c r="B137" s="142"/>
      <c r="C137" s="202"/>
      <c r="D137" s="198" t="s">
        <v>212</v>
      </c>
      <c r="E137" s="203" t="s">
        <v>1</v>
      </c>
      <c r="F137" s="204" t="s">
        <v>239</v>
      </c>
      <c r="G137" s="202"/>
      <c r="H137" s="205">
        <v>0.21</v>
      </c>
      <c r="J137" s="202"/>
      <c r="L137" s="142"/>
      <c r="M137" s="144"/>
      <c r="N137" s="145"/>
      <c r="O137" s="145"/>
      <c r="P137" s="145"/>
      <c r="Q137" s="145"/>
      <c r="R137" s="145"/>
      <c r="S137" s="145"/>
      <c r="T137" s="146"/>
      <c r="AT137" s="143" t="s">
        <v>212</v>
      </c>
      <c r="AU137" s="143" t="s">
        <v>88</v>
      </c>
      <c r="AV137" s="41" t="s">
        <v>210</v>
      </c>
      <c r="AW137" s="41" t="s">
        <v>31</v>
      </c>
      <c r="AX137" s="41" t="s">
        <v>82</v>
      </c>
      <c r="AY137" s="143" t="s">
        <v>203</v>
      </c>
    </row>
    <row r="138" spans="1:65" s="35" customFormat="1" ht="22.9" customHeight="1">
      <c r="B138" s="123"/>
      <c r="C138" s="188"/>
      <c r="D138" s="189" t="s">
        <v>74</v>
      </c>
      <c r="E138" s="191" t="s">
        <v>271</v>
      </c>
      <c r="F138" s="191" t="s">
        <v>397</v>
      </c>
      <c r="G138" s="188"/>
      <c r="H138" s="188"/>
      <c r="J138" s="226">
        <f>BK138</f>
        <v>0</v>
      </c>
      <c r="L138" s="123"/>
      <c r="M138" s="125"/>
      <c r="N138" s="126"/>
      <c r="O138" s="126"/>
      <c r="P138" s="127">
        <f>SUM(P139:P141)</f>
        <v>0</v>
      </c>
      <c r="Q138" s="126"/>
      <c r="R138" s="127">
        <f>SUM(R139:R141)</f>
        <v>0</v>
      </c>
      <c r="S138" s="126"/>
      <c r="T138" s="128">
        <f>SUM(T139:T141)</f>
        <v>0</v>
      </c>
      <c r="AR138" s="124" t="s">
        <v>82</v>
      </c>
      <c r="AT138" s="129" t="s">
        <v>74</v>
      </c>
      <c r="AU138" s="129" t="s">
        <v>82</v>
      </c>
      <c r="AY138" s="124" t="s">
        <v>203</v>
      </c>
      <c r="BK138" s="130">
        <f>SUM(BK139:BK141)</f>
        <v>0</v>
      </c>
    </row>
    <row r="139" spans="1:65" s="87" customFormat="1" ht="16.5" customHeight="1">
      <c r="A139" s="19"/>
      <c r="B139" s="36"/>
      <c r="C139" s="192" t="s">
        <v>204</v>
      </c>
      <c r="D139" s="192" t="s">
        <v>206</v>
      </c>
      <c r="E139" s="193" t="s">
        <v>1198</v>
      </c>
      <c r="F139" s="194" t="s">
        <v>1199</v>
      </c>
      <c r="G139" s="195" t="s">
        <v>209</v>
      </c>
      <c r="H139" s="196">
        <v>61</v>
      </c>
      <c r="I139" s="37"/>
      <c r="J139" s="227">
        <f>ROUND(I139*H139,2)</f>
        <v>0</v>
      </c>
      <c r="K139" s="38"/>
      <c r="L139" s="36"/>
      <c r="M139" s="39" t="s">
        <v>1</v>
      </c>
      <c r="N139" s="131" t="s">
        <v>41</v>
      </c>
      <c r="O139" s="132"/>
      <c r="P139" s="133">
        <f>O139*H139</f>
        <v>0</v>
      </c>
      <c r="Q139" s="133">
        <v>0</v>
      </c>
      <c r="R139" s="133">
        <f>Q139*H139</f>
        <v>0</v>
      </c>
      <c r="S139" s="133">
        <v>0</v>
      </c>
      <c r="T139" s="134">
        <f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135" t="s">
        <v>210</v>
      </c>
      <c r="AT139" s="135" t="s">
        <v>206</v>
      </c>
      <c r="AU139" s="135" t="s">
        <v>88</v>
      </c>
      <c r="AY139" s="80" t="s">
        <v>203</v>
      </c>
      <c r="BE139" s="136">
        <f>IF(N139="základná",J139,0)</f>
        <v>0</v>
      </c>
      <c r="BF139" s="136">
        <f>IF(N139="znížená",J139,0)</f>
        <v>0</v>
      </c>
      <c r="BG139" s="136">
        <f>IF(N139="zákl. prenesená",J139,0)</f>
        <v>0</v>
      </c>
      <c r="BH139" s="136">
        <f>IF(N139="zníž. prenesená",J139,0)</f>
        <v>0</v>
      </c>
      <c r="BI139" s="136">
        <f>IF(N139="nulová",J139,0)</f>
        <v>0</v>
      </c>
      <c r="BJ139" s="80" t="s">
        <v>88</v>
      </c>
      <c r="BK139" s="136">
        <f>ROUND(I139*H139,2)</f>
        <v>0</v>
      </c>
      <c r="BL139" s="80" t="s">
        <v>210</v>
      </c>
      <c r="BM139" s="135" t="s">
        <v>1200</v>
      </c>
    </row>
    <row r="140" spans="1:65" s="87" customFormat="1" ht="16.5" customHeight="1">
      <c r="A140" s="19"/>
      <c r="B140" s="36"/>
      <c r="C140" s="192" t="s">
        <v>210</v>
      </c>
      <c r="D140" s="192" t="s">
        <v>206</v>
      </c>
      <c r="E140" s="193" t="s">
        <v>1201</v>
      </c>
      <c r="F140" s="194" t="s">
        <v>1202</v>
      </c>
      <c r="G140" s="195" t="s">
        <v>408</v>
      </c>
      <c r="H140" s="196">
        <v>60</v>
      </c>
      <c r="I140" s="37"/>
      <c r="J140" s="227">
        <f>ROUND(I140*H140,2)</f>
        <v>0</v>
      </c>
      <c r="K140" s="38"/>
      <c r="L140" s="36"/>
      <c r="M140" s="39" t="s">
        <v>1</v>
      </c>
      <c r="N140" s="131" t="s">
        <v>41</v>
      </c>
      <c r="O140" s="132"/>
      <c r="P140" s="133">
        <f>O140*H140</f>
        <v>0</v>
      </c>
      <c r="Q140" s="133">
        <v>0</v>
      </c>
      <c r="R140" s="133">
        <f>Q140*H140</f>
        <v>0</v>
      </c>
      <c r="S140" s="133">
        <v>0</v>
      </c>
      <c r="T140" s="134">
        <f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135" t="s">
        <v>210</v>
      </c>
      <c r="AT140" s="135" t="s">
        <v>206</v>
      </c>
      <c r="AU140" s="135" t="s">
        <v>88</v>
      </c>
      <c r="AY140" s="80" t="s">
        <v>203</v>
      </c>
      <c r="BE140" s="136">
        <f>IF(N140="základná",J140,0)</f>
        <v>0</v>
      </c>
      <c r="BF140" s="136">
        <f>IF(N140="znížená",J140,0)</f>
        <v>0</v>
      </c>
      <c r="BG140" s="136">
        <f>IF(N140="zákl. prenesená",J140,0)</f>
        <v>0</v>
      </c>
      <c r="BH140" s="136">
        <f>IF(N140="zníž. prenesená",J140,0)</f>
        <v>0</v>
      </c>
      <c r="BI140" s="136">
        <f>IF(N140="nulová",J140,0)</f>
        <v>0</v>
      </c>
      <c r="BJ140" s="80" t="s">
        <v>88</v>
      </c>
      <c r="BK140" s="136">
        <f>ROUND(I140*H140,2)</f>
        <v>0</v>
      </c>
      <c r="BL140" s="80" t="s">
        <v>210</v>
      </c>
      <c r="BM140" s="135" t="s">
        <v>1203</v>
      </c>
    </row>
    <row r="141" spans="1:65" s="87" customFormat="1" ht="16.5" customHeight="1">
      <c r="A141" s="19"/>
      <c r="B141" s="36"/>
      <c r="C141" s="192" t="s">
        <v>245</v>
      </c>
      <c r="D141" s="192" t="s">
        <v>206</v>
      </c>
      <c r="E141" s="193" t="s">
        <v>1204</v>
      </c>
      <c r="F141" s="194" t="s">
        <v>1205</v>
      </c>
      <c r="G141" s="195" t="s">
        <v>408</v>
      </c>
      <c r="H141" s="196">
        <v>200</v>
      </c>
      <c r="I141" s="37"/>
      <c r="J141" s="227">
        <f>ROUND(I141*H141,2)</f>
        <v>0</v>
      </c>
      <c r="K141" s="38"/>
      <c r="L141" s="36"/>
      <c r="M141" s="39" t="s">
        <v>1</v>
      </c>
      <c r="N141" s="131" t="s">
        <v>41</v>
      </c>
      <c r="O141" s="132"/>
      <c r="P141" s="133">
        <f>O141*H141</f>
        <v>0</v>
      </c>
      <c r="Q141" s="133">
        <v>0</v>
      </c>
      <c r="R141" s="133">
        <f>Q141*H141</f>
        <v>0</v>
      </c>
      <c r="S141" s="133">
        <v>0</v>
      </c>
      <c r="T141" s="134">
        <f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135" t="s">
        <v>210</v>
      </c>
      <c r="AT141" s="135" t="s">
        <v>206</v>
      </c>
      <c r="AU141" s="135" t="s">
        <v>88</v>
      </c>
      <c r="AY141" s="80" t="s">
        <v>203</v>
      </c>
      <c r="BE141" s="136">
        <f>IF(N141="základná",J141,0)</f>
        <v>0</v>
      </c>
      <c r="BF141" s="136">
        <f>IF(N141="znížená",J141,0)</f>
        <v>0</v>
      </c>
      <c r="BG141" s="136">
        <f>IF(N141="zákl. prenesená",J141,0)</f>
        <v>0</v>
      </c>
      <c r="BH141" s="136">
        <f>IF(N141="zníž. prenesená",J141,0)</f>
        <v>0</v>
      </c>
      <c r="BI141" s="136">
        <f>IF(N141="nulová",J141,0)</f>
        <v>0</v>
      </c>
      <c r="BJ141" s="80" t="s">
        <v>88</v>
      </c>
      <c r="BK141" s="136">
        <f>ROUND(I141*H141,2)</f>
        <v>0</v>
      </c>
      <c r="BL141" s="80" t="s">
        <v>210</v>
      </c>
      <c r="BM141" s="135" t="s">
        <v>1206</v>
      </c>
    </row>
    <row r="142" spans="1:65" s="35" customFormat="1" ht="25.9" customHeight="1">
      <c r="B142" s="123"/>
      <c r="C142" s="188"/>
      <c r="D142" s="189" t="s">
        <v>74</v>
      </c>
      <c r="E142" s="190" t="s">
        <v>368</v>
      </c>
      <c r="F142" s="190" t="s">
        <v>1207</v>
      </c>
      <c r="G142" s="188"/>
      <c r="H142" s="188"/>
      <c r="J142" s="225">
        <f>BK142</f>
        <v>0</v>
      </c>
      <c r="L142" s="123"/>
      <c r="M142" s="125"/>
      <c r="N142" s="126"/>
      <c r="O142" s="126"/>
      <c r="P142" s="127">
        <f>P143+P148+P197+P241+P267</f>
        <v>0</v>
      </c>
      <c r="Q142" s="126"/>
      <c r="R142" s="127">
        <f>R143+R148+R197+R241+R267</f>
        <v>0</v>
      </c>
      <c r="S142" s="126"/>
      <c r="T142" s="128">
        <f>T143+T148+T197+T241+T267</f>
        <v>0</v>
      </c>
      <c r="AR142" s="124" t="s">
        <v>204</v>
      </c>
      <c r="AT142" s="129" t="s">
        <v>74</v>
      </c>
      <c r="AU142" s="129" t="s">
        <v>75</v>
      </c>
      <c r="AY142" s="124" t="s">
        <v>203</v>
      </c>
      <c r="BK142" s="130">
        <f>BK143+BK148+BK197+BK241+BK267</f>
        <v>0</v>
      </c>
    </row>
    <row r="143" spans="1:65" s="35" customFormat="1" ht="22.9" customHeight="1">
      <c r="B143" s="123"/>
      <c r="C143" s="188"/>
      <c r="D143" s="189" t="s">
        <v>74</v>
      </c>
      <c r="E143" s="191" t="s">
        <v>1208</v>
      </c>
      <c r="F143" s="191" t="s">
        <v>1209</v>
      </c>
      <c r="G143" s="188"/>
      <c r="H143" s="188"/>
      <c r="J143" s="226">
        <f>BK143</f>
        <v>0</v>
      </c>
      <c r="L143" s="123"/>
      <c r="M143" s="125"/>
      <c r="N143" s="126"/>
      <c r="O143" s="126"/>
      <c r="P143" s="127">
        <f>SUM(P144:P147)</f>
        <v>0</v>
      </c>
      <c r="Q143" s="126"/>
      <c r="R143" s="127">
        <f>SUM(R144:R147)</f>
        <v>0</v>
      </c>
      <c r="S143" s="126"/>
      <c r="T143" s="128">
        <f>SUM(T144:T147)</f>
        <v>0</v>
      </c>
      <c r="AR143" s="124" t="s">
        <v>204</v>
      </c>
      <c r="AT143" s="129" t="s">
        <v>74</v>
      </c>
      <c r="AU143" s="129" t="s">
        <v>82</v>
      </c>
      <c r="AY143" s="124" t="s">
        <v>203</v>
      </c>
      <c r="BK143" s="130">
        <f>SUM(BK144:BK147)</f>
        <v>0</v>
      </c>
    </row>
    <row r="144" spans="1:65" s="87" customFormat="1" ht="16.5" customHeight="1">
      <c r="A144" s="19"/>
      <c r="B144" s="36"/>
      <c r="C144" s="192" t="s">
        <v>224</v>
      </c>
      <c r="D144" s="192" t="s">
        <v>206</v>
      </c>
      <c r="E144" s="193" t="s">
        <v>1210</v>
      </c>
      <c r="F144" s="194" t="s">
        <v>1211</v>
      </c>
      <c r="G144" s="195" t="s">
        <v>1212</v>
      </c>
      <c r="H144" s="196">
        <v>60</v>
      </c>
      <c r="I144" s="37"/>
      <c r="J144" s="227">
        <f>ROUND(I144*H144,2)</f>
        <v>0</v>
      </c>
      <c r="K144" s="38"/>
      <c r="L144" s="36"/>
      <c r="M144" s="39" t="s">
        <v>1</v>
      </c>
      <c r="N144" s="131" t="s">
        <v>41</v>
      </c>
      <c r="O144" s="132"/>
      <c r="P144" s="133">
        <f>O144*H144</f>
        <v>0</v>
      </c>
      <c r="Q144" s="133">
        <v>0</v>
      </c>
      <c r="R144" s="133">
        <f>Q144*H144</f>
        <v>0</v>
      </c>
      <c r="S144" s="133">
        <v>0</v>
      </c>
      <c r="T144" s="134">
        <f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135" t="s">
        <v>708</v>
      </c>
      <c r="AT144" s="135" t="s">
        <v>206</v>
      </c>
      <c r="AU144" s="135" t="s">
        <v>88</v>
      </c>
      <c r="AY144" s="80" t="s">
        <v>203</v>
      </c>
      <c r="BE144" s="136">
        <f>IF(N144="základná",J144,0)</f>
        <v>0</v>
      </c>
      <c r="BF144" s="136">
        <f>IF(N144="znížená",J144,0)</f>
        <v>0</v>
      </c>
      <c r="BG144" s="136">
        <f>IF(N144="zákl. prenesená",J144,0)</f>
        <v>0</v>
      </c>
      <c r="BH144" s="136">
        <f>IF(N144="zníž. prenesená",J144,0)</f>
        <v>0</v>
      </c>
      <c r="BI144" s="136">
        <f>IF(N144="nulová",J144,0)</f>
        <v>0</v>
      </c>
      <c r="BJ144" s="80" t="s">
        <v>88</v>
      </c>
      <c r="BK144" s="136">
        <f>ROUND(I144*H144,2)</f>
        <v>0</v>
      </c>
      <c r="BL144" s="80" t="s">
        <v>708</v>
      </c>
      <c r="BM144" s="135" t="s">
        <v>1213</v>
      </c>
    </row>
    <row r="145" spans="1:65" s="87" customFormat="1" ht="16.5" customHeight="1">
      <c r="A145" s="19"/>
      <c r="B145" s="36"/>
      <c r="C145" s="192" t="s">
        <v>259</v>
      </c>
      <c r="D145" s="192" t="s">
        <v>206</v>
      </c>
      <c r="E145" s="193" t="s">
        <v>618</v>
      </c>
      <c r="F145" s="194" t="s">
        <v>1214</v>
      </c>
      <c r="G145" s="195" t="s">
        <v>209</v>
      </c>
      <c r="H145" s="196">
        <v>1</v>
      </c>
      <c r="I145" s="37"/>
      <c r="J145" s="227">
        <f>ROUND(I145*H145,2)</f>
        <v>0</v>
      </c>
      <c r="K145" s="38"/>
      <c r="L145" s="36"/>
      <c r="M145" s="39" t="s">
        <v>1</v>
      </c>
      <c r="N145" s="131" t="s">
        <v>41</v>
      </c>
      <c r="O145" s="132"/>
      <c r="P145" s="133">
        <f>O145*H145</f>
        <v>0</v>
      </c>
      <c r="Q145" s="133">
        <v>0</v>
      </c>
      <c r="R145" s="133">
        <f>Q145*H145</f>
        <v>0</v>
      </c>
      <c r="S145" s="133">
        <v>0</v>
      </c>
      <c r="T145" s="134">
        <f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135" t="s">
        <v>708</v>
      </c>
      <c r="AT145" s="135" t="s">
        <v>206</v>
      </c>
      <c r="AU145" s="135" t="s">
        <v>88</v>
      </c>
      <c r="AY145" s="80" t="s">
        <v>203</v>
      </c>
      <c r="BE145" s="136">
        <f>IF(N145="základná",J145,0)</f>
        <v>0</v>
      </c>
      <c r="BF145" s="136">
        <f>IF(N145="znížená",J145,0)</f>
        <v>0</v>
      </c>
      <c r="BG145" s="136">
        <f>IF(N145="zákl. prenesená",J145,0)</f>
        <v>0</v>
      </c>
      <c r="BH145" s="136">
        <f>IF(N145="zníž. prenesená",J145,0)</f>
        <v>0</v>
      </c>
      <c r="BI145" s="136">
        <f>IF(N145="nulová",J145,0)</f>
        <v>0</v>
      </c>
      <c r="BJ145" s="80" t="s">
        <v>88</v>
      </c>
      <c r="BK145" s="136">
        <f>ROUND(I145*H145,2)</f>
        <v>0</v>
      </c>
      <c r="BL145" s="80" t="s">
        <v>708</v>
      </c>
      <c r="BM145" s="135" t="s">
        <v>1215</v>
      </c>
    </row>
    <row r="146" spans="1:65" s="40" customFormat="1">
      <c r="B146" s="137"/>
      <c r="C146" s="197"/>
      <c r="D146" s="198" t="s">
        <v>212</v>
      </c>
      <c r="E146" s="199" t="s">
        <v>1</v>
      </c>
      <c r="F146" s="200" t="s">
        <v>82</v>
      </c>
      <c r="G146" s="197"/>
      <c r="H146" s="201">
        <v>1</v>
      </c>
      <c r="J146" s="197"/>
      <c r="L146" s="137"/>
      <c r="M146" s="139"/>
      <c r="N146" s="140"/>
      <c r="O146" s="140"/>
      <c r="P146" s="140"/>
      <c r="Q146" s="140"/>
      <c r="R146" s="140"/>
      <c r="S146" s="140"/>
      <c r="T146" s="141"/>
      <c r="AT146" s="138" t="s">
        <v>212</v>
      </c>
      <c r="AU146" s="138" t="s">
        <v>88</v>
      </c>
      <c r="AV146" s="40" t="s">
        <v>88</v>
      </c>
      <c r="AW146" s="40" t="s">
        <v>31</v>
      </c>
      <c r="AX146" s="40" t="s">
        <v>75</v>
      </c>
      <c r="AY146" s="138" t="s">
        <v>203</v>
      </c>
    </row>
    <row r="147" spans="1:65" s="41" customFormat="1">
      <c r="B147" s="142"/>
      <c r="C147" s="202"/>
      <c r="D147" s="198" t="s">
        <v>212</v>
      </c>
      <c r="E147" s="203" t="s">
        <v>1</v>
      </c>
      <c r="F147" s="204" t="s">
        <v>239</v>
      </c>
      <c r="G147" s="202"/>
      <c r="H147" s="205">
        <v>1</v>
      </c>
      <c r="J147" s="202"/>
      <c r="L147" s="142"/>
      <c r="M147" s="144"/>
      <c r="N147" s="145"/>
      <c r="O147" s="145"/>
      <c r="P147" s="145"/>
      <c r="Q147" s="145"/>
      <c r="R147" s="145"/>
      <c r="S147" s="145"/>
      <c r="T147" s="146"/>
      <c r="AT147" s="143" t="s">
        <v>212</v>
      </c>
      <c r="AU147" s="143" t="s">
        <v>88</v>
      </c>
      <c r="AV147" s="41" t="s">
        <v>210</v>
      </c>
      <c r="AW147" s="41" t="s">
        <v>31</v>
      </c>
      <c r="AX147" s="41" t="s">
        <v>82</v>
      </c>
      <c r="AY147" s="143" t="s">
        <v>203</v>
      </c>
    </row>
    <row r="148" spans="1:65" s="35" customFormat="1" ht="22.9" customHeight="1">
      <c r="B148" s="123"/>
      <c r="C148" s="188"/>
      <c r="D148" s="189" t="s">
        <v>74</v>
      </c>
      <c r="E148" s="191" t="s">
        <v>1216</v>
      </c>
      <c r="F148" s="191" t="s">
        <v>1217</v>
      </c>
      <c r="G148" s="188"/>
      <c r="H148" s="188"/>
      <c r="J148" s="226">
        <f>BK148</f>
        <v>0</v>
      </c>
      <c r="L148" s="123"/>
      <c r="M148" s="125"/>
      <c r="N148" s="126"/>
      <c r="O148" s="126"/>
      <c r="P148" s="127">
        <f>SUM(P149:P196)</f>
        <v>0</v>
      </c>
      <c r="Q148" s="126"/>
      <c r="R148" s="127">
        <f>SUM(R149:R196)</f>
        <v>0</v>
      </c>
      <c r="S148" s="126"/>
      <c r="T148" s="128">
        <f>SUM(T149:T196)</f>
        <v>0</v>
      </c>
      <c r="AR148" s="124" t="s">
        <v>82</v>
      </c>
      <c r="AT148" s="129" t="s">
        <v>74</v>
      </c>
      <c r="AU148" s="129" t="s">
        <v>82</v>
      </c>
      <c r="AY148" s="124" t="s">
        <v>203</v>
      </c>
      <c r="BK148" s="130">
        <f>SUM(BK149:BK196)</f>
        <v>0</v>
      </c>
    </row>
    <row r="149" spans="1:65" s="87" customFormat="1" ht="16.5" customHeight="1">
      <c r="A149" s="19"/>
      <c r="B149" s="36"/>
      <c r="C149" s="192" t="s">
        <v>267</v>
      </c>
      <c r="D149" s="192" t="s">
        <v>206</v>
      </c>
      <c r="E149" s="193" t="s">
        <v>1218</v>
      </c>
      <c r="F149" s="194" t="s">
        <v>1219</v>
      </c>
      <c r="G149" s="195" t="s">
        <v>408</v>
      </c>
      <c r="H149" s="196">
        <v>180</v>
      </c>
      <c r="I149" s="37"/>
      <c r="J149" s="227">
        <f t="shared" ref="J149:J196" si="0">ROUND(I149*H149,2)</f>
        <v>0</v>
      </c>
      <c r="K149" s="38"/>
      <c r="L149" s="36"/>
      <c r="M149" s="39" t="s">
        <v>1</v>
      </c>
      <c r="N149" s="131" t="s">
        <v>41</v>
      </c>
      <c r="O149" s="132"/>
      <c r="P149" s="133">
        <f t="shared" ref="P149:P196" si="1">O149*H149</f>
        <v>0</v>
      </c>
      <c r="Q149" s="133">
        <v>0</v>
      </c>
      <c r="R149" s="133">
        <f t="shared" ref="R149:R196" si="2">Q149*H149</f>
        <v>0</v>
      </c>
      <c r="S149" s="133">
        <v>0</v>
      </c>
      <c r="T149" s="134">
        <f t="shared" ref="T149:T196" si="3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135" t="s">
        <v>708</v>
      </c>
      <c r="AT149" s="135" t="s">
        <v>206</v>
      </c>
      <c r="AU149" s="135" t="s">
        <v>88</v>
      </c>
      <c r="AY149" s="80" t="s">
        <v>203</v>
      </c>
      <c r="BE149" s="136">
        <f t="shared" ref="BE149:BE196" si="4">IF(N149="základná",J149,0)</f>
        <v>0</v>
      </c>
      <c r="BF149" s="136">
        <f t="shared" ref="BF149:BF196" si="5">IF(N149="znížená",J149,0)</f>
        <v>0</v>
      </c>
      <c r="BG149" s="136">
        <f t="shared" ref="BG149:BG196" si="6">IF(N149="zákl. prenesená",J149,0)</f>
        <v>0</v>
      </c>
      <c r="BH149" s="136">
        <f t="shared" ref="BH149:BH196" si="7">IF(N149="zníž. prenesená",J149,0)</f>
        <v>0</v>
      </c>
      <c r="BI149" s="136">
        <f t="shared" ref="BI149:BI196" si="8">IF(N149="nulová",J149,0)</f>
        <v>0</v>
      </c>
      <c r="BJ149" s="80" t="s">
        <v>88</v>
      </c>
      <c r="BK149" s="136">
        <f t="shared" ref="BK149:BK196" si="9">ROUND(I149*H149,2)</f>
        <v>0</v>
      </c>
      <c r="BL149" s="80" t="s">
        <v>708</v>
      </c>
      <c r="BM149" s="135" t="s">
        <v>88</v>
      </c>
    </row>
    <row r="150" spans="1:65" s="87" customFormat="1" ht="16.5" customHeight="1">
      <c r="A150" s="19"/>
      <c r="B150" s="36"/>
      <c r="C150" s="192" t="s">
        <v>271</v>
      </c>
      <c r="D150" s="192" t="s">
        <v>206</v>
      </c>
      <c r="E150" s="193" t="s">
        <v>1220</v>
      </c>
      <c r="F150" s="194" t="s">
        <v>1221</v>
      </c>
      <c r="G150" s="195" t="s">
        <v>408</v>
      </c>
      <c r="H150" s="196">
        <v>60</v>
      </c>
      <c r="I150" s="37"/>
      <c r="J150" s="227">
        <f t="shared" si="0"/>
        <v>0</v>
      </c>
      <c r="K150" s="38"/>
      <c r="L150" s="36"/>
      <c r="M150" s="39" t="s">
        <v>1</v>
      </c>
      <c r="N150" s="131" t="s">
        <v>41</v>
      </c>
      <c r="O150" s="132"/>
      <c r="P150" s="133">
        <f t="shared" si="1"/>
        <v>0</v>
      </c>
      <c r="Q150" s="133">
        <v>0</v>
      </c>
      <c r="R150" s="133">
        <f t="shared" si="2"/>
        <v>0</v>
      </c>
      <c r="S150" s="133">
        <v>0</v>
      </c>
      <c r="T150" s="134">
        <f t="shared" si="3"/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135" t="s">
        <v>708</v>
      </c>
      <c r="AT150" s="135" t="s">
        <v>206</v>
      </c>
      <c r="AU150" s="135" t="s">
        <v>88</v>
      </c>
      <c r="AY150" s="80" t="s">
        <v>203</v>
      </c>
      <c r="BE150" s="136">
        <f t="shared" si="4"/>
        <v>0</v>
      </c>
      <c r="BF150" s="136">
        <f t="shared" si="5"/>
        <v>0</v>
      </c>
      <c r="BG150" s="136">
        <f t="shared" si="6"/>
        <v>0</v>
      </c>
      <c r="BH150" s="136">
        <f t="shared" si="7"/>
        <v>0</v>
      </c>
      <c r="BI150" s="136">
        <f t="shared" si="8"/>
        <v>0</v>
      </c>
      <c r="BJ150" s="80" t="s">
        <v>88</v>
      </c>
      <c r="BK150" s="136">
        <f t="shared" si="9"/>
        <v>0</v>
      </c>
      <c r="BL150" s="80" t="s">
        <v>708</v>
      </c>
      <c r="BM150" s="135" t="s">
        <v>210</v>
      </c>
    </row>
    <row r="151" spans="1:65" s="87" customFormat="1" ht="16.5" customHeight="1">
      <c r="A151" s="19"/>
      <c r="B151" s="36"/>
      <c r="C151" s="192" t="s">
        <v>244</v>
      </c>
      <c r="D151" s="192" t="s">
        <v>206</v>
      </c>
      <c r="E151" s="193" t="s">
        <v>1222</v>
      </c>
      <c r="F151" s="194" t="s">
        <v>1223</v>
      </c>
      <c r="G151" s="195" t="s">
        <v>209</v>
      </c>
      <c r="H151" s="196">
        <v>32</v>
      </c>
      <c r="I151" s="37"/>
      <c r="J151" s="227">
        <f t="shared" si="0"/>
        <v>0</v>
      </c>
      <c r="K151" s="38"/>
      <c r="L151" s="36"/>
      <c r="M151" s="39" t="s">
        <v>1</v>
      </c>
      <c r="N151" s="131" t="s">
        <v>41</v>
      </c>
      <c r="O151" s="132"/>
      <c r="P151" s="133">
        <f t="shared" si="1"/>
        <v>0</v>
      </c>
      <c r="Q151" s="133">
        <v>0</v>
      </c>
      <c r="R151" s="133">
        <f t="shared" si="2"/>
        <v>0</v>
      </c>
      <c r="S151" s="133">
        <v>0</v>
      </c>
      <c r="T151" s="134">
        <f t="shared" si="3"/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135" t="s">
        <v>708</v>
      </c>
      <c r="AT151" s="135" t="s">
        <v>206</v>
      </c>
      <c r="AU151" s="135" t="s">
        <v>88</v>
      </c>
      <c r="AY151" s="80" t="s">
        <v>203</v>
      </c>
      <c r="BE151" s="136">
        <f t="shared" si="4"/>
        <v>0</v>
      </c>
      <c r="BF151" s="136">
        <f t="shared" si="5"/>
        <v>0</v>
      </c>
      <c r="BG151" s="136">
        <f t="shared" si="6"/>
        <v>0</v>
      </c>
      <c r="BH151" s="136">
        <f t="shared" si="7"/>
        <v>0</v>
      </c>
      <c r="BI151" s="136">
        <f t="shared" si="8"/>
        <v>0</v>
      </c>
      <c r="BJ151" s="80" t="s">
        <v>88</v>
      </c>
      <c r="BK151" s="136">
        <f t="shared" si="9"/>
        <v>0</v>
      </c>
      <c r="BL151" s="80" t="s">
        <v>708</v>
      </c>
      <c r="BM151" s="135" t="s">
        <v>224</v>
      </c>
    </row>
    <row r="152" spans="1:65" s="87" customFormat="1" ht="16.5" customHeight="1">
      <c r="A152" s="19"/>
      <c r="B152" s="36"/>
      <c r="C152" s="192" t="s">
        <v>280</v>
      </c>
      <c r="D152" s="192" t="s">
        <v>206</v>
      </c>
      <c r="E152" s="193" t="s">
        <v>1224</v>
      </c>
      <c r="F152" s="194" t="s">
        <v>1225</v>
      </c>
      <c r="G152" s="195" t="s">
        <v>209</v>
      </c>
      <c r="H152" s="196">
        <v>5</v>
      </c>
      <c r="I152" s="37"/>
      <c r="J152" s="227">
        <f t="shared" si="0"/>
        <v>0</v>
      </c>
      <c r="K152" s="38"/>
      <c r="L152" s="36"/>
      <c r="M152" s="39" t="s">
        <v>1</v>
      </c>
      <c r="N152" s="131" t="s">
        <v>41</v>
      </c>
      <c r="O152" s="132"/>
      <c r="P152" s="133">
        <f t="shared" si="1"/>
        <v>0</v>
      </c>
      <c r="Q152" s="133">
        <v>0</v>
      </c>
      <c r="R152" s="133">
        <f t="shared" si="2"/>
        <v>0</v>
      </c>
      <c r="S152" s="133">
        <v>0</v>
      </c>
      <c r="T152" s="134">
        <f t="shared" si="3"/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135" t="s">
        <v>708</v>
      </c>
      <c r="AT152" s="135" t="s">
        <v>206</v>
      </c>
      <c r="AU152" s="135" t="s">
        <v>88</v>
      </c>
      <c r="AY152" s="80" t="s">
        <v>203</v>
      </c>
      <c r="BE152" s="136">
        <f t="shared" si="4"/>
        <v>0</v>
      </c>
      <c r="BF152" s="136">
        <f t="shared" si="5"/>
        <v>0</v>
      </c>
      <c r="BG152" s="136">
        <f t="shared" si="6"/>
        <v>0</v>
      </c>
      <c r="BH152" s="136">
        <f t="shared" si="7"/>
        <v>0</v>
      </c>
      <c r="BI152" s="136">
        <f t="shared" si="8"/>
        <v>0</v>
      </c>
      <c r="BJ152" s="80" t="s">
        <v>88</v>
      </c>
      <c r="BK152" s="136">
        <f t="shared" si="9"/>
        <v>0</v>
      </c>
      <c r="BL152" s="80" t="s">
        <v>708</v>
      </c>
      <c r="BM152" s="135" t="s">
        <v>267</v>
      </c>
    </row>
    <row r="153" spans="1:65" s="87" customFormat="1" ht="16.5" customHeight="1">
      <c r="A153" s="19"/>
      <c r="B153" s="36"/>
      <c r="C153" s="192" t="s">
        <v>284</v>
      </c>
      <c r="D153" s="192" t="s">
        <v>206</v>
      </c>
      <c r="E153" s="193" t="s">
        <v>1226</v>
      </c>
      <c r="F153" s="194" t="s">
        <v>1227</v>
      </c>
      <c r="G153" s="195" t="s">
        <v>209</v>
      </c>
      <c r="H153" s="196">
        <v>24</v>
      </c>
      <c r="I153" s="37"/>
      <c r="J153" s="227">
        <f t="shared" si="0"/>
        <v>0</v>
      </c>
      <c r="K153" s="38"/>
      <c r="L153" s="36"/>
      <c r="M153" s="39" t="s">
        <v>1</v>
      </c>
      <c r="N153" s="131" t="s">
        <v>41</v>
      </c>
      <c r="O153" s="132"/>
      <c r="P153" s="133">
        <f t="shared" si="1"/>
        <v>0</v>
      </c>
      <c r="Q153" s="133">
        <v>0</v>
      </c>
      <c r="R153" s="133">
        <f t="shared" si="2"/>
        <v>0</v>
      </c>
      <c r="S153" s="133">
        <v>0</v>
      </c>
      <c r="T153" s="134">
        <f t="shared" si="3"/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135" t="s">
        <v>708</v>
      </c>
      <c r="AT153" s="135" t="s">
        <v>206</v>
      </c>
      <c r="AU153" s="135" t="s">
        <v>88</v>
      </c>
      <c r="AY153" s="80" t="s">
        <v>203</v>
      </c>
      <c r="BE153" s="136">
        <f t="shared" si="4"/>
        <v>0</v>
      </c>
      <c r="BF153" s="136">
        <f t="shared" si="5"/>
        <v>0</v>
      </c>
      <c r="BG153" s="136">
        <f t="shared" si="6"/>
        <v>0</v>
      </c>
      <c r="BH153" s="136">
        <f t="shared" si="7"/>
        <v>0</v>
      </c>
      <c r="BI153" s="136">
        <f t="shared" si="8"/>
        <v>0</v>
      </c>
      <c r="BJ153" s="80" t="s">
        <v>88</v>
      </c>
      <c r="BK153" s="136">
        <f t="shared" si="9"/>
        <v>0</v>
      </c>
      <c r="BL153" s="80" t="s">
        <v>708</v>
      </c>
      <c r="BM153" s="135" t="s">
        <v>244</v>
      </c>
    </row>
    <row r="154" spans="1:65" s="87" customFormat="1" ht="16.5" customHeight="1">
      <c r="A154" s="19"/>
      <c r="B154" s="36"/>
      <c r="C154" s="192" t="s">
        <v>288</v>
      </c>
      <c r="D154" s="192" t="s">
        <v>206</v>
      </c>
      <c r="E154" s="193" t="s">
        <v>1228</v>
      </c>
      <c r="F154" s="194" t="s">
        <v>1229</v>
      </c>
      <c r="G154" s="195" t="s">
        <v>209</v>
      </c>
      <c r="H154" s="196">
        <v>12</v>
      </c>
      <c r="I154" s="37"/>
      <c r="J154" s="227">
        <f t="shared" si="0"/>
        <v>0</v>
      </c>
      <c r="K154" s="38"/>
      <c r="L154" s="36"/>
      <c r="M154" s="39" t="s">
        <v>1</v>
      </c>
      <c r="N154" s="131" t="s">
        <v>41</v>
      </c>
      <c r="O154" s="132"/>
      <c r="P154" s="133">
        <f t="shared" si="1"/>
        <v>0</v>
      </c>
      <c r="Q154" s="133">
        <v>0</v>
      </c>
      <c r="R154" s="133">
        <f t="shared" si="2"/>
        <v>0</v>
      </c>
      <c r="S154" s="133">
        <v>0</v>
      </c>
      <c r="T154" s="134">
        <f t="shared" si="3"/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135" t="s">
        <v>708</v>
      </c>
      <c r="AT154" s="135" t="s">
        <v>206</v>
      </c>
      <c r="AU154" s="135" t="s">
        <v>88</v>
      </c>
      <c r="AY154" s="80" t="s">
        <v>203</v>
      </c>
      <c r="BE154" s="136">
        <f t="shared" si="4"/>
        <v>0</v>
      </c>
      <c r="BF154" s="136">
        <f t="shared" si="5"/>
        <v>0</v>
      </c>
      <c r="BG154" s="136">
        <f t="shared" si="6"/>
        <v>0</v>
      </c>
      <c r="BH154" s="136">
        <f t="shared" si="7"/>
        <v>0</v>
      </c>
      <c r="BI154" s="136">
        <f t="shared" si="8"/>
        <v>0</v>
      </c>
      <c r="BJ154" s="80" t="s">
        <v>88</v>
      </c>
      <c r="BK154" s="136">
        <f t="shared" si="9"/>
        <v>0</v>
      </c>
      <c r="BL154" s="80" t="s">
        <v>708</v>
      </c>
      <c r="BM154" s="135" t="s">
        <v>284</v>
      </c>
    </row>
    <row r="155" spans="1:65" s="87" customFormat="1" ht="16.5" customHeight="1">
      <c r="A155" s="19"/>
      <c r="B155" s="36"/>
      <c r="C155" s="192" t="s">
        <v>296</v>
      </c>
      <c r="D155" s="192" t="s">
        <v>206</v>
      </c>
      <c r="E155" s="193" t="s">
        <v>1230</v>
      </c>
      <c r="F155" s="194" t="s">
        <v>1231</v>
      </c>
      <c r="G155" s="195" t="s">
        <v>209</v>
      </c>
      <c r="H155" s="196">
        <v>20</v>
      </c>
      <c r="I155" s="37"/>
      <c r="J155" s="227">
        <f t="shared" si="0"/>
        <v>0</v>
      </c>
      <c r="K155" s="38"/>
      <c r="L155" s="36"/>
      <c r="M155" s="39" t="s">
        <v>1</v>
      </c>
      <c r="N155" s="131" t="s">
        <v>41</v>
      </c>
      <c r="O155" s="132"/>
      <c r="P155" s="133">
        <f t="shared" si="1"/>
        <v>0</v>
      </c>
      <c r="Q155" s="133">
        <v>0</v>
      </c>
      <c r="R155" s="133">
        <f t="shared" si="2"/>
        <v>0</v>
      </c>
      <c r="S155" s="133">
        <v>0</v>
      </c>
      <c r="T155" s="134">
        <f t="shared" si="3"/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135" t="s">
        <v>708</v>
      </c>
      <c r="AT155" s="135" t="s">
        <v>206</v>
      </c>
      <c r="AU155" s="135" t="s">
        <v>88</v>
      </c>
      <c r="AY155" s="80" t="s">
        <v>203</v>
      </c>
      <c r="BE155" s="136">
        <f t="shared" si="4"/>
        <v>0</v>
      </c>
      <c r="BF155" s="136">
        <f t="shared" si="5"/>
        <v>0</v>
      </c>
      <c r="BG155" s="136">
        <f t="shared" si="6"/>
        <v>0</v>
      </c>
      <c r="BH155" s="136">
        <f t="shared" si="7"/>
        <v>0</v>
      </c>
      <c r="BI155" s="136">
        <f t="shared" si="8"/>
        <v>0</v>
      </c>
      <c r="BJ155" s="80" t="s">
        <v>88</v>
      </c>
      <c r="BK155" s="136">
        <f t="shared" si="9"/>
        <v>0</v>
      </c>
      <c r="BL155" s="80" t="s">
        <v>708</v>
      </c>
      <c r="BM155" s="135" t="s">
        <v>296</v>
      </c>
    </row>
    <row r="156" spans="1:65" s="87" customFormat="1" ht="16.5" customHeight="1">
      <c r="A156" s="19"/>
      <c r="B156" s="36"/>
      <c r="C156" s="192" t="s">
        <v>300</v>
      </c>
      <c r="D156" s="192" t="s">
        <v>206</v>
      </c>
      <c r="E156" s="193" t="s">
        <v>1232</v>
      </c>
      <c r="F156" s="194" t="s">
        <v>1233</v>
      </c>
      <c r="G156" s="195" t="s">
        <v>209</v>
      </c>
      <c r="H156" s="196">
        <v>24</v>
      </c>
      <c r="I156" s="37"/>
      <c r="J156" s="227">
        <f t="shared" si="0"/>
        <v>0</v>
      </c>
      <c r="K156" s="38"/>
      <c r="L156" s="36"/>
      <c r="M156" s="39" t="s">
        <v>1</v>
      </c>
      <c r="N156" s="131" t="s">
        <v>41</v>
      </c>
      <c r="O156" s="132"/>
      <c r="P156" s="133">
        <f t="shared" si="1"/>
        <v>0</v>
      </c>
      <c r="Q156" s="133">
        <v>0</v>
      </c>
      <c r="R156" s="133">
        <f t="shared" si="2"/>
        <v>0</v>
      </c>
      <c r="S156" s="133">
        <v>0</v>
      </c>
      <c r="T156" s="134">
        <f t="shared" si="3"/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135" t="s">
        <v>708</v>
      </c>
      <c r="AT156" s="135" t="s">
        <v>206</v>
      </c>
      <c r="AU156" s="135" t="s">
        <v>88</v>
      </c>
      <c r="AY156" s="80" t="s">
        <v>203</v>
      </c>
      <c r="BE156" s="136">
        <f t="shared" si="4"/>
        <v>0</v>
      </c>
      <c r="BF156" s="136">
        <f t="shared" si="5"/>
        <v>0</v>
      </c>
      <c r="BG156" s="136">
        <f t="shared" si="6"/>
        <v>0</v>
      </c>
      <c r="BH156" s="136">
        <f t="shared" si="7"/>
        <v>0</v>
      </c>
      <c r="BI156" s="136">
        <f t="shared" si="8"/>
        <v>0</v>
      </c>
      <c r="BJ156" s="80" t="s">
        <v>88</v>
      </c>
      <c r="BK156" s="136">
        <f t="shared" si="9"/>
        <v>0</v>
      </c>
      <c r="BL156" s="80" t="s">
        <v>708</v>
      </c>
      <c r="BM156" s="135" t="s">
        <v>308</v>
      </c>
    </row>
    <row r="157" spans="1:65" s="87" customFormat="1" ht="16.5" customHeight="1">
      <c r="A157" s="19"/>
      <c r="B157" s="36"/>
      <c r="C157" s="192" t="s">
        <v>308</v>
      </c>
      <c r="D157" s="192" t="s">
        <v>206</v>
      </c>
      <c r="E157" s="193" t="s">
        <v>1234</v>
      </c>
      <c r="F157" s="194" t="s">
        <v>1235</v>
      </c>
      <c r="G157" s="195" t="s">
        <v>209</v>
      </c>
      <c r="H157" s="196">
        <v>12</v>
      </c>
      <c r="I157" s="37"/>
      <c r="J157" s="227">
        <f t="shared" si="0"/>
        <v>0</v>
      </c>
      <c r="K157" s="38"/>
      <c r="L157" s="36"/>
      <c r="M157" s="39" t="s">
        <v>1</v>
      </c>
      <c r="N157" s="131" t="s">
        <v>41</v>
      </c>
      <c r="O157" s="132"/>
      <c r="P157" s="133">
        <f t="shared" si="1"/>
        <v>0</v>
      </c>
      <c r="Q157" s="133">
        <v>0</v>
      </c>
      <c r="R157" s="133">
        <f t="shared" si="2"/>
        <v>0</v>
      </c>
      <c r="S157" s="133">
        <v>0</v>
      </c>
      <c r="T157" s="134">
        <f t="shared" si="3"/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135" t="s">
        <v>708</v>
      </c>
      <c r="AT157" s="135" t="s">
        <v>206</v>
      </c>
      <c r="AU157" s="135" t="s">
        <v>88</v>
      </c>
      <c r="AY157" s="80" t="s">
        <v>203</v>
      </c>
      <c r="BE157" s="136">
        <f t="shared" si="4"/>
        <v>0</v>
      </c>
      <c r="BF157" s="136">
        <f t="shared" si="5"/>
        <v>0</v>
      </c>
      <c r="BG157" s="136">
        <f t="shared" si="6"/>
        <v>0</v>
      </c>
      <c r="BH157" s="136">
        <f t="shared" si="7"/>
        <v>0</v>
      </c>
      <c r="BI157" s="136">
        <f t="shared" si="8"/>
        <v>0</v>
      </c>
      <c r="BJ157" s="80" t="s">
        <v>88</v>
      </c>
      <c r="BK157" s="136">
        <f t="shared" si="9"/>
        <v>0</v>
      </c>
      <c r="BL157" s="80" t="s">
        <v>708</v>
      </c>
      <c r="BM157" s="135" t="s">
        <v>317</v>
      </c>
    </row>
    <row r="158" spans="1:65" s="87" customFormat="1" ht="16.5" customHeight="1">
      <c r="A158" s="19"/>
      <c r="B158" s="36"/>
      <c r="C158" s="192" t="s">
        <v>312</v>
      </c>
      <c r="D158" s="192" t="s">
        <v>206</v>
      </c>
      <c r="E158" s="193" t="s">
        <v>1236</v>
      </c>
      <c r="F158" s="194" t="s">
        <v>1237</v>
      </c>
      <c r="G158" s="195" t="s">
        <v>209</v>
      </c>
      <c r="H158" s="196">
        <v>2</v>
      </c>
      <c r="I158" s="37"/>
      <c r="J158" s="227">
        <f t="shared" si="0"/>
        <v>0</v>
      </c>
      <c r="K158" s="38"/>
      <c r="L158" s="36"/>
      <c r="M158" s="39" t="s">
        <v>1</v>
      </c>
      <c r="N158" s="131" t="s">
        <v>41</v>
      </c>
      <c r="O158" s="132"/>
      <c r="P158" s="133">
        <f t="shared" si="1"/>
        <v>0</v>
      </c>
      <c r="Q158" s="133">
        <v>0</v>
      </c>
      <c r="R158" s="133">
        <f t="shared" si="2"/>
        <v>0</v>
      </c>
      <c r="S158" s="133">
        <v>0</v>
      </c>
      <c r="T158" s="134">
        <f t="shared" si="3"/>
        <v>0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135" t="s">
        <v>708</v>
      </c>
      <c r="AT158" s="135" t="s">
        <v>206</v>
      </c>
      <c r="AU158" s="135" t="s">
        <v>88</v>
      </c>
      <c r="AY158" s="80" t="s">
        <v>203</v>
      </c>
      <c r="BE158" s="136">
        <f t="shared" si="4"/>
        <v>0</v>
      </c>
      <c r="BF158" s="136">
        <f t="shared" si="5"/>
        <v>0</v>
      </c>
      <c r="BG158" s="136">
        <f t="shared" si="6"/>
        <v>0</v>
      </c>
      <c r="BH158" s="136">
        <f t="shared" si="7"/>
        <v>0</v>
      </c>
      <c r="BI158" s="136">
        <f t="shared" si="8"/>
        <v>0</v>
      </c>
      <c r="BJ158" s="80" t="s">
        <v>88</v>
      </c>
      <c r="BK158" s="136">
        <f t="shared" si="9"/>
        <v>0</v>
      </c>
      <c r="BL158" s="80" t="s">
        <v>708</v>
      </c>
      <c r="BM158" s="135" t="s">
        <v>7</v>
      </c>
    </row>
    <row r="159" spans="1:65" s="87" customFormat="1" ht="16.5" customHeight="1">
      <c r="A159" s="19"/>
      <c r="B159" s="36"/>
      <c r="C159" s="192" t="s">
        <v>317</v>
      </c>
      <c r="D159" s="192" t="s">
        <v>206</v>
      </c>
      <c r="E159" s="193" t="s">
        <v>1238</v>
      </c>
      <c r="F159" s="194" t="s">
        <v>1239</v>
      </c>
      <c r="G159" s="195" t="s">
        <v>209</v>
      </c>
      <c r="H159" s="196">
        <v>200</v>
      </c>
      <c r="I159" s="37"/>
      <c r="J159" s="227">
        <f t="shared" si="0"/>
        <v>0</v>
      </c>
      <c r="K159" s="38"/>
      <c r="L159" s="36"/>
      <c r="M159" s="39" t="s">
        <v>1</v>
      </c>
      <c r="N159" s="131" t="s">
        <v>41</v>
      </c>
      <c r="O159" s="132"/>
      <c r="P159" s="133">
        <f t="shared" si="1"/>
        <v>0</v>
      </c>
      <c r="Q159" s="133">
        <v>0</v>
      </c>
      <c r="R159" s="133">
        <f t="shared" si="2"/>
        <v>0</v>
      </c>
      <c r="S159" s="133">
        <v>0</v>
      </c>
      <c r="T159" s="134">
        <f t="shared" si="3"/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135" t="s">
        <v>708</v>
      </c>
      <c r="AT159" s="135" t="s">
        <v>206</v>
      </c>
      <c r="AU159" s="135" t="s">
        <v>88</v>
      </c>
      <c r="AY159" s="80" t="s">
        <v>203</v>
      </c>
      <c r="BE159" s="136">
        <f t="shared" si="4"/>
        <v>0</v>
      </c>
      <c r="BF159" s="136">
        <f t="shared" si="5"/>
        <v>0</v>
      </c>
      <c r="BG159" s="136">
        <f t="shared" si="6"/>
        <v>0</v>
      </c>
      <c r="BH159" s="136">
        <f t="shared" si="7"/>
        <v>0</v>
      </c>
      <c r="BI159" s="136">
        <f t="shared" si="8"/>
        <v>0</v>
      </c>
      <c r="BJ159" s="80" t="s">
        <v>88</v>
      </c>
      <c r="BK159" s="136">
        <f t="shared" si="9"/>
        <v>0</v>
      </c>
      <c r="BL159" s="80" t="s">
        <v>708</v>
      </c>
      <c r="BM159" s="135" t="s">
        <v>361</v>
      </c>
    </row>
    <row r="160" spans="1:65" s="87" customFormat="1" ht="16.5" customHeight="1">
      <c r="A160" s="19"/>
      <c r="B160" s="36"/>
      <c r="C160" s="192" t="s">
        <v>326</v>
      </c>
      <c r="D160" s="192" t="s">
        <v>206</v>
      </c>
      <c r="E160" s="193" t="s">
        <v>1240</v>
      </c>
      <c r="F160" s="194" t="s">
        <v>1241</v>
      </c>
      <c r="G160" s="195" t="s">
        <v>408</v>
      </c>
      <c r="H160" s="196">
        <v>40</v>
      </c>
      <c r="I160" s="37"/>
      <c r="J160" s="227">
        <f t="shared" si="0"/>
        <v>0</v>
      </c>
      <c r="K160" s="38"/>
      <c r="L160" s="36"/>
      <c r="M160" s="39" t="s">
        <v>1</v>
      </c>
      <c r="N160" s="131" t="s">
        <v>41</v>
      </c>
      <c r="O160" s="132"/>
      <c r="P160" s="133">
        <f t="shared" si="1"/>
        <v>0</v>
      </c>
      <c r="Q160" s="133">
        <v>0</v>
      </c>
      <c r="R160" s="133">
        <f t="shared" si="2"/>
        <v>0</v>
      </c>
      <c r="S160" s="133">
        <v>0</v>
      </c>
      <c r="T160" s="134">
        <f t="shared" si="3"/>
        <v>0</v>
      </c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R160" s="135" t="s">
        <v>708</v>
      </c>
      <c r="AT160" s="135" t="s">
        <v>206</v>
      </c>
      <c r="AU160" s="135" t="s">
        <v>88</v>
      </c>
      <c r="AY160" s="80" t="s">
        <v>203</v>
      </c>
      <c r="BE160" s="136">
        <f t="shared" si="4"/>
        <v>0</v>
      </c>
      <c r="BF160" s="136">
        <f t="shared" si="5"/>
        <v>0</v>
      </c>
      <c r="BG160" s="136">
        <f t="shared" si="6"/>
        <v>0</v>
      </c>
      <c r="BH160" s="136">
        <f t="shared" si="7"/>
        <v>0</v>
      </c>
      <c r="BI160" s="136">
        <f t="shared" si="8"/>
        <v>0</v>
      </c>
      <c r="BJ160" s="80" t="s">
        <v>88</v>
      </c>
      <c r="BK160" s="136">
        <f t="shared" si="9"/>
        <v>0</v>
      </c>
      <c r="BL160" s="80" t="s">
        <v>708</v>
      </c>
      <c r="BM160" s="135" t="s">
        <v>373</v>
      </c>
    </row>
    <row r="161" spans="1:65" s="87" customFormat="1" ht="16.5" customHeight="1">
      <c r="A161" s="19"/>
      <c r="B161" s="36"/>
      <c r="C161" s="192" t="s">
        <v>7</v>
      </c>
      <c r="D161" s="192" t="s">
        <v>206</v>
      </c>
      <c r="E161" s="193" t="s">
        <v>1242</v>
      </c>
      <c r="F161" s="194" t="s">
        <v>1243</v>
      </c>
      <c r="G161" s="195" t="s">
        <v>408</v>
      </c>
      <c r="H161" s="196">
        <v>30</v>
      </c>
      <c r="I161" s="37"/>
      <c r="J161" s="227">
        <f t="shared" si="0"/>
        <v>0</v>
      </c>
      <c r="K161" s="38"/>
      <c r="L161" s="36"/>
      <c r="M161" s="39" t="s">
        <v>1</v>
      </c>
      <c r="N161" s="131" t="s">
        <v>41</v>
      </c>
      <c r="O161" s="132"/>
      <c r="P161" s="133">
        <f t="shared" si="1"/>
        <v>0</v>
      </c>
      <c r="Q161" s="133">
        <v>0</v>
      </c>
      <c r="R161" s="133">
        <f t="shared" si="2"/>
        <v>0</v>
      </c>
      <c r="S161" s="133">
        <v>0</v>
      </c>
      <c r="T161" s="134">
        <f t="shared" si="3"/>
        <v>0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R161" s="135" t="s">
        <v>708</v>
      </c>
      <c r="AT161" s="135" t="s">
        <v>206</v>
      </c>
      <c r="AU161" s="135" t="s">
        <v>88</v>
      </c>
      <c r="AY161" s="80" t="s">
        <v>203</v>
      </c>
      <c r="BE161" s="136">
        <f t="shared" si="4"/>
        <v>0</v>
      </c>
      <c r="BF161" s="136">
        <f t="shared" si="5"/>
        <v>0</v>
      </c>
      <c r="BG161" s="136">
        <f t="shared" si="6"/>
        <v>0</v>
      </c>
      <c r="BH161" s="136">
        <f t="shared" si="7"/>
        <v>0</v>
      </c>
      <c r="BI161" s="136">
        <f t="shared" si="8"/>
        <v>0</v>
      </c>
      <c r="BJ161" s="80" t="s">
        <v>88</v>
      </c>
      <c r="BK161" s="136">
        <f t="shared" si="9"/>
        <v>0</v>
      </c>
      <c r="BL161" s="80" t="s">
        <v>708</v>
      </c>
      <c r="BM161" s="135" t="s">
        <v>383</v>
      </c>
    </row>
    <row r="162" spans="1:65" s="87" customFormat="1" ht="16.5" customHeight="1">
      <c r="A162" s="19"/>
      <c r="B162" s="36"/>
      <c r="C162" s="192" t="s">
        <v>338</v>
      </c>
      <c r="D162" s="192" t="s">
        <v>206</v>
      </c>
      <c r="E162" s="193" t="s">
        <v>1244</v>
      </c>
      <c r="F162" s="194" t="s">
        <v>1245</v>
      </c>
      <c r="G162" s="195" t="s">
        <v>408</v>
      </c>
      <c r="H162" s="196">
        <v>12</v>
      </c>
      <c r="I162" s="37"/>
      <c r="J162" s="227">
        <f t="shared" si="0"/>
        <v>0</v>
      </c>
      <c r="K162" s="38"/>
      <c r="L162" s="36"/>
      <c r="M162" s="39" t="s">
        <v>1</v>
      </c>
      <c r="N162" s="131" t="s">
        <v>41</v>
      </c>
      <c r="O162" s="132"/>
      <c r="P162" s="133">
        <f t="shared" si="1"/>
        <v>0</v>
      </c>
      <c r="Q162" s="133">
        <v>0</v>
      </c>
      <c r="R162" s="133">
        <f t="shared" si="2"/>
        <v>0</v>
      </c>
      <c r="S162" s="133">
        <v>0</v>
      </c>
      <c r="T162" s="134">
        <f t="shared" si="3"/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135" t="s">
        <v>708</v>
      </c>
      <c r="AT162" s="135" t="s">
        <v>206</v>
      </c>
      <c r="AU162" s="135" t="s">
        <v>88</v>
      </c>
      <c r="AY162" s="80" t="s">
        <v>203</v>
      </c>
      <c r="BE162" s="136">
        <f t="shared" si="4"/>
        <v>0</v>
      </c>
      <c r="BF162" s="136">
        <f t="shared" si="5"/>
        <v>0</v>
      </c>
      <c r="BG162" s="136">
        <f t="shared" si="6"/>
        <v>0</v>
      </c>
      <c r="BH162" s="136">
        <f t="shared" si="7"/>
        <v>0</v>
      </c>
      <c r="BI162" s="136">
        <f t="shared" si="8"/>
        <v>0</v>
      </c>
      <c r="BJ162" s="80" t="s">
        <v>88</v>
      </c>
      <c r="BK162" s="136">
        <f t="shared" si="9"/>
        <v>0</v>
      </c>
      <c r="BL162" s="80" t="s">
        <v>708</v>
      </c>
      <c r="BM162" s="135" t="s">
        <v>393</v>
      </c>
    </row>
    <row r="163" spans="1:65" s="87" customFormat="1" ht="16.5" customHeight="1">
      <c r="A163" s="19"/>
      <c r="B163" s="36"/>
      <c r="C163" s="192" t="s">
        <v>361</v>
      </c>
      <c r="D163" s="192" t="s">
        <v>206</v>
      </c>
      <c r="E163" s="193" t="s">
        <v>1246</v>
      </c>
      <c r="F163" s="194" t="s">
        <v>1247</v>
      </c>
      <c r="G163" s="195" t="s">
        <v>408</v>
      </c>
      <c r="H163" s="196">
        <v>45</v>
      </c>
      <c r="I163" s="37"/>
      <c r="J163" s="227">
        <f t="shared" si="0"/>
        <v>0</v>
      </c>
      <c r="K163" s="38"/>
      <c r="L163" s="36"/>
      <c r="M163" s="39" t="s">
        <v>1</v>
      </c>
      <c r="N163" s="131" t="s">
        <v>41</v>
      </c>
      <c r="O163" s="132"/>
      <c r="P163" s="133">
        <f t="shared" si="1"/>
        <v>0</v>
      </c>
      <c r="Q163" s="133">
        <v>0</v>
      </c>
      <c r="R163" s="133">
        <f t="shared" si="2"/>
        <v>0</v>
      </c>
      <c r="S163" s="133">
        <v>0</v>
      </c>
      <c r="T163" s="134">
        <f t="shared" si="3"/>
        <v>0</v>
      </c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R163" s="135" t="s">
        <v>708</v>
      </c>
      <c r="AT163" s="135" t="s">
        <v>206</v>
      </c>
      <c r="AU163" s="135" t="s">
        <v>88</v>
      </c>
      <c r="AY163" s="80" t="s">
        <v>203</v>
      </c>
      <c r="BE163" s="136">
        <f t="shared" si="4"/>
        <v>0</v>
      </c>
      <c r="BF163" s="136">
        <f t="shared" si="5"/>
        <v>0</v>
      </c>
      <c r="BG163" s="136">
        <f t="shared" si="6"/>
        <v>0</v>
      </c>
      <c r="BH163" s="136">
        <f t="shared" si="7"/>
        <v>0</v>
      </c>
      <c r="BI163" s="136">
        <f t="shared" si="8"/>
        <v>0</v>
      </c>
      <c r="BJ163" s="80" t="s">
        <v>88</v>
      </c>
      <c r="BK163" s="136">
        <f t="shared" si="9"/>
        <v>0</v>
      </c>
      <c r="BL163" s="80" t="s">
        <v>708</v>
      </c>
      <c r="BM163" s="135" t="s">
        <v>130</v>
      </c>
    </row>
    <row r="164" spans="1:65" s="87" customFormat="1" ht="16.5" customHeight="1">
      <c r="A164" s="19"/>
      <c r="B164" s="36"/>
      <c r="C164" s="192" t="s">
        <v>367</v>
      </c>
      <c r="D164" s="192" t="s">
        <v>206</v>
      </c>
      <c r="E164" s="193" t="s">
        <v>1248</v>
      </c>
      <c r="F164" s="194" t="s">
        <v>1249</v>
      </c>
      <c r="G164" s="195" t="s">
        <v>408</v>
      </c>
      <c r="H164" s="196">
        <v>240</v>
      </c>
      <c r="I164" s="37"/>
      <c r="J164" s="227">
        <f t="shared" si="0"/>
        <v>0</v>
      </c>
      <c r="K164" s="38"/>
      <c r="L164" s="36"/>
      <c r="M164" s="39" t="s">
        <v>1</v>
      </c>
      <c r="N164" s="131" t="s">
        <v>41</v>
      </c>
      <c r="O164" s="132"/>
      <c r="P164" s="133">
        <f t="shared" si="1"/>
        <v>0</v>
      </c>
      <c r="Q164" s="133">
        <v>0</v>
      </c>
      <c r="R164" s="133">
        <f t="shared" si="2"/>
        <v>0</v>
      </c>
      <c r="S164" s="133">
        <v>0</v>
      </c>
      <c r="T164" s="134">
        <f t="shared" si="3"/>
        <v>0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R164" s="135" t="s">
        <v>708</v>
      </c>
      <c r="AT164" s="135" t="s">
        <v>206</v>
      </c>
      <c r="AU164" s="135" t="s">
        <v>88</v>
      </c>
      <c r="AY164" s="80" t="s">
        <v>203</v>
      </c>
      <c r="BE164" s="136">
        <f t="shared" si="4"/>
        <v>0</v>
      </c>
      <c r="BF164" s="136">
        <f t="shared" si="5"/>
        <v>0</v>
      </c>
      <c r="BG164" s="136">
        <f t="shared" si="6"/>
        <v>0</v>
      </c>
      <c r="BH164" s="136">
        <f t="shared" si="7"/>
        <v>0</v>
      </c>
      <c r="BI164" s="136">
        <f t="shared" si="8"/>
        <v>0</v>
      </c>
      <c r="BJ164" s="80" t="s">
        <v>88</v>
      </c>
      <c r="BK164" s="136">
        <f t="shared" si="9"/>
        <v>0</v>
      </c>
      <c r="BL164" s="80" t="s">
        <v>708</v>
      </c>
      <c r="BM164" s="135" t="s">
        <v>420</v>
      </c>
    </row>
    <row r="165" spans="1:65" s="87" customFormat="1" ht="16.5" customHeight="1">
      <c r="A165" s="19"/>
      <c r="B165" s="36"/>
      <c r="C165" s="192" t="s">
        <v>373</v>
      </c>
      <c r="D165" s="192" t="s">
        <v>206</v>
      </c>
      <c r="E165" s="193" t="s">
        <v>1250</v>
      </c>
      <c r="F165" s="194" t="s">
        <v>1251</v>
      </c>
      <c r="G165" s="195" t="s">
        <v>408</v>
      </c>
      <c r="H165" s="196">
        <v>670</v>
      </c>
      <c r="I165" s="37"/>
      <c r="J165" s="227">
        <f t="shared" si="0"/>
        <v>0</v>
      </c>
      <c r="K165" s="38"/>
      <c r="L165" s="36"/>
      <c r="M165" s="39" t="s">
        <v>1</v>
      </c>
      <c r="N165" s="131" t="s">
        <v>41</v>
      </c>
      <c r="O165" s="132"/>
      <c r="P165" s="133">
        <f t="shared" si="1"/>
        <v>0</v>
      </c>
      <c r="Q165" s="133">
        <v>0</v>
      </c>
      <c r="R165" s="133">
        <f t="shared" si="2"/>
        <v>0</v>
      </c>
      <c r="S165" s="133">
        <v>0</v>
      </c>
      <c r="T165" s="134">
        <f t="shared" si="3"/>
        <v>0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135" t="s">
        <v>708</v>
      </c>
      <c r="AT165" s="135" t="s">
        <v>206</v>
      </c>
      <c r="AU165" s="135" t="s">
        <v>88</v>
      </c>
      <c r="AY165" s="80" t="s">
        <v>203</v>
      </c>
      <c r="BE165" s="136">
        <f t="shared" si="4"/>
        <v>0</v>
      </c>
      <c r="BF165" s="136">
        <f t="shared" si="5"/>
        <v>0</v>
      </c>
      <c r="BG165" s="136">
        <f t="shared" si="6"/>
        <v>0</v>
      </c>
      <c r="BH165" s="136">
        <f t="shared" si="7"/>
        <v>0</v>
      </c>
      <c r="BI165" s="136">
        <f t="shared" si="8"/>
        <v>0</v>
      </c>
      <c r="BJ165" s="80" t="s">
        <v>88</v>
      </c>
      <c r="BK165" s="136">
        <f t="shared" si="9"/>
        <v>0</v>
      </c>
      <c r="BL165" s="80" t="s">
        <v>708</v>
      </c>
      <c r="BM165" s="135" t="s">
        <v>440</v>
      </c>
    </row>
    <row r="166" spans="1:65" s="87" customFormat="1" ht="16.5" customHeight="1">
      <c r="A166" s="19"/>
      <c r="B166" s="36"/>
      <c r="C166" s="192" t="s">
        <v>378</v>
      </c>
      <c r="D166" s="192" t="s">
        <v>206</v>
      </c>
      <c r="E166" s="193" t="s">
        <v>1252</v>
      </c>
      <c r="F166" s="194" t="s">
        <v>1253</v>
      </c>
      <c r="G166" s="195" t="s">
        <v>408</v>
      </c>
      <c r="H166" s="196">
        <v>360</v>
      </c>
      <c r="I166" s="37"/>
      <c r="J166" s="227">
        <f t="shared" si="0"/>
        <v>0</v>
      </c>
      <c r="K166" s="38"/>
      <c r="L166" s="36"/>
      <c r="M166" s="39" t="s">
        <v>1</v>
      </c>
      <c r="N166" s="131" t="s">
        <v>41</v>
      </c>
      <c r="O166" s="132"/>
      <c r="P166" s="133">
        <f t="shared" si="1"/>
        <v>0</v>
      </c>
      <c r="Q166" s="133">
        <v>0</v>
      </c>
      <c r="R166" s="133">
        <f t="shared" si="2"/>
        <v>0</v>
      </c>
      <c r="S166" s="133">
        <v>0</v>
      </c>
      <c r="T166" s="134">
        <f t="shared" si="3"/>
        <v>0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R166" s="135" t="s">
        <v>708</v>
      </c>
      <c r="AT166" s="135" t="s">
        <v>206</v>
      </c>
      <c r="AU166" s="135" t="s">
        <v>88</v>
      </c>
      <c r="AY166" s="80" t="s">
        <v>203</v>
      </c>
      <c r="BE166" s="136">
        <f t="shared" si="4"/>
        <v>0</v>
      </c>
      <c r="BF166" s="136">
        <f t="shared" si="5"/>
        <v>0</v>
      </c>
      <c r="BG166" s="136">
        <f t="shared" si="6"/>
        <v>0</v>
      </c>
      <c r="BH166" s="136">
        <f t="shared" si="7"/>
        <v>0</v>
      </c>
      <c r="BI166" s="136">
        <f t="shared" si="8"/>
        <v>0</v>
      </c>
      <c r="BJ166" s="80" t="s">
        <v>88</v>
      </c>
      <c r="BK166" s="136">
        <f t="shared" si="9"/>
        <v>0</v>
      </c>
      <c r="BL166" s="80" t="s">
        <v>708</v>
      </c>
      <c r="BM166" s="135" t="s">
        <v>459</v>
      </c>
    </row>
    <row r="167" spans="1:65" s="87" customFormat="1" ht="16.5" customHeight="1">
      <c r="A167" s="19"/>
      <c r="B167" s="36"/>
      <c r="C167" s="192" t="s">
        <v>383</v>
      </c>
      <c r="D167" s="192" t="s">
        <v>206</v>
      </c>
      <c r="E167" s="193" t="s">
        <v>1254</v>
      </c>
      <c r="F167" s="194" t="s">
        <v>1255</v>
      </c>
      <c r="G167" s="195" t="s">
        <v>408</v>
      </c>
      <c r="H167" s="196">
        <v>25</v>
      </c>
      <c r="I167" s="37"/>
      <c r="J167" s="227">
        <f t="shared" si="0"/>
        <v>0</v>
      </c>
      <c r="K167" s="38"/>
      <c r="L167" s="36"/>
      <c r="M167" s="39" t="s">
        <v>1</v>
      </c>
      <c r="N167" s="131" t="s">
        <v>41</v>
      </c>
      <c r="O167" s="132"/>
      <c r="P167" s="133">
        <f t="shared" si="1"/>
        <v>0</v>
      </c>
      <c r="Q167" s="133">
        <v>0</v>
      </c>
      <c r="R167" s="133">
        <f t="shared" si="2"/>
        <v>0</v>
      </c>
      <c r="S167" s="133">
        <v>0</v>
      </c>
      <c r="T167" s="134">
        <f t="shared" si="3"/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135" t="s">
        <v>708</v>
      </c>
      <c r="AT167" s="135" t="s">
        <v>206</v>
      </c>
      <c r="AU167" s="135" t="s">
        <v>88</v>
      </c>
      <c r="AY167" s="80" t="s">
        <v>203</v>
      </c>
      <c r="BE167" s="136">
        <f t="shared" si="4"/>
        <v>0</v>
      </c>
      <c r="BF167" s="136">
        <f t="shared" si="5"/>
        <v>0</v>
      </c>
      <c r="BG167" s="136">
        <f t="shared" si="6"/>
        <v>0</v>
      </c>
      <c r="BH167" s="136">
        <f t="shared" si="7"/>
        <v>0</v>
      </c>
      <c r="BI167" s="136">
        <f t="shared" si="8"/>
        <v>0</v>
      </c>
      <c r="BJ167" s="80" t="s">
        <v>88</v>
      </c>
      <c r="BK167" s="136">
        <f t="shared" si="9"/>
        <v>0</v>
      </c>
      <c r="BL167" s="80" t="s">
        <v>708</v>
      </c>
      <c r="BM167" s="135" t="s">
        <v>470</v>
      </c>
    </row>
    <row r="168" spans="1:65" s="87" customFormat="1" ht="16.5" customHeight="1">
      <c r="A168" s="19"/>
      <c r="B168" s="36"/>
      <c r="C168" s="192" t="s">
        <v>388</v>
      </c>
      <c r="D168" s="192" t="s">
        <v>206</v>
      </c>
      <c r="E168" s="193" t="s">
        <v>1256</v>
      </c>
      <c r="F168" s="194" t="s">
        <v>1257</v>
      </c>
      <c r="G168" s="195" t="s">
        <v>209</v>
      </c>
      <c r="H168" s="196">
        <v>60</v>
      </c>
      <c r="I168" s="37"/>
      <c r="J168" s="227">
        <f t="shared" si="0"/>
        <v>0</v>
      </c>
      <c r="K168" s="38"/>
      <c r="L168" s="36"/>
      <c r="M168" s="39" t="s">
        <v>1</v>
      </c>
      <c r="N168" s="131" t="s">
        <v>41</v>
      </c>
      <c r="O168" s="132"/>
      <c r="P168" s="133">
        <f t="shared" si="1"/>
        <v>0</v>
      </c>
      <c r="Q168" s="133">
        <v>0</v>
      </c>
      <c r="R168" s="133">
        <f t="shared" si="2"/>
        <v>0</v>
      </c>
      <c r="S168" s="133">
        <v>0</v>
      </c>
      <c r="T168" s="134">
        <f t="shared" si="3"/>
        <v>0</v>
      </c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R168" s="135" t="s">
        <v>708</v>
      </c>
      <c r="AT168" s="135" t="s">
        <v>206</v>
      </c>
      <c r="AU168" s="135" t="s">
        <v>88</v>
      </c>
      <c r="AY168" s="80" t="s">
        <v>203</v>
      </c>
      <c r="BE168" s="136">
        <f t="shared" si="4"/>
        <v>0</v>
      </c>
      <c r="BF168" s="136">
        <f t="shared" si="5"/>
        <v>0</v>
      </c>
      <c r="BG168" s="136">
        <f t="shared" si="6"/>
        <v>0</v>
      </c>
      <c r="BH168" s="136">
        <f t="shared" si="7"/>
        <v>0</v>
      </c>
      <c r="BI168" s="136">
        <f t="shared" si="8"/>
        <v>0</v>
      </c>
      <c r="BJ168" s="80" t="s">
        <v>88</v>
      </c>
      <c r="BK168" s="136">
        <f t="shared" si="9"/>
        <v>0</v>
      </c>
      <c r="BL168" s="80" t="s">
        <v>708</v>
      </c>
      <c r="BM168" s="135" t="s">
        <v>484</v>
      </c>
    </row>
    <row r="169" spans="1:65" s="87" customFormat="1" ht="16.5" customHeight="1">
      <c r="A169" s="19"/>
      <c r="B169" s="36"/>
      <c r="C169" s="192" t="s">
        <v>393</v>
      </c>
      <c r="D169" s="192" t="s">
        <v>206</v>
      </c>
      <c r="E169" s="193" t="s">
        <v>1258</v>
      </c>
      <c r="F169" s="194" t="s">
        <v>1259</v>
      </c>
      <c r="G169" s="195" t="s">
        <v>209</v>
      </c>
      <c r="H169" s="196">
        <v>80</v>
      </c>
      <c r="I169" s="37"/>
      <c r="J169" s="227">
        <f t="shared" si="0"/>
        <v>0</v>
      </c>
      <c r="K169" s="38"/>
      <c r="L169" s="36"/>
      <c r="M169" s="39" t="s">
        <v>1</v>
      </c>
      <c r="N169" s="131" t="s">
        <v>41</v>
      </c>
      <c r="O169" s="132"/>
      <c r="P169" s="133">
        <f t="shared" si="1"/>
        <v>0</v>
      </c>
      <c r="Q169" s="133">
        <v>0</v>
      </c>
      <c r="R169" s="133">
        <f t="shared" si="2"/>
        <v>0</v>
      </c>
      <c r="S169" s="133">
        <v>0</v>
      </c>
      <c r="T169" s="134">
        <f t="shared" si="3"/>
        <v>0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R169" s="135" t="s">
        <v>708</v>
      </c>
      <c r="AT169" s="135" t="s">
        <v>206</v>
      </c>
      <c r="AU169" s="135" t="s">
        <v>88</v>
      </c>
      <c r="AY169" s="80" t="s">
        <v>203</v>
      </c>
      <c r="BE169" s="136">
        <f t="shared" si="4"/>
        <v>0</v>
      </c>
      <c r="BF169" s="136">
        <f t="shared" si="5"/>
        <v>0</v>
      </c>
      <c r="BG169" s="136">
        <f t="shared" si="6"/>
        <v>0</v>
      </c>
      <c r="BH169" s="136">
        <f t="shared" si="7"/>
        <v>0</v>
      </c>
      <c r="BI169" s="136">
        <f t="shared" si="8"/>
        <v>0</v>
      </c>
      <c r="BJ169" s="80" t="s">
        <v>88</v>
      </c>
      <c r="BK169" s="136">
        <f t="shared" si="9"/>
        <v>0</v>
      </c>
      <c r="BL169" s="80" t="s">
        <v>708</v>
      </c>
      <c r="BM169" s="135" t="s">
        <v>503</v>
      </c>
    </row>
    <row r="170" spans="1:65" s="87" customFormat="1" ht="16.5" customHeight="1">
      <c r="A170" s="19"/>
      <c r="B170" s="36"/>
      <c r="C170" s="192" t="s">
        <v>398</v>
      </c>
      <c r="D170" s="192" t="s">
        <v>206</v>
      </c>
      <c r="E170" s="193" t="s">
        <v>1260</v>
      </c>
      <c r="F170" s="194" t="s">
        <v>1261</v>
      </c>
      <c r="G170" s="195" t="s">
        <v>209</v>
      </c>
      <c r="H170" s="196">
        <v>4</v>
      </c>
      <c r="I170" s="37"/>
      <c r="J170" s="227">
        <f t="shared" si="0"/>
        <v>0</v>
      </c>
      <c r="K170" s="38"/>
      <c r="L170" s="36"/>
      <c r="M170" s="39" t="s">
        <v>1</v>
      </c>
      <c r="N170" s="131" t="s">
        <v>41</v>
      </c>
      <c r="O170" s="132"/>
      <c r="P170" s="133">
        <f t="shared" si="1"/>
        <v>0</v>
      </c>
      <c r="Q170" s="133">
        <v>0</v>
      </c>
      <c r="R170" s="133">
        <f t="shared" si="2"/>
        <v>0</v>
      </c>
      <c r="S170" s="133">
        <v>0</v>
      </c>
      <c r="T170" s="134">
        <f t="shared" si="3"/>
        <v>0</v>
      </c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R170" s="135" t="s">
        <v>708</v>
      </c>
      <c r="AT170" s="135" t="s">
        <v>206</v>
      </c>
      <c r="AU170" s="135" t="s">
        <v>88</v>
      </c>
      <c r="AY170" s="80" t="s">
        <v>203</v>
      </c>
      <c r="BE170" s="136">
        <f t="shared" si="4"/>
        <v>0</v>
      </c>
      <c r="BF170" s="136">
        <f t="shared" si="5"/>
        <v>0</v>
      </c>
      <c r="BG170" s="136">
        <f t="shared" si="6"/>
        <v>0</v>
      </c>
      <c r="BH170" s="136">
        <f t="shared" si="7"/>
        <v>0</v>
      </c>
      <c r="BI170" s="136">
        <f t="shared" si="8"/>
        <v>0</v>
      </c>
      <c r="BJ170" s="80" t="s">
        <v>88</v>
      </c>
      <c r="BK170" s="136">
        <f t="shared" si="9"/>
        <v>0</v>
      </c>
      <c r="BL170" s="80" t="s">
        <v>708</v>
      </c>
      <c r="BM170" s="135" t="s">
        <v>548</v>
      </c>
    </row>
    <row r="171" spans="1:65" s="87" customFormat="1" ht="16.5" customHeight="1">
      <c r="A171" s="19"/>
      <c r="B171" s="36"/>
      <c r="C171" s="192" t="s">
        <v>130</v>
      </c>
      <c r="D171" s="192" t="s">
        <v>206</v>
      </c>
      <c r="E171" s="193" t="s">
        <v>1262</v>
      </c>
      <c r="F171" s="194" t="s">
        <v>1263</v>
      </c>
      <c r="G171" s="195" t="s">
        <v>209</v>
      </c>
      <c r="H171" s="196">
        <v>4</v>
      </c>
      <c r="I171" s="37"/>
      <c r="J171" s="227">
        <f t="shared" si="0"/>
        <v>0</v>
      </c>
      <c r="K171" s="38"/>
      <c r="L171" s="36"/>
      <c r="M171" s="39" t="s">
        <v>1</v>
      </c>
      <c r="N171" s="131" t="s">
        <v>41</v>
      </c>
      <c r="O171" s="132"/>
      <c r="P171" s="133">
        <f t="shared" si="1"/>
        <v>0</v>
      </c>
      <c r="Q171" s="133">
        <v>0</v>
      </c>
      <c r="R171" s="133">
        <f t="shared" si="2"/>
        <v>0</v>
      </c>
      <c r="S171" s="133">
        <v>0</v>
      </c>
      <c r="T171" s="134">
        <f t="shared" si="3"/>
        <v>0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R171" s="135" t="s">
        <v>708</v>
      </c>
      <c r="AT171" s="135" t="s">
        <v>206</v>
      </c>
      <c r="AU171" s="135" t="s">
        <v>88</v>
      </c>
      <c r="AY171" s="80" t="s">
        <v>203</v>
      </c>
      <c r="BE171" s="136">
        <f t="shared" si="4"/>
        <v>0</v>
      </c>
      <c r="BF171" s="136">
        <f t="shared" si="5"/>
        <v>0</v>
      </c>
      <c r="BG171" s="136">
        <f t="shared" si="6"/>
        <v>0</v>
      </c>
      <c r="BH171" s="136">
        <f t="shared" si="7"/>
        <v>0</v>
      </c>
      <c r="BI171" s="136">
        <f t="shared" si="8"/>
        <v>0</v>
      </c>
      <c r="BJ171" s="80" t="s">
        <v>88</v>
      </c>
      <c r="BK171" s="136">
        <f t="shared" si="9"/>
        <v>0</v>
      </c>
      <c r="BL171" s="80" t="s">
        <v>708</v>
      </c>
      <c r="BM171" s="135" t="s">
        <v>567</v>
      </c>
    </row>
    <row r="172" spans="1:65" s="87" customFormat="1" ht="16.5" customHeight="1">
      <c r="A172" s="19"/>
      <c r="B172" s="36"/>
      <c r="C172" s="192" t="s">
        <v>412</v>
      </c>
      <c r="D172" s="192" t="s">
        <v>206</v>
      </c>
      <c r="E172" s="193" t="s">
        <v>1264</v>
      </c>
      <c r="F172" s="194" t="s">
        <v>1265</v>
      </c>
      <c r="G172" s="195" t="s">
        <v>209</v>
      </c>
      <c r="H172" s="196">
        <v>30</v>
      </c>
      <c r="I172" s="37"/>
      <c r="J172" s="227">
        <f t="shared" si="0"/>
        <v>0</v>
      </c>
      <c r="K172" s="38"/>
      <c r="L172" s="36"/>
      <c r="M172" s="39" t="s">
        <v>1</v>
      </c>
      <c r="N172" s="131" t="s">
        <v>41</v>
      </c>
      <c r="O172" s="132"/>
      <c r="P172" s="133">
        <f t="shared" si="1"/>
        <v>0</v>
      </c>
      <c r="Q172" s="133">
        <v>0</v>
      </c>
      <c r="R172" s="133">
        <f t="shared" si="2"/>
        <v>0</v>
      </c>
      <c r="S172" s="133">
        <v>0</v>
      </c>
      <c r="T172" s="134">
        <f t="shared" si="3"/>
        <v>0</v>
      </c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R172" s="135" t="s">
        <v>708</v>
      </c>
      <c r="AT172" s="135" t="s">
        <v>206</v>
      </c>
      <c r="AU172" s="135" t="s">
        <v>88</v>
      </c>
      <c r="AY172" s="80" t="s">
        <v>203</v>
      </c>
      <c r="BE172" s="136">
        <f t="shared" si="4"/>
        <v>0</v>
      </c>
      <c r="BF172" s="136">
        <f t="shared" si="5"/>
        <v>0</v>
      </c>
      <c r="BG172" s="136">
        <f t="shared" si="6"/>
        <v>0</v>
      </c>
      <c r="BH172" s="136">
        <f t="shared" si="7"/>
        <v>0</v>
      </c>
      <c r="BI172" s="136">
        <f t="shared" si="8"/>
        <v>0</v>
      </c>
      <c r="BJ172" s="80" t="s">
        <v>88</v>
      </c>
      <c r="BK172" s="136">
        <f t="shared" si="9"/>
        <v>0</v>
      </c>
      <c r="BL172" s="80" t="s">
        <v>708</v>
      </c>
      <c r="BM172" s="135" t="s">
        <v>591</v>
      </c>
    </row>
    <row r="173" spans="1:65" s="87" customFormat="1" ht="16.5" customHeight="1">
      <c r="A173" s="19"/>
      <c r="B173" s="36"/>
      <c r="C173" s="192" t="s">
        <v>420</v>
      </c>
      <c r="D173" s="192" t="s">
        <v>206</v>
      </c>
      <c r="E173" s="193" t="s">
        <v>1266</v>
      </c>
      <c r="F173" s="194" t="s">
        <v>1267</v>
      </c>
      <c r="G173" s="195" t="s">
        <v>209</v>
      </c>
      <c r="H173" s="196">
        <v>24</v>
      </c>
      <c r="I173" s="37"/>
      <c r="J173" s="227">
        <f t="shared" si="0"/>
        <v>0</v>
      </c>
      <c r="K173" s="38"/>
      <c r="L173" s="36"/>
      <c r="M173" s="39" t="s">
        <v>1</v>
      </c>
      <c r="N173" s="131" t="s">
        <v>41</v>
      </c>
      <c r="O173" s="132"/>
      <c r="P173" s="133">
        <f t="shared" si="1"/>
        <v>0</v>
      </c>
      <c r="Q173" s="133">
        <v>0</v>
      </c>
      <c r="R173" s="133">
        <f t="shared" si="2"/>
        <v>0</v>
      </c>
      <c r="S173" s="133">
        <v>0</v>
      </c>
      <c r="T173" s="134">
        <f t="shared" si="3"/>
        <v>0</v>
      </c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R173" s="135" t="s">
        <v>708</v>
      </c>
      <c r="AT173" s="135" t="s">
        <v>206</v>
      </c>
      <c r="AU173" s="135" t="s">
        <v>88</v>
      </c>
      <c r="AY173" s="80" t="s">
        <v>203</v>
      </c>
      <c r="BE173" s="136">
        <f t="shared" si="4"/>
        <v>0</v>
      </c>
      <c r="BF173" s="136">
        <f t="shared" si="5"/>
        <v>0</v>
      </c>
      <c r="BG173" s="136">
        <f t="shared" si="6"/>
        <v>0</v>
      </c>
      <c r="BH173" s="136">
        <f t="shared" si="7"/>
        <v>0</v>
      </c>
      <c r="BI173" s="136">
        <f t="shared" si="8"/>
        <v>0</v>
      </c>
      <c r="BJ173" s="80" t="s">
        <v>88</v>
      </c>
      <c r="BK173" s="136">
        <f t="shared" si="9"/>
        <v>0</v>
      </c>
      <c r="BL173" s="80" t="s">
        <v>708</v>
      </c>
      <c r="BM173" s="135" t="s">
        <v>417</v>
      </c>
    </row>
    <row r="174" spans="1:65" s="87" customFormat="1" ht="16.5" customHeight="1">
      <c r="A174" s="19"/>
      <c r="B174" s="36"/>
      <c r="C174" s="192" t="s">
        <v>427</v>
      </c>
      <c r="D174" s="192" t="s">
        <v>206</v>
      </c>
      <c r="E174" s="193" t="s">
        <v>1268</v>
      </c>
      <c r="F174" s="194" t="s">
        <v>1269</v>
      </c>
      <c r="G174" s="195" t="s">
        <v>209</v>
      </c>
      <c r="H174" s="196">
        <v>2</v>
      </c>
      <c r="I174" s="37"/>
      <c r="J174" s="227">
        <f t="shared" si="0"/>
        <v>0</v>
      </c>
      <c r="K174" s="38"/>
      <c r="L174" s="36"/>
      <c r="M174" s="39" t="s">
        <v>1</v>
      </c>
      <c r="N174" s="131" t="s">
        <v>41</v>
      </c>
      <c r="O174" s="132"/>
      <c r="P174" s="133">
        <f t="shared" si="1"/>
        <v>0</v>
      </c>
      <c r="Q174" s="133">
        <v>0</v>
      </c>
      <c r="R174" s="133">
        <f t="shared" si="2"/>
        <v>0</v>
      </c>
      <c r="S174" s="133">
        <v>0</v>
      </c>
      <c r="T174" s="134">
        <f t="shared" si="3"/>
        <v>0</v>
      </c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R174" s="135" t="s">
        <v>708</v>
      </c>
      <c r="AT174" s="135" t="s">
        <v>206</v>
      </c>
      <c r="AU174" s="135" t="s">
        <v>88</v>
      </c>
      <c r="AY174" s="80" t="s">
        <v>203</v>
      </c>
      <c r="BE174" s="136">
        <f t="shared" si="4"/>
        <v>0</v>
      </c>
      <c r="BF174" s="136">
        <f t="shared" si="5"/>
        <v>0</v>
      </c>
      <c r="BG174" s="136">
        <f t="shared" si="6"/>
        <v>0</v>
      </c>
      <c r="BH174" s="136">
        <f t="shared" si="7"/>
        <v>0</v>
      </c>
      <c r="BI174" s="136">
        <f t="shared" si="8"/>
        <v>0</v>
      </c>
      <c r="BJ174" s="80" t="s">
        <v>88</v>
      </c>
      <c r="BK174" s="136">
        <f t="shared" si="9"/>
        <v>0</v>
      </c>
      <c r="BL174" s="80" t="s">
        <v>708</v>
      </c>
      <c r="BM174" s="135" t="s">
        <v>617</v>
      </c>
    </row>
    <row r="175" spans="1:65" s="87" customFormat="1" ht="16.5" customHeight="1">
      <c r="A175" s="19"/>
      <c r="B175" s="36"/>
      <c r="C175" s="192" t="s">
        <v>440</v>
      </c>
      <c r="D175" s="192" t="s">
        <v>206</v>
      </c>
      <c r="E175" s="193" t="s">
        <v>1270</v>
      </c>
      <c r="F175" s="194" t="s">
        <v>1271</v>
      </c>
      <c r="G175" s="195" t="s">
        <v>209</v>
      </c>
      <c r="H175" s="196">
        <v>2</v>
      </c>
      <c r="I175" s="37"/>
      <c r="J175" s="227">
        <f t="shared" si="0"/>
        <v>0</v>
      </c>
      <c r="K175" s="38"/>
      <c r="L175" s="36"/>
      <c r="M175" s="39" t="s">
        <v>1</v>
      </c>
      <c r="N175" s="131" t="s">
        <v>41</v>
      </c>
      <c r="O175" s="132"/>
      <c r="P175" s="133">
        <f t="shared" si="1"/>
        <v>0</v>
      </c>
      <c r="Q175" s="133">
        <v>0</v>
      </c>
      <c r="R175" s="133">
        <f t="shared" si="2"/>
        <v>0</v>
      </c>
      <c r="S175" s="133">
        <v>0</v>
      </c>
      <c r="T175" s="134">
        <f t="shared" si="3"/>
        <v>0</v>
      </c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R175" s="135" t="s">
        <v>708</v>
      </c>
      <c r="AT175" s="135" t="s">
        <v>206</v>
      </c>
      <c r="AU175" s="135" t="s">
        <v>88</v>
      </c>
      <c r="AY175" s="80" t="s">
        <v>203</v>
      </c>
      <c r="BE175" s="136">
        <f t="shared" si="4"/>
        <v>0</v>
      </c>
      <c r="BF175" s="136">
        <f t="shared" si="5"/>
        <v>0</v>
      </c>
      <c r="BG175" s="136">
        <f t="shared" si="6"/>
        <v>0</v>
      </c>
      <c r="BH175" s="136">
        <f t="shared" si="7"/>
        <v>0</v>
      </c>
      <c r="BI175" s="136">
        <f t="shared" si="8"/>
        <v>0</v>
      </c>
      <c r="BJ175" s="80" t="s">
        <v>88</v>
      </c>
      <c r="BK175" s="136">
        <f t="shared" si="9"/>
        <v>0</v>
      </c>
      <c r="BL175" s="80" t="s">
        <v>708</v>
      </c>
      <c r="BM175" s="135" t="s">
        <v>631</v>
      </c>
    </row>
    <row r="176" spans="1:65" s="87" customFormat="1" ht="16.5" customHeight="1">
      <c r="A176" s="19"/>
      <c r="B176" s="36"/>
      <c r="C176" s="192" t="s">
        <v>452</v>
      </c>
      <c r="D176" s="192" t="s">
        <v>206</v>
      </c>
      <c r="E176" s="193" t="s">
        <v>1272</v>
      </c>
      <c r="F176" s="194" t="s">
        <v>1273</v>
      </c>
      <c r="G176" s="195" t="s">
        <v>209</v>
      </c>
      <c r="H176" s="196">
        <v>6</v>
      </c>
      <c r="I176" s="37"/>
      <c r="J176" s="227">
        <f t="shared" si="0"/>
        <v>0</v>
      </c>
      <c r="K176" s="38"/>
      <c r="L176" s="36"/>
      <c r="M176" s="39" t="s">
        <v>1</v>
      </c>
      <c r="N176" s="131" t="s">
        <v>41</v>
      </c>
      <c r="O176" s="132"/>
      <c r="P176" s="133">
        <f t="shared" si="1"/>
        <v>0</v>
      </c>
      <c r="Q176" s="133">
        <v>0</v>
      </c>
      <c r="R176" s="133">
        <f t="shared" si="2"/>
        <v>0</v>
      </c>
      <c r="S176" s="133">
        <v>0</v>
      </c>
      <c r="T176" s="134">
        <f t="shared" si="3"/>
        <v>0</v>
      </c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R176" s="135" t="s">
        <v>708</v>
      </c>
      <c r="AT176" s="135" t="s">
        <v>206</v>
      </c>
      <c r="AU176" s="135" t="s">
        <v>88</v>
      </c>
      <c r="AY176" s="80" t="s">
        <v>203</v>
      </c>
      <c r="BE176" s="136">
        <f t="shared" si="4"/>
        <v>0</v>
      </c>
      <c r="BF176" s="136">
        <f t="shared" si="5"/>
        <v>0</v>
      </c>
      <c r="BG176" s="136">
        <f t="shared" si="6"/>
        <v>0</v>
      </c>
      <c r="BH176" s="136">
        <f t="shared" si="7"/>
        <v>0</v>
      </c>
      <c r="BI176" s="136">
        <f t="shared" si="8"/>
        <v>0</v>
      </c>
      <c r="BJ176" s="80" t="s">
        <v>88</v>
      </c>
      <c r="BK176" s="136">
        <f t="shared" si="9"/>
        <v>0</v>
      </c>
      <c r="BL176" s="80" t="s">
        <v>708</v>
      </c>
      <c r="BM176" s="135" t="s">
        <v>641</v>
      </c>
    </row>
    <row r="177" spans="1:65" s="87" customFormat="1" ht="16.5" customHeight="1">
      <c r="A177" s="19"/>
      <c r="B177" s="36"/>
      <c r="C177" s="192" t="s">
        <v>459</v>
      </c>
      <c r="D177" s="192" t="s">
        <v>206</v>
      </c>
      <c r="E177" s="193" t="s">
        <v>1274</v>
      </c>
      <c r="F177" s="194" t="s">
        <v>1275</v>
      </c>
      <c r="G177" s="195" t="s">
        <v>209</v>
      </c>
      <c r="H177" s="196">
        <v>1</v>
      </c>
      <c r="I177" s="37"/>
      <c r="J177" s="227">
        <f t="shared" si="0"/>
        <v>0</v>
      </c>
      <c r="K177" s="38"/>
      <c r="L177" s="36"/>
      <c r="M177" s="39" t="s">
        <v>1</v>
      </c>
      <c r="N177" s="131" t="s">
        <v>41</v>
      </c>
      <c r="O177" s="132"/>
      <c r="P177" s="133">
        <f t="shared" si="1"/>
        <v>0</v>
      </c>
      <c r="Q177" s="133">
        <v>0</v>
      </c>
      <c r="R177" s="133">
        <f t="shared" si="2"/>
        <v>0</v>
      </c>
      <c r="S177" s="133">
        <v>0</v>
      </c>
      <c r="T177" s="134">
        <f t="shared" si="3"/>
        <v>0</v>
      </c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R177" s="135" t="s">
        <v>708</v>
      </c>
      <c r="AT177" s="135" t="s">
        <v>206</v>
      </c>
      <c r="AU177" s="135" t="s">
        <v>88</v>
      </c>
      <c r="AY177" s="80" t="s">
        <v>203</v>
      </c>
      <c r="BE177" s="136">
        <f t="shared" si="4"/>
        <v>0</v>
      </c>
      <c r="BF177" s="136">
        <f t="shared" si="5"/>
        <v>0</v>
      </c>
      <c r="BG177" s="136">
        <f t="shared" si="6"/>
        <v>0</v>
      </c>
      <c r="BH177" s="136">
        <f t="shared" si="7"/>
        <v>0</v>
      </c>
      <c r="BI177" s="136">
        <f t="shared" si="8"/>
        <v>0</v>
      </c>
      <c r="BJ177" s="80" t="s">
        <v>88</v>
      </c>
      <c r="BK177" s="136">
        <f t="shared" si="9"/>
        <v>0</v>
      </c>
      <c r="BL177" s="80" t="s">
        <v>708</v>
      </c>
      <c r="BM177" s="135" t="s">
        <v>673</v>
      </c>
    </row>
    <row r="178" spans="1:65" s="87" customFormat="1" ht="16.5" customHeight="1">
      <c r="A178" s="19"/>
      <c r="B178" s="36"/>
      <c r="C178" s="192" t="s">
        <v>464</v>
      </c>
      <c r="D178" s="192" t="s">
        <v>206</v>
      </c>
      <c r="E178" s="193" t="s">
        <v>1276</v>
      </c>
      <c r="F178" s="194" t="s">
        <v>1277</v>
      </c>
      <c r="G178" s="195" t="s">
        <v>209</v>
      </c>
      <c r="H178" s="196">
        <v>4</v>
      </c>
      <c r="I178" s="37"/>
      <c r="J178" s="227">
        <f t="shared" si="0"/>
        <v>0</v>
      </c>
      <c r="K178" s="38"/>
      <c r="L178" s="36"/>
      <c r="M178" s="39" t="s">
        <v>1</v>
      </c>
      <c r="N178" s="131" t="s">
        <v>41</v>
      </c>
      <c r="O178" s="132"/>
      <c r="P178" s="133">
        <f t="shared" si="1"/>
        <v>0</v>
      </c>
      <c r="Q178" s="133">
        <v>0</v>
      </c>
      <c r="R178" s="133">
        <f t="shared" si="2"/>
        <v>0</v>
      </c>
      <c r="S178" s="133">
        <v>0</v>
      </c>
      <c r="T178" s="134">
        <f t="shared" si="3"/>
        <v>0</v>
      </c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R178" s="135" t="s">
        <v>708</v>
      </c>
      <c r="AT178" s="135" t="s">
        <v>206</v>
      </c>
      <c r="AU178" s="135" t="s">
        <v>88</v>
      </c>
      <c r="AY178" s="80" t="s">
        <v>203</v>
      </c>
      <c r="BE178" s="136">
        <f t="shared" si="4"/>
        <v>0</v>
      </c>
      <c r="BF178" s="136">
        <f t="shared" si="5"/>
        <v>0</v>
      </c>
      <c r="BG178" s="136">
        <f t="shared" si="6"/>
        <v>0</v>
      </c>
      <c r="BH178" s="136">
        <f t="shared" si="7"/>
        <v>0</v>
      </c>
      <c r="BI178" s="136">
        <f t="shared" si="8"/>
        <v>0</v>
      </c>
      <c r="BJ178" s="80" t="s">
        <v>88</v>
      </c>
      <c r="BK178" s="136">
        <f t="shared" si="9"/>
        <v>0</v>
      </c>
      <c r="BL178" s="80" t="s">
        <v>708</v>
      </c>
      <c r="BM178" s="135" t="s">
        <v>688</v>
      </c>
    </row>
    <row r="179" spans="1:65" s="87" customFormat="1" ht="16.5" customHeight="1">
      <c r="A179" s="19"/>
      <c r="B179" s="36"/>
      <c r="C179" s="192" t="s">
        <v>470</v>
      </c>
      <c r="D179" s="192" t="s">
        <v>206</v>
      </c>
      <c r="E179" s="193" t="s">
        <v>1278</v>
      </c>
      <c r="F179" s="194" t="s">
        <v>1279</v>
      </c>
      <c r="G179" s="195" t="s">
        <v>209</v>
      </c>
      <c r="H179" s="196">
        <v>6</v>
      </c>
      <c r="I179" s="37"/>
      <c r="J179" s="227">
        <f t="shared" si="0"/>
        <v>0</v>
      </c>
      <c r="K179" s="38"/>
      <c r="L179" s="36"/>
      <c r="M179" s="39" t="s">
        <v>1</v>
      </c>
      <c r="N179" s="131" t="s">
        <v>41</v>
      </c>
      <c r="O179" s="132"/>
      <c r="P179" s="133">
        <f t="shared" si="1"/>
        <v>0</v>
      </c>
      <c r="Q179" s="133">
        <v>0</v>
      </c>
      <c r="R179" s="133">
        <f t="shared" si="2"/>
        <v>0</v>
      </c>
      <c r="S179" s="133">
        <v>0</v>
      </c>
      <c r="T179" s="134">
        <f t="shared" si="3"/>
        <v>0</v>
      </c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R179" s="135" t="s">
        <v>708</v>
      </c>
      <c r="AT179" s="135" t="s">
        <v>206</v>
      </c>
      <c r="AU179" s="135" t="s">
        <v>88</v>
      </c>
      <c r="AY179" s="80" t="s">
        <v>203</v>
      </c>
      <c r="BE179" s="136">
        <f t="shared" si="4"/>
        <v>0</v>
      </c>
      <c r="BF179" s="136">
        <f t="shared" si="5"/>
        <v>0</v>
      </c>
      <c r="BG179" s="136">
        <f t="shared" si="6"/>
        <v>0</v>
      </c>
      <c r="BH179" s="136">
        <f t="shared" si="7"/>
        <v>0</v>
      </c>
      <c r="BI179" s="136">
        <f t="shared" si="8"/>
        <v>0</v>
      </c>
      <c r="BJ179" s="80" t="s">
        <v>88</v>
      </c>
      <c r="BK179" s="136">
        <f t="shared" si="9"/>
        <v>0</v>
      </c>
      <c r="BL179" s="80" t="s">
        <v>708</v>
      </c>
      <c r="BM179" s="135" t="s">
        <v>696</v>
      </c>
    </row>
    <row r="180" spans="1:65" s="87" customFormat="1" ht="16.5" customHeight="1">
      <c r="A180" s="19"/>
      <c r="B180" s="36"/>
      <c r="C180" s="192" t="s">
        <v>477</v>
      </c>
      <c r="D180" s="192" t="s">
        <v>206</v>
      </c>
      <c r="E180" s="193" t="s">
        <v>1280</v>
      </c>
      <c r="F180" s="194" t="s">
        <v>1281</v>
      </c>
      <c r="G180" s="195" t="s">
        <v>209</v>
      </c>
      <c r="H180" s="196">
        <v>7</v>
      </c>
      <c r="I180" s="37"/>
      <c r="J180" s="227">
        <f t="shared" si="0"/>
        <v>0</v>
      </c>
      <c r="K180" s="38"/>
      <c r="L180" s="36"/>
      <c r="M180" s="39" t="s">
        <v>1</v>
      </c>
      <c r="N180" s="131" t="s">
        <v>41</v>
      </c>
      <c r="O180" s="132"/>
      <c r="P180" s="133">
        <f t="shared" si="1"/>
        <v>0</v>
      </c>
      <c r="Q180" s="133">
        <v>0</v>
      </c>
      <c r="R180" s="133">
        <f t="shared" si="2"/>
        <v>0</v>
      </c>
      <c r="S180" s="133">
        <v>0</v>
      </c>
      <c r="T180" s="134">
        <f t="shared" si="3"/>
        <v>0</v>
      </c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R180" s="135" t="s">
        <v>708</v>
      </c>
      <c r="AT180" s="135" t="s">
        <v>206</v>
      </c>
      <c r="AU180" s="135" t="s">
        <v>88</v>
      </c>
      <c r="AY180" s="80" t="s">
        <v>203</v>
      </c>
      <c r="BE180" s="136">
        <f t="shared" si="4"/>
        <v>0</v>
      </c>
      <c r="BF180" s="136">
        <f t="shared" si="5"/>
        <v>0</v>
      </c>
      <c r="BG180" s="136">
        <f t="shared" si="6"/>
        <v>0</v>
      </c>
      <c r="BH180" s="136">
        <f t="shared" si="7"/>
        <v>0</v>
      </c>
      <c r="BI180" s="136">
        <f t="shared" si="8"/>
        <v>0</v>
      </c>
      <c r="BJ180" s="80" t="s">
        <v>88</v>
      </c>
      <c r="BK180" s="136">
        <f t="shared" si="9"/>
        <v>0</v>
      </c>
      <c r="BL180" s="80" t="s">
        <v>708</v>
      </c>
      <c r="BM180" s="135" t="s">
        <v>708</v>
      </c>
    </row>
    <row r="181" spans="1:65" s="87" customFormat="1" ht="16.5" customHeight="1">
      <c r="A181" s="19"/>
      <c r="B181" s="36"/>
      <c r="C181" s="192" t="s">
        <v>484</v>
      </c>
      <c r="D181" s="192" t="s">
        <v>206</v>
      </c>
      <c r="E181" s="193" t="s">
        <v>1282</v>
      </c>
      <c r="F181" s="194" t="s">
        <v>1283</v>
      </c>
      <c r="G181" s="195" t="s">
        <v>209</v>
      </c>
      <c r="H181" s="196">
        <v>5</v>
      </c>
      <c r="I181" s="37"/>
      <c r="J181" s="227">
        <f t="shared" si="0"/>
        <v>0</v>
      </c>
      <c r="K181" s="38"/>
      <c r="L181" s="36"/>
      <c r="M181" s="39" t="s">
        <v>1</v>
      </c>
      <c r="N181" s="131" t="s">
        <v>41</v>
      </c>
      <c r="O181" s="132"/>
      <c r="P181" s="133">
        <f t="shared" si="1"/>
        <v>0</v>
      </c>
      <c r="Q181" s="133">
        <v>0</v>
      </c>
      <c r="R181" s="133">
        <f t="shared" si="2"/>
        <v>0</v>
      </c>
      <c r="S181" s="133">
        <v>0</v>
      </c>
      <c r="T181" s="134">
        <f t="shared" si="3"/>
        <v>0</v>
      </c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R181" s="135" t="s">
        <v>708</v>
      </c>
      <c r="AT181" s="135" t="s">
        <v>206</v>
      </c>
      <c r="AU181" s="135" t="s">
        <v>88</v>
      </c>
      <c r="AY181" s="80" t="s">
        <v>203</v>
      </c>
      <c r="BE181" s="136">
        <f t="shared" si="4"/>
        <v>0</v>
      </c>
      <c r="BF181" s="136">
        <f t="shared" si="5"/>
        <v>0</v>
      </c>
      <c r="BG181" s="136">
        <f t="shared" si="6"/>
        <v>0</v>
      </c>
      <c r="BH181" s="136">
        <f t="shared" si="7"/>
        <v>0</v>
      </c>
      <c r="BI181" s="136">
        <f t="shared" si="8"/>
        <v>0</v>
      </c>
      <c r="BJ181" s="80" t="s">
        <v>88</v>
      </c>
      <c r="BK181" s="136">
        <f t="shared" si="9"/>
        <v>0</v>
      </c>
      <c r="BL181" s="80" t="s">
        <v>708</v>
      </c>
      <c r="BM181" s="135" t="s">
        <v>732</v>
      </c>
    </row>
    <row r="182" spans="1:65" s="87" customFormat="1" ht="16.5" customHeight="1">
      <c r="A182" s="19"/>
      <c r="B182" s="36"/>
      <c r="C182" s="192" t="s">
        <v>495</v>
      </c>
      <c r="D182" s="192" t="s">
        <v>206</v>
      </c>
      <c r="E182" s="193" t="s">
        <v>1284</v>
      </c>
      <c r="F182" s="194" t="s">
        <v>1275</v>
      </c>
      <c r="G182" s="195" t="s">
        <v>209</v>
      </c>
      <c r="H182" s="196">
        <v>4</v>
      </c>
      <c r="I182" s="37"/>
      <c r="J182" s="227">
        <f t="shared" si="0"/>
        <v>0</v>
      </c>
      <c r="K182" s="38"/>
      <c r="L182" s="36"/>
      <c r="M182" s="39" t="s">
        <v>1</v>
      </c>
      <c r="N182" s="131" t="s">
        <v>41</v>
      </c>
      <c r="O182" s="132"/>
      <c r="P182" s="133">
        <f t="shared" si="1"/>
        <v>0</v>
      </c>
      <c r="Q182" s="133">
        <v>0</v>
      </c>
      <c r="R182" s="133">
        <f t="shared" si="2"/>
        <v>0</v>
      </c>
      <c r="S182" s="133">
        <v>0</v>
      </c>
      <c r="T182" s="134">
        <f t="shared" si="3"/>
        <v>0</v>
      </c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R182" s="135" t="s">
        <v>708</v>
      </c>
      <c r="AT182" s="135" t="s">
        <v>206</v>
      </c>
      <c r="AU182" s="135" t="s">
        <v>88</v>
      </c>
      <c r="AY182" s="80" t="s">
        <v>203</v>
      </c>
      <c r="BE182" s="136">
        <f t="shared" si="4"/>
        <v>0</v>
      </c>
      <c r="BF182" s="136">
        <f t="shared" si="5"/>
        <v>0</v>
      </c>
      <c r="BG182" s="136">
        <f t="shared" si="6"/>
        <v>0</v>
      </c>
      <c r="BH182" s="136">
        <f t="shared" si="7"/>
        <v>0</v>
      </c>
      <c r="BI182" s="136">
        <f t="shared" si="8"/>
        <v>0</v>
      </c>
      <c r="BJ182" s="80" t="s">
        <v>88</v>
      </c>
      <c r="BK182" s="136">
        <f t="shared" si="9"/>
        <v>0</v>
      </c>
      <c r="BL182" s="80" t="s">
        <v>708</v>
      </c>
      <c r="BM182" s="135" t="s">
        <v>744</v>
      </c>
    </row>
    <row r="183" spans="1:65" s="87" customFormat="1" ht="16.5" customHeight="1">
      <c r="A183" s="19"/>
      <c r="B183" s="36"/>
      <c r="C183" s="192" t="s">
        <v>503</v>
      </c>
      <c r="D183" s="192" t="s">
        <v>206</v>
      </c>
      <c r="E183" s="193" t="s">
        <v>1285</v>
      </c>
      <c r="F183" s="194" t="s">
        <v>1277</v>
      </c>
      <c r="G183" s="195" t="s">
        <v>209</v>
      </c>
      <c r="H183" s="196">
        <v>2</v>
      </c>
      <c r="I183" s="37"/>
      <c r="J183" s="227">
        <f t="shared" si="0"/>
        <v>0</v>
      </c>
      <c r="K183" s="38"/>
      <c r="L183" s="36"/>
      <c r="M183" s="39" t="s">
        <v>1</v>
      </c>
      <c r="N183" s="131" t="s">
        <v>41</v>
      </c>
      <c r="O183" s="132"/>
      <c r="P183" s="133">
        <f t="shared" si="1"/>
        <v>0</v>
      </c>
      <c r="Q183" s="133">
        <v>0</v>
      </c>
      <c r="R183" s="133">
        <f t="shared" si="2"/>
        <v>0</v>
      </c>
      <c r="S183" s="133">
        <v>0</v>
      </c>
      <c r="T183" s="134">
        <f t="shared" si="3"/>
        <v>0</v>
      </c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R183" s="135" t="s">
        <v>708</v>
      </c>
      <c r="AT183" s="135" t="s">
        <v>206</v>
      </c>
      <c r="AU183" s="135" t="s">
        <v>88</v>
      </c>
      <c r="AY183" s="80" t="s">
        <v>203</v>
      </c>
      <c r="BE183" s="136">
        <f t="shared" si="4"/>
        <v>0</v>
      </c>
      <c r="BF183" s="136">
        <f t="shared" si="5"/>
        <v>0</v>
      </c>
      <c r="BG183" s="136">
        <f t="shared" si="6"/>
        <v>0</v>
      </c>
      <c r="BH183" s="136">
        <f t="shared" si="7"/>
        <v>0</v>
      </c>
      <c r="BI183" s="136">
        <f t="shared" si="8"/>
        <v>0</v>
      </c>
      <c r="BJ183" s="80" t="s">
        <v>88</v>
      </c>
      <c r="BK183" s="136">
        <f t="shared" si="9"/>
        <v>0</v>
      </c>
      <c r="BL183" s="80" t="s">
        <v>708</v>
      </c>
      <c r="BM183" s="135" t="s">
        <v>761</v>
      </c>
    </row>
    <row r="184" spans="1:65" s="87" customFormat="1" ht="16.5" customHeight="1">
      <c r="A184" s="19"/>
      <c r="B184" s="36"/>
      <c r="C184" s="192" t="s">
        <v>540</v>
      </c>
      <c r="D184" s="192" t="s">
        <v>206</v>
      </c>
      <c r="E184" s="193" t="s">
        <v>1286</v>
      </c>
      <c r="F184" s="194" t="s">
        <v>1287</v>
      </c>
      <c r="G184" s="195" t="s">
        <v>209</v>
      </c>
      <c r="H184" s="196">
        <v>20</v>
      </c>
      <c r="I184" s="37"/>
      <c r="J184" s="227">
        <f t="shared" si="0"/>
        <v>0</v>
      </c>
      <c r="K184" s="38"/>
      <c r="L184" s="36"/>
      <c r="M184" s="39" t="s">
        <v>1</v>
      </c>
      <c r="N184" s="131" t="s">
        <v>41</v>
      </c>
      <c r="O184" s="132"/>
      <c r="P184" s="133">
        <f t="shared" si="1"/>
        <v>0</v>
      </c>
      <c r="Q184" s="133">
        <v>0</v>
      </c>
      <c r="R184" s="133">
        <f t="shared" si="2"/>
        <v>0</v>
      </c>
      <c r="S184" s="133">
        <v>0</v>
      </c>
      <c r="T184" s="134">
        <f t="shared" si="3"/>
        <v>0</v>
      </c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R184" s="135" t="s">
        <v>708</v>
      </c>
      <c r="AT184" s="135" t="s">
        <v>206</v>
      </c>
      <c r="AU184" s="135" t="s">
        <v>88</v>
      </c>
      <c r="AY184" s="80" t="s">
        <v>203</v>
      </c>
      <c r="BE184" s="136">
        <f t="shared" si="4"/>
        <v>0</v>
      </c>
      <c r="BF184" s="136">
        <f t="shared" si="5"/>
        <v>0</v>
      </c>
      <c r="BG184" s="136">
        <f t="shared" si="6"/>
        <v>0</v>
      </c>
      <c r="BH184" s="136">
        <f t="shared" si="7"/>
        <v>0</v>
      </c>
      <c r="BI184" s="136">
        <f t="shared" si="8"/>
        <v>0</v>
      </c>
      <c r="BJ184" s="80" t="s">
        <v>88</v>
      </c>
      <c r="BK184" s="136">
        <f t="shared" si="9"/>
        <v>0</v>
      </c>
      <c r="BL184" s="80" t="s">
        <v>708</v>
      </c>
      <c r="BM184" s="135" t="s">
        <v>773</v>
      </c>
    </row>
    <row r="185" spans="1:65" s="87" customFormat="1" ht="16.5" customHeight="1">
      <c r="A185" s="19"/>
      <c r="B185" s="36"/>
      <c r="C185" s="192" t="s">
        <v>548</v>
      </c>
      <c r="D185" s="192" t="s">
        <v>206</v>
      </c>
      <c r="E185" s="193" t="s">
        <v>1288</v>
      </c>
      <c r="F185" s="194" t="s">
        <v>1289</v>
      </c>
      <c r="G185" s="195" t="s">
        <v>209</v>
      </c>
      <c r="H185" s="196">
        <v>12</v>
      </c>
      <c r="I185" s="37"/>
      <c r="J185" s="227">
        <f t="shared" si="0"/>
        <v>0</v>
      </c>
      <c r="K185" s="38"/>
      <c r="L185" s="36"/>
      <c r="M185" s="39" t="s">
        <v>1</v>
      </c>
      <c r="N185" s="131" t="s">
        <v>41</v>
      </c>
      <c r="O185" s="132"/>
      <c r="P185" s="133">
        <f t="shared" si="1"/>
        <v>0</v>
      </c>
      <c r="Q185" s="133">
        <v>0</v>
      </c>
      <c r="R185" s="133">
        <f t="shared" si="2"/>
        <v>0</v>
      </c>
      <c r="S185" s="133">
        <v>0</v>
      </c>
      <c r="T185" s="134">
        <f t="shared" si="3"/>
        <v>0</v>
      </c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R185" s="135" t="s">
        <v>708</v>
      </c>
      <c r="AT185" s="135" t="s">
        <v>206</v>
      </c>
      <c r="AU185" s="135" t="s">
        <v>88</v>
      </c>
      <c r="AY185" s="80" t="s">
        <v>203</v>
      </c>
      <c r="BE185" s="136">
        <f t="shared" si="4"/>
        <v>0</v>
      </c>
      <c r="BF185" s="136">
        <f t="shared" si="5"/>
        <v>0</v>
      </c>
      <c r="BG185" s="136">
        <f t="shared" si="6"/>
        <v>0</v>
      </c>
      <c r="BH185" s="136">
        <f t="shared" si="7"/>
        <v>0</v>
      </c>
      <c r="BI185" s="136">
        <f t="shared" si="8"/>
        <v>0</v>
      </c>
      <c r="BJ185" s="80" t="s">
        <v>88</v>
      </c>
      <c r="BK185" s="136">
        <f t="shared" si="9"/>
        <v>0</v>
      </c>
      <c r="BL185" s="80" t="s">
        <v>708</v>
      </c>
      <c r="BM185" s="135" t="s">
        <v>786</v>
      </c>
    </row>
    <row r="186" spans="1:65" s="87" customFormat="1" ht="16.5" customHeight="1">
      <c r="A186" s="19"/>
      <c r="B186" s="36"/>
      <c r="C186" s="192" t="s">
        <v>556</v>
      </c>
      <c r="D186" s="192" t="s">
        <v>206</v>
      </c>
      <c r="E186" s="193" t="s">
        <v>1290</v>
      </c>
      <c r="F186" s="194" t="s">
        <v>1291</v>
      </c>
      <c r="G186" s="195" t="s">
        <v>209</v>
      </c>
      <c r="H186" s="196">
        <v>1</v>
      </c>
      <c r="I186" s="37"/>
      <c r="J186" s="227">
        <f t="shared" si="0"/>
        <v>0</v>
      </c>
      <c r="K186" s="38"/>
      <c r="L186" s="36"/>
      <c r="M186" s="39" t="s">
        <v>1</v>
      </c>
      <c r="N186" s="131" t="s">
        <v>41</v>
      </c>
      <c r="O186" s="132"/>
      <c r="P186" s="133">
        <f t="shared" si="1"/>
        <v>0</v>
      </c>
      <c r="Q186" s="133">
        <v>0</v>
      </c>
      <c r="R186" s="133">
        <f t="shared" si="2"/>
        <v>0</v>
      </c>
      <c r="S186" s="133">
        <v>0</v>
      </c>
      <c r="T186" s="134">
        <f t="shared" si="3"/>
        <v>0</v>
      </c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R186" s="135" t="s">
        <v>708</v>
      </c>
      <c r="AT186" s="135" t="s">
        <v>206</v>
      </c>
      <c r="AU186" s="135" t="s">
        <v>88</v>
      </c>
      <c r="AY186" s="80" t="s">
        <v>203</v>
      </c>
      <c r="BE186" s="136">
        <f t="shared" si="4"/>
        <v>0</v>
      </c>
      <c r="BF186" s="136">
        <f t="shared" si="5"/>
        <v>0</v>
      </c>
      <c r="BG186" s="136">
        <f t="shared" si="6"/>
        <v>0</v>
      </c>
      <c r="BH186" s="136">
        <f t="shared" si="7"/>
        <v>0</v>
      </c>
      <c r="BI186" s="136">
        <f t="shared" si="8"/>
        <v>0</v>
      </c>
      <c r="BJ186" s="80" t="s">
        <v>88</v>
      </c>
      <c r="BK186" s="136">
        <f t="shared" si="9"/>
        <v>0</v>
      </c>
      <c r="BL186" s="80" t="s">
        <v>708</v>
      </c>
      <c r="BM186" s="135" t="s">
        <v>805</v>
      </c>
    </row>
    <row r="187" spans="1:65" s="87" customFormat="1" ht="16.5" customHeight="1">
      <c r="A187" s="19"/>
      <c r="B187" s="36"/>
      <c r="C187" s="192" t="s">
        <v>567</v>
      </c>
      <c r="D187" s="192" t="s">
        <v>206</v>
      </c>
      <c r="E187" s="193" t="s">
        <v>1292</v>
      </c>
      <c r="F187" s="194" t="s">
        <v>1293</v>
      </c>
      <c r="G187" s="195" t="s">
        <v>209</v>
      </c>
      <c r="H187" s="196">
        <v>2</v>
      </c>
      <c r="I187" s="37"/>
      <c r="J187" s="227">
        <f t="shared" si="0"/>
        <v>0</v>
      </c>
      <c r="K187" s="38"/>
      <c r="L187" s="36"/>
      <c r="M187" s="39" t="s">
        <v>1</v>
      </c>
      <c r="N187" s="131" t="s">
        <v>41</v>
      </c>
      <c r="O187" s="132"/>
      <c r="P187" s="133">
        <f t="shared" si="1"/>
        <v>0</v>
      </c>
      <c r="Q187" s="133">
        <v>0</v>
      </c>
      <c r="R187" s="133">
        <f t="shared" si="2"/>
        <v>0</v>
      </c>
      <c r="S187" s="133">
        <v>0</v>
      </c>
      <c r="T187" s="134">
        <f t="shared" si="3"/>
        <v>0</v>
      </c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R187" s="135" t="s">
        <v>708</v>
      </c>
      <c r="AT187" s="135" t="s">
        <v>206</v>
      </c>
      <c r="AU187" s="135" t="s">
        <v>88</v>
      </c>
      <c r="AY187" s="80" t="s">
        <v>203</v>
      </c>
      <c r="BE187" s="136">
        <f t="shared" si="4"/>
        <v>0</v>
      </c>
      <c r="BF187" s="136">
        <f t="shared" si="5"/>
        <v>0</v>
      </c>
      <c r="BG187" s="136">
        <f t="shared" si="6"/>
        <v>0</v>
      </c>
      <c r="BH187" s="136">
        <f t="shared" si="7"/>
        <v>0</v>
      </c>
      <c r="BI187" s="136">
        <f t="shared" si="8"/>
        <v>0</v>
      </c>
      <c r="BJ187" s="80" t="s">
        <v>88</v>
      </c>
      <c r="BK187" s="136">
        <f t="shared" si="9"/>
        <v>0</v>
      </c>
      <c r="BL187" s="80" t="s">
        <v>708</v>
      </c>
      <c r="BM187" s="135" t="s">
        <v>815</v>
      </c>
    </row>
    <row r="188" spans="1:65" s="87" customFormat="1" ht="16.5" customHeight="1">
      <c r="A188" s="19"/>
      <c r="B188" s="36"/>
      <c r="C188" s="192" t="s">
        <v>585</v>
      </c>
      <c r="D188" s="192" t="s">
        <v>206</v>
      </c>
      <c r="E188" s="193" t="s">
        <v>1294</v>
      </c>
      <c r="F188" s="194" t="s">
        <v>1295</v>
      </c>
      <c r="G188" s="195" t="s">
        <v>209</v>
      </c>
      <c r="H188" s="196">
        <v>34</v>
      </c>
      <c r="I188" s="37"/>
      <c r="J188" s="227">
        <f t="shared" si="0"/>
        <v>0</v>
      </c>
      <c r="K188" s="38"/>
      <c r="L188" s="36"/>
      <c r="M188" s="39" t="s">
        <v>1</v>
      </c>
      <c r="N188" s="131" t="s">
        <v>41</v>
      </c>
      <c r="O188" s="132"/>
      <c r="P188" s="133">
        <f t="shared" si="1"/>
        <v>0</v>
      </c>
      <c r="Q188" s="133">
        <v>0</v>
      </c>
      <c r="R188" s="133">
        <f t="shared" si="2"/>
        <v>0</v>
      </c>
      <c r="S188" s="133">
        <v>0</v>
      </c>
      <c r="T188" s="134">
        <f t="shared" si="3"/>
        <v>0</v>
      </c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R188" s="135" t="s">
        <v>708</v>
      </c>
      <c r="AT188" s="135" t="s">
        <v>206</v>
      </c>
      <c r="AU188" s="135" t="s">
        <v>88</v>
      </c>
      <c r="AY188" s="80" t="s">
        <v>203</v>
      </c>
      <c r="BE188" s="136">
        <f t="shared" si="4"/>
        <v>0</v>
      </c>
      <c r="BF188" s="136">
        <f t="shared" si="5"/>
        <v>0</v>
      </c>
      <c r="BG188" s="136">
        <f t="shared" si="6"/>
        <v>0</v>
      </c>
      <c r="BH188" s="136">
        <f t="shared" si="7"/>
        <v>0</v>
      </c>
      <c r="BI188" s="136">
        <f t="shared" si="8"/>
        <v>0</v>
      </c>
      <c r="BJ188" s="80" t="s">
        <v>88</v>
      </c>
      <c r="BK188" s="136">
        <f t="shared" si="9"/>
        <v>0</v>
      </c>
      <c r="BL188" s="80" t="s">
        <v>708</v>
      </c>
      <c r="BM188" s="135" t="s">
        <v>826</v>
      </c>
    </row>
    <row r="189" spans="1:65" s="87" customFormat="1" ht="16.5" customHeight="1">
      <c r="A189" s="19"/>
      <c r="B189" s="36"/>
      <c r="C189" s="192" t="s">
        <v>591</v>
      </c>
      <c r="D189" s="192" t="s">
        <v>206</v>
      </c>
      <c r="E189" s="193" t="s">
        <v>1296</v>
      </c>
      <c r="F189" s="194" t="s">
        <v>1297</v>
      </c>
      <c r="G189" s="195" t="s">
        <v>209</v>
      </c>
      <c r="H189" s="196">
        <v>34</v>
      </c>
      <c r="I189" s="37"/>
      <c r="J189" s="227">
        <f t="shared" si="0"/>
        <v>0</v>
      </c>
      <c r="K189" s="38"/>
      <c r="L189" s="36"/>
      <c r="M189" s="39" t="s">
        <v>1</v>
      </c>
      <c r="N189" s="131" t="s">
        <v>41</v>
      </c>
      <c r="O189" s="132"/>
      <c r="P189" s="133">
        <f t="shared" si="1"/>
        <v>0</v>
      </c>
      <c r="Q189" s="133">
        <v>0</v>
      </c>
      <c r="R189" s="133">
        <f t="shared" si="2"/>
        <v>0</v>
      </c>
      <c r="S189" s="133">
        <v>0</v>
      </c>
      <c r="T189" s="134">
        <f t="shared" si="3"/>
        <v>0</v>
      </c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R189" s="135" t="s">
        <v>708</v>
      </c>
      <c r="AT189" s="135" t="s">
        <v>206</v>
      </c>
      <c r="AU189" s="135" t="s">
        <v>88</v>
      </c>
      <c r="AY189" s="80" t="s">
        <v>203</v>
      </c>
      <c r="BE189" s="136">
        <f t="shared" si="4"/>
        <v>0</v>
      </c>
      <c r="BF189" s="136">
        <f t="shared" si="5"/>
        <v>0</v>
      </c>
      <c r="BG189" s="136">
        <f t="shared" si="6"/>
        <v>0</v>
      </c>
      <c r="BH189" s="136">
        <f t="shared" si="7"/>
        <v>0</v>
      </c>
      <c r="BI189" s="136">
        <f t="shared" si="8"/>
        <v>0</v>
      </c>
      <c r="BJ189" s="80" t="s">
        <v>88</v>
      </c>
      <c r="BK189" s="136">
        <f t="shared" si="9"/>
        <v>0</v>
      </c>
      <c r="BL189" s="80" t="s">
        <v>708</v>
      </c>
      <c r="BM189" s="135" t="s">
        <v>1298</v>
      </c>
    </row>
    <row r="190" spans="1:65" s="87" customFormat="1" ht="16.5" customHeight="1">
      <c r="A190" s="19"/>
      <c r="B190" s="36"/>
      <c r="C190" s="192" t="s">
        <v>602</v>
      </c>
      <c r="D190" s="192" t="s">
        <v>206</v>
      </c>
      <c r="E190" s="193" t="s">
        <v>1299</v>
      </c>
      <c r="F190" s="194" t="s">
        <v>1300</v>
      </c>
      <c r="G190" s="195" t="s">
        <v>209</v>
      </c>
      <c r="H190" s="196">
        <v>2</v>
      </c>
      <c r="I190" s="37"/>
      <c r="J190" s="227">
        <f t="shared" si="0"/>
        <v>0</v>
      </c>
      <c r="K190" s="38"/>
      <c r="L190" s="36"/>
      <c r="M190" s="39" t="s">
        <v>1</v>
      </c>
      <c r="N190" s="131" t="s">
        <v>41</v>
      </c>
      <c r="O190" s="132"/>
      <c r="P190" s="133">
        <f t="shared" si="1"/>
        <v>0</v>
      </c>
      <c r="Q190" s="133">
        <v>0</v>
      </c>
      <c r="R190" s="133">
        <f t="shared" si="2"/>
        <v>0</v>
      </c>
      <c r="S190" s="133">
        <v>0</v>
      </c>
      <c r="T190" s="134">
        <f t="shared" si="3"/>
        <v>0</v>
      </c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R190" s="135" t="s">
        <v>708</v>
      </c>
      <c r="AT190" s="135" t="s">
        <v>206</v>
      </c>
      <c r="AU190" s="135" t="s">
        <v>88</v>
      </c>
      <c r="AY190" s="80" t="s">
        <v>203</v>
      </c>
      <c r="BE190" s="136">
        <f t="shared" si="4"/>
        <v>0</v>
      </c>
      <c r="BF190" s="136">
        <f t="shared" si="5"/>
        <v>0</v>
      </c>
      <c r="BG190" s="136">
        <f t="shared" si="6"/>
        <v>0</v>
      </c>
      <c r="BH190" s="136">
        <f t="shared" si="7"/>
        <v>0</v>
      </c>
      <c r="BI190" s="136">
        <f t="shared" si="8"/>
        <v>0</v>
      </c>
      <c r="BJ190" s="80" t="s">
        <v>88</v>
      </c>
      <c r="BK190" s="136">
        <f t="shared" si="9"/>
        <v>0</v>
      </c>
      <c r="BL190" s="80" t="s">
        <v>708</v>
      </c>
      <c r="BM190" s="135" t="s">
        <v>836</v>
      </c>
    </row>
    <row r="191" spans="1:65" s="87" customFormat="1" ht="16.5" customHeight="1">
      <c r="A191" s="19"/>
      <c r="B191" s="36"/>
      <c r="C191" s="192" t="s">
        <v>417</v>
      </c>
      <c r="D191" s="192" t="s">
        <v>206</v>
      </c>
      <c r="E191" s="193" t="s">
        <v>1301</v>
      </c>
      <c r="F191" s="194" t="s">
        <v>1302</v>
      </c>
      <c r="G191" s="195" t="s">
        <v>209</v>
      </c>
      <c r="H191" s="196">
        <v>40</v>
      </c>
      <c r="I191" s="37"/>
      <c r="J191" s="227">
        <f t="shared" si="0"/>
        <v>0</v>
      </c>
      <c r="K191" s="38"/>
      <c r="L191" s="36"/>
      <c r="M191" s="39" t="s">
        <v>1</v>
      </c>
      <c r="N191" s="131" t="s">
        <v>41</v>
      </c>
      <c r="O191" s="132"/>
      <c r="P191" s="133">
        <f t="shared" si="1"/>
        <v>0</v>
      </c>
      <c r="Q191" s="133">
        <v>0</v>
      </c>
      <c r="R191" s="133">
        <f t="shared" si="2"/>
        <v>0</v>
      </c>
      <c r="S191" s="133">
        <v>0</v>
      </c>
      <c r="T191" s="134">
        <f t="shared" si="3"/>
        <v>0</v>
      </c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R191" s="135" t="s">
        <v>708</v>
      </c>
      <c r="AT191" s="135" t="s">
        <v>206</v>
      </c>
      <c r="AU191" s="135" t="s">
        <v>88</v>
      </c>
      <c r="AY191" s="80" t="s">
        <v>203</v>
      </c>
      <c r="BE191" s="136">
        <f t="shared" si="4"/>
        <v>0</v>
      </c>
      <c r="BF191" s="136">
        <f t="shared" si="5"/>
        <v>0</v>
      </c>
      <c r="BG191" s="136">
        <f t="shared" si="6"/>
        <v>0</v>
      </c>
      <c r="BH191" s="136">
        <f t="shared" si="7"/>
        <v>0</v>
      </c>
      <c r="BI191" s="136">
        <f t="shared" si="8"/>
        <v>0</v>
      </c>
      <c r="BJ191" s="80" t="s">
        <v>88</v>
      </c>
      <c r="BK191" s="136">
        <f t="shared" si="9"/>
        <v>0</v>
      </c>
      <c r="BL191" s="80" t="s">
        <v>708</v>
      </c>
      <c r="BM191" s="135" t="s">
        <v>845</v>
      </c>
    </row>
    <row r="192" spans="1:65" s="87" customFormat="1" ht="16.5" customHeight="1">
      <c r="A192" s="19"/>
      <c r="B192" s="36"/>
      <c r="C192" s="192" t="s">
        <v>610</v>
      </c>
      <c r="D192" s="192" t="s">
        <v>206</v>
      </c>
      <c r="E192" s="193" t="s">
        <v>1303</v>
      </c>
      <c r="F192" s="194" t="s">
        <v>1304</v>
      </c>
      <c r="G192" s="195" t="s">
        <v>209</v>
      </c>
      <c r="H192" s="196">
        <v>6</v>
      </c>
      <c r="I192" s="37"/>
      <c r="J192" s="227">
        <f t="shared" si="0"/>
        <v>0</v>
      </c>
      <c r="K192" s="38"/>
      <c r="L192" s="36"/>
      <c r="M192" s="39" t="s">
        <v>1</v>
      </c>
      <c r="N192" s="131" t="s">
        <v>41</v>
      </c>
      <c r="O192" s="132"/>
      <c r="P192" s="133">
        <f t="shared" si="1"/>
        <v>0</v>
      </c>
      <c r="Q192" s="133">
        <v>0</v>
      </c>
      <c r="R192" s="133">
        <f t="shared" si="2"/>
        <v>0</v>
      </c>
      <c r="S192" s="133">
        <v>0</v>
      </c>
      <c r="T192" s="134">
        <f t="shared" si="3"/>
        <v>0</v>
      </c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R192" s="135" t="s">
        <v>708</v>
      </c>
      <c r="AT192" s="135" t="s">
        <v>206</v>
      </c>
      <c r="AU192" s="135" t="s">
        <v>88</v>
      </c>
      <c r="AY192" s="80" t="s">
        <v>203</v>
      </c>
      <c r="BE192" s="136">
        <f t="shared" si="4"/>
        <v>0</v>
      </c>
      <c r="BF192" s="136">
        <f t="shared" si="5"/>
        <v>0</v>
      </c>
      <c r="BG192" s="136">
        <f t="shared" si="6"/>
        <v>0</v>
      </c>
      <c r="BH192" s="136">
        <f t="shared" si="7"/>
        <v>0</v>
      </c>
      <c r="BI192" s="136">
        <f t="shared" si="8"/>
        <v>0</v>
      </c>
      <c r="BJ192" s="80" t="s">
        <v>88</v>
      </c>
      <c r="BK192" s="136">
        <f t="shared" si="9"/>
        <v>0</v>
      </c>
      <c r="BL192" s="80" t="s">
        <v>708</v>
      </c>
      <c r="BM192" s="135" t="s">
        <v>858</v>
      </c>
    </row>
    <row r="193" spans="1:65" s="87" customFormat="1" ht="16.5" customHeight="1">
      <c r="A193" s="19"/>
      <c r="B193" s="36"/>
      <c r="C193" s="192" t="s">
        <v>617</v>
      </c>
      <c r="D193" s="192" t="s">
        <v>206</v>
      </c>
      <c r="E193" s="193" t="s">
        <v>1305</v>
      </c>
      <c r="F193" s="194" t="s">
        <v>1306</v>
      </c>
      <c r="G193" s="195" t="s">
        <v>408</v>
      </c>
      <c r="H193" s="196">
        <v>230</v>
      </c>
      <c r="I193" s="37"/>
      <c r="J193" s="227">
        <f t="shared" si="0"/>
        <v>0</v>
      </c>
      <c r="K193" s="38"/>
      <c r="L193" s="36"/>
      <c r="M193" s="39" t="s">
        <v>1</v>
      </c>
      <c r="N193" s="131" t="s">
        <v>41</v>
      </c>
      <c r="O193" s="132"/>
      <c r="P193" s="133">
        <f t="shared" si="1"/>
        <v>0</v>
      </c>
      <c r="Q193" s="133">
        <v>0</v>
      </c>
      <c r="R193" s="133">
        <f t="shared" si="2"/>
        <v>0</v>
      </c>
      <c r="S193" s="133">
        <v>0</v>
      </c>
      <c r="T193" s="134">
        <f t="shared" si="3"/>
        <v>0</v>
      </c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R193" s="135" t="s">
        <v>708</v>
      </c>
      <c r="AT193" s="135" t="s">
        <v>206</v>
      </c>
      <c r="AU193" s="135" t="s">
        <v>88</v>
      </c>
      <c r="AY193" s="80" t="s">
        <v>203</v>
      </c>
      <c r="BE193" s="136">
        <f t="shared" si="4"/>
        <v>0</v>
      </c>
      <c r="BF193" s="136">
        <f t="shared" si="5"/>
        <v>0</v>
      </c>
      <c r="BG193" s="136">
        <f t="shared" si="6"/>
        <v>0</v>
      </c>
      <c r="BH193" s="136">
        <f t="shared" si="7"/>
        <v>0</v>
      </c>
      <c r="BI193" s="136">
        <f t="shared" si="8"/>
        <v>0</v>
      </c>
      <c r="BJ193" s="80" t="s">
        <v>88</v>
      </c>
      <c r="BK193" s="136">
        <f t="shared" si="9"/>
        <v>0</v>
      </c>
      <c r="BL193" s="80" t="s">
        <v>708</v>
      </c>
      <c r="BM193" s="135" t="s">
        <v>874</v>
      </c>
    </row>
    <row r="194" spans="1:65" s="87" customFormat="1" ht="16.5" customHeight="1">
      <c r="A194" s="19"/>
      <c r="B194" s="36"/>
      <c r="C194" s="192" t="s">
        <v>623</v>
      </c>
      <c r="D194" s="192" t="s">
        <v>206</v>
      </c>
      <c r="E194" s="193" t="s">
        <v>1307</v>
      </c>
      <c r="F194" s="194" t="s">
        <v>1300</v>
      </c>
      <c r="G194" s="195" t="s">
        <v>209</v>
      </c>
      <c r="H194" s="196">
        <v>34</v>
      </c>
      <c r="I194" s="37"/>
      <c r="J194" s="227">
        <f t="shared" si="0"/>
        <v>0</v>
      </c>
      <c r="K194" s="38"/>
      <c r="L194" s="36"/>
      <c r="M194" s="39" t="s">
        <v>1</v>
      </c>
      <c r="N194" s="131" t="s">
        <v>41</v>
      </c>
      <c r="O194" s="132"/>
      <c r="P194" s="133">
        <f t="shared" si="1"/>
        <v>0</v>
      </c>
      <c r="Q194" s="133">
        <v>0</v>
      </c>
      <c r="R194" s="133">
        <f t="shared" si="2"/>
        <v>0</v>
      </c>
      <c r="S194" s="133">
        <v>0</v>
      </c>
      <c r="T194" s="134">
        <f t="shared" si="3"/>
        <v>0</v>
      </c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R194" s="135" t="s">
        <v>708</v>
      </c>
      <c r="AT194" s="135" t="s">
        <v>206</v>
      </c>
      <c r="AU194" s="135" t="s">
        <v>88</v>
      </c>
      <c r="AY194" s="80" t="s">
        <v>203</v>
      </c>
      <c r="BE194" s="136">
        <f t="shared" si="4"/>
        <v>0</v>
      </c>
      <c r="BF194" s="136">
        <f t="shared" si="5"/>
        <v>0</v>
      </c>
      <c r="BG194" s="136">
        <f t="shared" si="6"/>
        <v>0</v>
      </c>
      <c r="BH194" s="136">
        <f t="shared" si="7"/>
        <v>0</v>
      </c>
      <c r="BI194" s="136">
        <f t="shared" si="8"/>
        <v>0</v>
      </c>
      <c r="BJ194" s="80" t="s">
        <v>88</v>
      </c>
      <c r="BK194" s="136">
        <f t="shared" si="9"/>
        <v>0</v>
      </c>
      <c r="BL194" s="80" t="s">
        <v>708</v>
      </c>
      <c r="BM194" s="135" t="s">
        <v>1308</v>
      </c>
    </row>
    <row r="195" spans="1:65" s="87" customFormat="1" ht="16.5" customHeight="1">
      <c r="A195" s="19"/>
      <c r="B195" s="36"/>
      <c r="C195" s="192" t="s">
        <v>631</v>
      </c>
      <c r="D195" s="192" t="s">
        <v>206</v>
      </c>
      <c r="E195" s="193" t="s">
        <v>1309</v>
      </c>
      <c r="F195" s="194" t="s">
        <v>1310</v>
      </c>
      <c r="G195" s="195" t="s">
        <v>408</v>
      </c>
      <c r="H195" s="196">
        <v>30</v>
      </c>
      <c r="I195" s="37"/>
      <c r="J195" s="227">
        <f t="shared" si="0"/>
        <v>0</v>
      </c>
      <c r="K195" s="38"/>
      <c r="L195" s="36"/>
      <c r="M195" s="39" t="s">
        <v>1</v>
      </c>
      <c r="N195" s="131" t="s">
        <v>41</v>
      </c>
      <c r="O195" s="132"/>
      <c r="P195" s="133">
        <f t="shared" si="1"/>
        <v>0</v>
      </c>
      <c r="Q195" s="133">
        <v>0</v>
      </c>
      <c r="R195" s="133">
        <f t="shared" si="2"/>
        <v>0</v>
      </c>
      <c r="S195" s="133">
        <v>0</v>
      </c>
      <c r="T195" s="134">
        <f t="shared" si="3"/>
        <v>0</v>
      </c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R195" s="135" t="s">
        <v>708</v>
      </c>
      <c r="AT195" s="135" t="s">
        <v>206</v>
      </c>
      <c r="AU195" s="135" t="s">
        <v>88</v>
      </c>
      <c r="AY195" s="80" t="s">
        <v>203</v>
      </c>
      <c r="BE195" s="136">
        <f t="shared" si="4"/>
        <v>0</v>
      </c>
      <c r="BF195" s="136">
        <f t="shared" si="5"/>
        <v>0</v>
      </c>
      <c r="BG195" s="136">
        <f t="shared" si="6"/>
        <v>0</v>
      </c>
      <c r="BH195" s="136">
        <f t="shared" si="7"/>
        <v>0</v>
      </c>
      <c r="BI195" s="136">
        <f t="shared" si="8"/>
        <v>0</v>
      </c>
      <c r="BJ195" s="80" t="s">
        <v>88</v>
      </c>
      <c r="BK195" s="136">
        <f t="shared" si="9"/>
        <v>0</v>
      </c>
      <c r="BL195" s="80" t="s">
        <v>708</v>
      </c>
      <c r="BM195" s="135" t="s">
        <v>898</v>
      </c>
    </row>
    <row r="196" spans="1:65" s="87" customFormat="1" ht="16.5" customHeight="1">
      <c r="A196" s="19"/>
      <c r="B196" s="36"/>
      <c r="C196" s="192" t="s">
        <v>635</v>
      </c>
      <c r="D196" s="192" t="s">
        <v>206</v>
      </c>
      <c r="E196" s="193" t="s">
        <v>1311</v>
      </c>
      <c r="F196" s="194" t="s">
        <v>1312</v>
      </c>
      <c r="G196" s="195" t="s">
        <v>1313</v>
      </c>
      <c r="H196" s="47"/>
      <c r="I196" s="37"/>
      <c r="J196" s="227">
        <f t="shared" si="0"/>
        <v>0</v>
      </c>
      <c r="K196" s="38"/>
      <c r="L196" s="36"/>
      <c r="M196" s="39" t="s">
        <v>1</v>
      </c>
      <c r="N196" s="131" t="s">
        <v>41</v>
      </c>
      <c r="O196" s="132"/>
      <c r="P196" s="133">
        <f t="shared" si="1"/>
        <v>0</v>
      </c>
      <c r="Q196" s="133">
        <v>0</v>
      </c>
      <c r="R196" s="133">
        <f t="shared" si="2"/>
        <v>0</v>
      </c>
      <c r="S196" s="133">
        <v>0</v>
      </c>
      <c r="T196" s="134">
        <f t="shared" si="3"/>
        <v>0</v>
      </c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R196" s="135" t="s">
        <v>708</v>
      </c>
      <c r="AT196" s="135" t="s">
        <v>206</v>
      </c>
      <c r="AU196" s="135" t="s">
        <v>88</v>
      </c>
      <c r="AY196" s="80" t="s">
        <v>203</v>
      </c>
      <c r="BE196" s="136">
        <f t="shared" si="4"/>
        <v>0</v>
      </c>
      <c r="BF196" s="136">
        <f t="shared" si="5"/>
        <v>0</v>
      </c>
      <c r="BG196" s="136">
        <f t="shared" si="6"/>
        <v>0</v>
      </c>
      <c r="BH196" s="136">
        <f t="shared" si="7"/>
        <v>0</v>
      </c>
      <c r="BI196" s="136">
        <f t="shared" si="8"/>
        <v>0</v>
      </c>
      <c r="BJ196" s="80" t="s">
        <v>88</v>
      </c>
      <c r="BK196" s="136">
        <f t="shared" si="9"/>
        <v>0</v>
      </c>
      <c r="BL196" s="80" t="s">
        <v>708</v>
      </c>
      <c r="BM196" s="135" t="s">
        <v>1314</v>
      </c>
    </row>
    <row r="197" spans="1:65" s="35" customFormat="1" ht="22.9" customHeight="1">
      <c r="B197" s="123"/>
      <c r="C197" s="188"/>
      <c r="D197" s="189" t="s">
        <v>74</v>
      </c>
      <c r="E197" s="191" t="s">
        <v>1315</v>
      </c>
      <c r="F197" s="191" t="s">
        <v>1316</v>
      </c>
      <c r="G197" s="188"/>
      <c r="H197" s="188"/>
      <c r="J197" s="226">
        <f>BK197</f>
        <v>0</v>
      </c>
      <c r="L197" s="123"/>
      <c r="M197" s="125"/>
      <c r="N197" s="126"/>
      <c r="O197" s="126"/>
      <c r="P197" s="127">
        <f>SUM(P198:P240)</f>
        <v>0</v>
      </c>
      <c r="Q197" s="126"/>
      <c r="R197" s="127">
        <f>SUM(R198:R240)</f>
        <v>0</v>
      </c>
      <c r="S197" s="126"/>
      <c r="T197" s="128">
        <f>SUM(T198:T240)</f>
        <v>0</v>
      </c>
      <c r="AR197" s="124" t="s">
        <v>82</v>
      </c>
      <c r="AT197" s="129" t="s">
        <v>74</v>
      </c>
      <c r="AU197" s="129" t="s">
        <v>82</v>
      </c>
      <c r="AY197" s="124" t="s">
        <v>203</v>
      </c>
      <c r="BK197" s="130">
        <f>SUM(BK198:BK240)</f>
        <v>0</v>
      </c>
    </row>
    <row r="198" spans="1:65" s="87" customFormat="1" ht="16.5" customHeight="1">
      <c r="A198" s="19"/>
      <c r="B198" s="36"/>
      <c r="C198" s="213" t="s">
        <v>641</v>
      </c>
      <c r="D198" s="213" t="s">
        <v>368</v>
      </c>
      <c r="E198" s="214" t="s">
        <v>1317</v>
      </c>
      <c r="F198" s="215" t="s">
        <v>1318</v>
      </c>
      <c r="G198" s="216" t="s">
        <v>408</v>
      </c>
      <c r="H198" s="217">
        <v>189</v>
      </c>
      <c r="I198" s="44"/>
      <c r="J198" s="228">
        <f t="shared" ref="J198:J240" si="10">ROUND(I198*H198,2)</f>
        <v>0</v>
      </c>
      <c r="K198" s="45"/>
      <c r="L198" s="157"/>
      <c r="M198" s="46" t="s">
        <v>1</v>
      </c>
      <c r="N198" s="158" t="s">
        <v>41</v>
      </c>
      <c r="O198" s="132"/>
      <c r="P198" s="133">
        <f t="shared" ref="P198:P240" si="11">O198*H198</f>
        <v>0</v>
      </c>
      <c r="Q198" s="133">
        <v>0</v>
      </c>
      <c r="R198" s="133">
        <f t="shared" ref="R198:R240" si="12">Q198*H198</f>
        <v>0</v>
      </c>
      <c r="S198" s="133">
        <v>0</v>
      </c>
      <c r="T198" s="134">
        <f t="shared" ref="T198:T240" si="13">S198*H198</f>
        <v>0</v>
      </c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R198" s="135" t="s">
        <v>1319</v>
      </c>
      <c r="AT198" s="135" t="s">
        <v>368</v>
      </c>
      <c r="AU198" s="135" t="s">
        <v>88</v>
      </c>
      <c r="AY198" s="80" t="s">
        <v>203</v>
      </c>
      <c r="BE198" s="136">
        <f t="shared" ref="BE198:BE240" si="14">IF(N198="základná",J198,0)</f>
        <v>0</v>
      </c>
      <c r="BF198" s="136">
        <f t="shared" ref="BF198:BF240" si="15">IF(N198="znížená",J198,0)</f>
        <v>0</v>
      </c>
      <c r="BG198" s="136">
        <f t="shared" ref="BG198:BG240" si="16">IF(N198="zákl. prenesená",J198,0)</f>
        <v>0</v>
      </c>
      <c r="BH198" s="136">
        <f t="shared" ref="BH198:BH240" si="17">IF(N198="zníž. prenesená",J198,0)</f>
        <v>0</v>
      </c>
      <c r="BI198" s="136">
        <f t="shared" ref="BI198:BI240" si="18">IF(N198="nulová",J198,0)</f>
        <v>0</v>
      </c>
      <c r="BJ198" s="80" t="s">
        <v>88</v>
      </c>
      <c r="BK198" s="136">
        <f t="shared" ref="BK198:BK240" si="19">ROUND(I198*H198,2)</f>
        <v>0</v>
      </c>
      <c r="BL198" s="80" t="s">
        <v>1319</v>
      </c>
      <c r="BM198" s="135" t="s">
        <v>967</v>
      </c>
    </row>
    <row r="199" spans="1:65" s="87" customFormat="1" ht="16.5" customHeight="1">
      <c r="A199" s="19"/>
      <c r="B199" s="36"/>
      <c r="C199" s="213" t="s">
        <v>670</v>
      </c>
      <c r="D199" s="213" t="s">
        <v>368</v>
      </c>
      <c r="E199" s="214" t="s">
        <v>1320</v>
      </c>
      <c r="F199" s="215" t="s">
        <v>1321</v>
      </c>
      <c r="G199" s="216" t="s">
        <v>408</v>
      </c>
      <c r="H199" s="217">
        <v>63</v>
      </c>
      <c r="I199" s="44"/>
      <c r="J199" s="228">
        <f t="shared" si="10"/>
        <v>0</v>
      </c>
      <c r="K199" s="45"/>
      <c r="L199" s="157"/>
      <c r="M199" s="46" t="s">
        <v>1</v>
      </c>
      <c r="N199" s="158" t="s">
        <v>41</v>
      </c>
      <c r="O199" s="132"/>
      <c r="P199" s="133">
        <f t="shared" si="11"/>
        <v>0</v>
      </c>
      <c r="Q199" s="133">
        <v>0</v>
      </c>
      <c r="R199" s="133">
        <f t="shared" si="12"/>
        <v>0</v>
      </c>
      <c r="S199" s="133">
        <v>0</v>
      </c>
      <c r="T199" s="134">
        <f t="shared" si="13"/>
        <v>0</v>
      </c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R199" s="135" t="s">
        <v>1319</v>
      </c>
      <c r="AT199" s="135" t="s">
        <v>368</v>
      </c>
      <c r="AU199" s="135" t="s">
        <v>88</v>
      </c>
      <c r="AY199" s="80" t="s">
        <v>203</v>
      </c>
      <c r="BE199" s="136">
        <f t="shared" si="14"/>
        <v>0</v>
      </c>
      <c r="BF199" s="136">
        <f t="shared" si="15"/>
        <v>0</v>
      </c>
      <c r="BG199" s="136">
        <f t="shared" si="16"/>
        <v>0</v>
      </c>
      <c r="BH199" s="136">
        <f t="shared" si="17"/>
        <v>0</v>
      </c>
      <c r="BI199" s="136">
        <f t="shared" si="18"/>
        <v>0</v>
      </c>
      <c r="BJ199" s="80" t="s">
        <v>88</v>
      </c>
      <c r="BK199" s="136">
        <f t="shared" si="19"/>
        <v>0</v>
      </c>
      <c r="BL199" s="80" t="s">
        <v>1319</v>
      </c>
      <c r="BM199" s="135" t="s">
        <v>997</v>
      </c>
    </row>
    <row r="200" spans="1:65" s="87" customFormat="1" ht="16.5" customHeight="1">
      <c r="A200" s="19"/>
      <c r="B200" s="36"/>
      <c r="C200" s="213" t="s">
        <v>673</v>
      </c>
      <c r="D200" s="213" t="s">
        <v>368</v>
      </c>
      <c r="E200" s="214" t="s">
        <v>1322</v>
      </c>
      <c r="F200" s="215" t="s">
        <v>1323</v>
      </c>
      <c r="G200" s="216" t="s">
        <v>209</v>
      </c>
      <c r="H200" s="217">
        <v>32</v>
      </c>
      <c r="I200" s="44"/>
      <c r="J200" s="228">
        <f t="shared" si="10"/>
        <v>0</v>
      </c>
      <c r="K200" s="45"/>
      <c r="L200" s="157"/>
      <c r="M200" s="46" t="s">
        <v>1</v>
      </c>
      <c r="N200" s="158" t="s">
        <v>41</v>
      </c>
      <c r="O200" s="132"/>
      <c r="P200" s="133">
        <f t="shared" si="11"/>
        <v>0</v>
      </c>
      <c r="Q200" s="133">
        <v>0</v>
      </c>
      <c r="R200" s="133">
        <f t="shared" si="12"/>
        <v>0</v>
      </c>
      <c r="S200" s="133">
        <v>0</v>
      </c>
      <c r="T200" s="134">
        <f t="shared" si="13"/>
        <v>0</v>
      </c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R200" s="135" t="s">
        <v>1319</v>
      </c>
      <c r="AT200" s="135" t="s">
        <v>368</v>
      </c>
      <c r="AU200" s="135" t="s">
        <v>88</v>
      </c>
      <c r="AY200" s="80" t="s">
        <v>203</v>
      </c>
      <c r="BE200" s="136">
        <f t="shared" si="14"/>
        <v>0</v>
      </c>
      <c r="BF200" s="136">
        <f t="shared" si="15"/>
        <v>0</v>
      </c>
      <c r="BG200" s="136">
        <f t="shared" si="16"/>
        <v>0</v>
      </c>
      <c r="BH200" s="136">
        <f t="shared" si="17"/>
        <v>0</v>
      </c>
      <c r="BI200" s="136">
        <f t="shared" si="18"/>
        <v>0</v>
      </c>
      <c r="BJ200" s="80" t="s">
        <v>88</v>
      </c>
      <c r="BK200" s="136">
        <f t="shared" si="19"/>
        <v>0</v>
      </c>
      <c r="BL200" s="80" t="s">
        <v>1319</v>
      </c>
      <c r="BM200" s="135" t="s">
        <v>1029</v>
      </c>
    </row>
    <row r="201" spans="1:65" s="87" customFormat="1" ht="16.5" customHeight="1">
      <c r="A201" s="19"/>
      <c r="B201" s="36"/>
      <c r="C201" s="213" t="s">
        <v>679</v>
      </c>
      <c r="D201" s="213" t="s">
        <v>368</v>
      </c>
      <c r="E201" s="214" t="s">
        <v>1324</v>
      </c>
      <c r="F201" s="215" t="s">
        <v>1325</v>
      </c>
      <c r="G201" s="216" t="s">
        <v>209</v>
      </c>
      <c r="H201" s="217">
        <v>24</v>
      </c>
      <c r="I201" s="44"/>
      <c r="J201" s="228">
        <f t="shared" si="10"/>
        <v>0</v>
      </c>
      <c r="K201" s="45"/>
      <c r="L201" s="157"/>
      <c r="M201" s="46" t="s">
        <v>1</v>
      </c>
      <c r="N201" s="158" t="s">
        <v>41</v>
      </c>
      <c r="O201" s="132"/>
      <c r="P201" s="133">
        <f t="shared" si="11"/>
        <v>0</v>
      </c>
      <c r="Q201" s="133">
        <v>0</v>
      </c>
      <c r="R201" s="133">
        <f t="shared" si="12"/>
        <v>0</v>
      </c>
      <c r="S201" s="133">
        <v>0</v>
      </c>
      <c r="T201" s="134">
        <f t="shared" si="13"/>
        <v>0</v>
      </c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R201" s="135" t="s">
        <v>1319</v>
      </c>
      <c r="AT201" s="135" t="s">
        <v>368</v>
      </c>
      <c r="AU201" s="135" t="s">
        <v>88</v>
      </c>
      <c r="AY201" s="80" t="s">
        <v>203</v>
      </c>
      <c r="BE201" s="136">
        <f t="shared" si="14"/>
        <v>0</v>
      </c>
      <c r="BF201" s="136">
        <f t="shared" si="15"/>
        <v>0</v>
      </c>
      <c r="BG201" s="136">
        <f t="shared" si="16"/>
        <v>0</v>
      </c>
      <c r="BH201" s="136">
        <f t="shared" si="17"/>
        <v>0</v>
      </c>
      <c r="BI201" s="136">
        <f t="shared" si="18"/>
        <v>0</v>
      </c>
      <c r="BJ201" s="80" t="s">
        <v>88</v>
      </c>
      <c r="BK201" s="136">
        <f t="shared" si="19"/>
        <v>0</v>
      </c>
      <c r="BL201" s="80" t="s">
        <v>1319</v>
      </c>
      <c r="BM201" s="135" t="s">
        <v>1049</v>
      </c>
    </row>
    <row r="202" spans="1:65" s="87" customFormat="1" ht="16.5" customHeight="1">
      <c r="A202" s="19"/>
      <c r="B202" s="36"/>
      <c r="C202" s="213" t="s">
        <v>688</v>
      </c>
      <c r="D202" s="213" t="s">
        <v>368</v>
      </c>
      <c r="E202" s="214" t="s">
        <v>1326</v>
      </c>
      <c r="F202" s="215" t="s">
        <v>1327</v>
      </c>
      <c r="G202" s="216" t="s">
        <v>209</v>
      </c>
      <c r="H202" s="217">
        <v>5</v>
      </c>
      <c r="I202" s="44"/>
      <c r="J202" s="228">
        <f t="shared" si="10"/>
        <v>0</v>
      </c>
      <c r="K202" s="45"/>
      <c r="L202" s="157"/>
      <c r="M202" s="46" t="s">
        <v>1</v>
      </c>
      <c r="N202" s="158" t="s">
        <v>41</v>
      </c>
      <c r="O202" s="132"/>
      <c r="P202" s="133">
        <f t="shared" si="11"/>
        <v>0</v>
      </c>
      <c r="Q202" s="133">
        <v>0</v>
      </c>
      <c r="R202" s="133">
        <f t="shared" si="12"/>
        <v>0</v>
      </c>
      <c r="S202" s="133">
        <v>0</v>
      </c>
      <c r="T202" s="134">
        <f t="shared" si="13"/>
        <v>0</v>
      </c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R202" s="135" t="s">
        <v>1319</v>
      </c>
      <c r="AT202" s="135" t="s">
        <v>368</v>
      </c>
      <c r="AU202" s="135" t="s">
        <v>88</v>
      </c>
      <c r="AY202" s="80" t="s">
        <v>203</v>
      </c>
      <c r="BE202" s="136">
        <f t="shared" si="14"/>
        <v>0</v>
      </c>
      <c r="BF202" s="136">
        <f t="shared" si="15"/>
        <v>0</v>
      </c>
      <c r="BG202" s="136">
        <f t="shared" si="16"/>
        <v>0</v>
      </c>
      <c r="BH202" s="136">
        <f t="shared" si="17"/>
        <v>0</v>
      </c>
      <c r="BI202" s="136">
        <f t="shared" si="18"/>
        <v>0</v>
      </c>
      <c r="BJ202" s="80" t="s">
        <v>88</v>
      </c>
      <c r="BK202" s="136">
        <f t="shared" si="19"/>
        <v>0</v>
      </c>
      <c r="BL202" s="80" t="s">
        <v>1319</v>
      </c>
      <c r="BM202" s="135" t="s">
        <v>1077</v>
      </c>
    </row>
    <row r="203" spans="1:65" s="87" customFormat="1" ht="16.5" customHeight="1">
      <c r="A203" s="19"/>
      <c r="B203" s="36"/>
      <c r="C203" s="213" t="s">
        <v>692</v>
      </c>
      <c r="D203" s="213" t="s">
        <v>368</v>
      </c>
      <c r="E203" s="214" t="s">
        <v>1328</v>
      </c>
      <c r="F203" s="215" t="s">
        <v>1329</v>
      </c>
      <c r="G203" s="216" t="s">
        <v>209</v>
      </c>
      <c r="H203" s="217">
        <v>12</v>
      </c>
      <c r="I203" s="44"/>
      <c r="J203" s="228">
        <f t="shared" si="10"/>
        <v>0</v>
      </c>
      <c r="K203" s="45"/>
      <c r="L203" s="157"/>
      <c r="M203" s="46" t="s">
        <v>1</v>
      </c>
      <c r="N203" s="158" t="s">
        <v>41</v>
      </c>
      <c r="O203" s="132"/>
      <c r="P203" s="133">
        <f t="shared" si="11"/>
        <v>0</v>
      </c>
      <c r="Q203" s="133">
        <v>0</v>
      </c>
      <c r="R203" s="133">
        <f t="shared" si="12"/>
        <v>0</v>
      </c>
      <c r="S203" s="133">
        <v>0</v>
      </c>
      <c r="T203" s="134">
        <f t="shared" si="13"/>
        <v>0</v>
      </c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R203" s="135" t="s">
        <v>1319</v>
      </c>
      <c r="AT203" s="135" t="s">
        <v>368</v>
      </c>
      <c r="AU203" s="135" t="s">
        <v>88</v>
      </c>
      <c r="AY203" s="80" t="s">
        <v>203</v>
      </c>
      <c r="BE203" s="136">
        <f t="shared" si="14"/>
        <v>0</v>
      </c>
      <c r="BF203" s="136">
        <f t="shared" si="15"/>
        <v>0</v>
      </c>
      <c r="BG203" s="136">
        <f t="shared" si="16"/>
        <v>0</v>
      </c>
      <c r="BH203" s="136">
        <f t="shared" si="17"/>
        <v>0</v>
      </c>
      <c r="BI203" s="136">
        <f t="shared" si="18"/>
        <v>0</v>
      </c>
      <c r="BJ203" s="80" t="s">
        <v>88</v>
      </c>
      <c r="BK203" s="136">
        <f t="shared" si="19"/>
        <v>0</v>
      </c>
      <c r="BL203" s="80" t="s">
        <v>1319</v>
      </c>
      <c r="BM203" s="135" t="s">
        <v>1088</v>
      </c>
    </row>
    <row r="204" spans="1:65" s="87" customFormat="1" ht="16.5" customHeight="1">
      <c r="A204" s="19"/>
      <c r="B204" s="36"/>
      <c r="C204" s="213" t="s">
        <v>696</v>
      </c>
      <c r="D204" s="213" t="s">
        <v>368</v>
      </c>
      <c r="E204" s="214" t="s">
        <v>1330</v>
      </c>
      <c r="F204" s="215" t="s">
        <v>1331</v>
      </c>
      <c r="G204" s="216" t="s">
        <v>209</v>
      </c>
      <c r="H204" s="217">
        <v>20</v>
      </c>
      <c r="I204" s="44"/>
      <c r="J204" s="228">
        <f t="shared" si="10"/>
        <v>0</v>
      </c>
      <c r="K204" s="45"/>
      <c r="L204" s="157"/>
      <c r="M204" s="46" t="s">
        <v>1</v>
      </c>
      <c r="N204" s="158" t="s">
        <v>41</v>
      </c>
      <c r="O204" s="132"/>
      <c r="P204" s="133">
        <f t="shared" si="11"/>
        <v>0</v>
      </c>
      <c r="Q204" s="133">
        <v>0</v>
      </c>
      <c r="R204" s="133">
        <f t="shared" si="12"/>
        <v>0</v>
      </c>
      <c r="S204" s="133">
        <v>0</v>
      </c>
      <c r="T204" s="134">
        <f t="shared" si="13"/>
        <v>0</v>
      </c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R204" s="135" t="s">
        <v>1319</v>
      </c>
      <c r="AT204" s="135" t="s">
        <v>368</v>
      </c>
      <c r="AU204" s="135" t="s">
        <v>88</v>
      </c>
      <c r="AY204" s="80" t="s">
        <v>203</v>
      </c>
      <c r="BE204" s="136">
        <f t="shared" si="14"/>
        <v>0</v>
      </c>
      <c r="BF204" s="136">
        <f t="shared" si="15"/>
        <v>0</v>
      </c>
      <c r="BG204" s="136">
        <f t="shared" si="16"/>
        <v>0</v>
      </c>
      <c r="BH204" s="136">
        <f t="shared" si="17"/>
        <v>0</v>
      </c>
      <c r="BI204" s="136">
        <f t="shared" si="18"/>
        <v>0</v>
      </c>
      <c r="BJ204" s="80" t="s">
        <v>88</v>
      </c>
      <c r="BK204" s="136">
        <f t="shared" si="19"/>
        <v>0</v>
      </c>
      <c r="BL204" s="80" t="s">
        <v>1319</v>
      </c>
      <c r="BM204" s="135" t="s">
        <v>1101</v>
      </c>
    </row>
    <row r="205" spans="1:65" s="87" customFormat="1" ht="16.5" customHeight="1">
      <c r="A205" s="19"/>
      <c r="B205" s="36"/>
      <c r="C205" s="213" t="s">
        <v>702</v>
      </c>
      <c r="D205" s="213" t="s">
        <v>368</v>
      </c>
      <c r="E205" s="214" t="s">
        <v>1332</v>
      </c>
      <c r="F205" s="215" t="s">
        <v>1333</v>
      </c>
      <c r="G205" s="216" t="s">
        <v>209</v>
      </c>
      <c r="H205" s="217">
        <v>200</v>
      </c>
      <c r="I205" s="44"/>
      <c r="J205" s="228">
        <f t="shared" si="10"/>
        <v>0</v>
      </c>
      <c r="K205" s="45"/>
      <c r="L205" s="157"/>
      <c r="M205" s="46" t="s">
        <v>1</v>
      </c>
      <c r="N205" s="158" t="s">
        <v>41</v>
      </c>
      <c r="O205" s="132"/>
      <c r="P205" s="133">
        <f t="shared" si="11"/>
        <v>0</v>
      </c>
      <c r="Q205" s="133">
        <v>0</v>
      </c>
      <c r="R205" s="133">
        <f t="shared" si="12"/>
        <v>0</v>
      </c>
      <c r="S205" s="133">
        <v>0</v>
      </c>
      <c r="T205" s="134">
        <f t="shared" si="13"/>
        <v>0</v>
      </c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R205" s="135" t="s">
        <v>1319</v>
      </c>
      <c r="AT205" s="135" t="s">
        <v>368</v>
      </c>
      <c r="AU205" s="135" t="s">
        <v>88</v>
      </c>
      <c r="AY205" s="80" t="s">
        <v>203</v>
      </c>
      <c r="BE205" s="136">
        <f t="shared" si="14"/>
        <v>0</v>
      </c>
      <c r="BF205" s="136">
        <f t="shared" si="15"/>
        <v>0</v>
      </c>
      <c r="BG205" s="136">
        <f t="shared" si="16"/>
        <v>0</v>
      </c>
      <c r="BH205" s="136">
        <f t="shared" si="17"/>
        <v>0</v>
      </c>
      <c r="BI205" s="136">
        <f t="shared" si="18"/>
        <v>0</v>
      </c>
      <c r="BJ205" s="80" t="s">
        <v>88</v>
      </c>
      <c r="BK205" s="136">
        <f t="shared" si="19"/>
        <v>0</v>
      </c>
      <c r="BL205" s="80" t="s">
        <v>1319</v>
      </c>
      <c r="BM205" s="135" t="s">
        <v>1159</v>
      </c>
    </row>
    <row r="206" spans="1:65" s="87" customFormat="1" ht="16.5" customHeight="1">
      <c r="A206" s="19"/>
      <c r="B206" s="36"/>
      <c r="C206" s="213" t="s">
        <v>708</v>
      </c>
      <c r="D206" s="213" t="s">
        <v>368</v>
      </c>
      <c r="E206" s="214" t="s">
        <v>1334</v>
      </c>
      <c r="F206" s="215" t="s">
        <v>1335</v>
      </c>
      <c r="G206" s="216" t="s">
        <v>209</v>
      </c>
      <c r="H206" s="217">
        <v>60</v>
      </c>
      <c r="I206" s="44"/>
      <c r="J206" s="228">
        <f t="shared" si="10"/>
        <v>0</v>
      </c>
      <c r="K206" s="45"/>
      <c r="L206" s="157"/>
      <c r="M206" s="46" t="s">
        <v>1</v>
      </c>
      <c r="N206" s="158" t="s">
        <v>41</v>
      </c>
      <c r="O206" s="132"/>
      <c r="P206" s="133">
        <f t="shared" si="11"/>
        <v>0</v>
      </c>
      <c r="Q206" s="133">
        <v>0</v>
      </c>
      <c r="R206" s="133">
        <f t="shared" si="12"/>
        <v>0</v>
      </c>
      <c r="S206" s="133">
        <v>0</v>
      </c>
      <c r="T206" s="134">
        <f t="shared" si="13"/>
        <v>0</v>
      </c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R206" s="135" t="s">
        <v>1319</v>
      </c>
      <c r="AT206" s="135" t="s">
        <v>368</v>
      </c>
      <c r="AU206" s="135" t="s">
        <v>88</v>
      </c>
      <c r="AY206" s="80" t="s">
        <v>203</v>
      </c>
      <c r="BE206" s="136">
        <f t="shared" si="14"/>
        <v>0</v>
      </c>
      <c r="BF206" s="136">
        <f t="shared" si="15"/>
        <v>0</v>
      </c>
      <c r="BG206" s="136">
        <f t="shared" si="16"/>
        <v>0</v>
      </c>
      <c r="BH206" s="136">
        <f t="shared" si="17"/>
        <v>0</v>
      </c>
      <c r="BI206" s="136">
        <f t="shared" si="18"/>
        <v>0</v>
      </c>
      <c r="BJ206" s="80" t="s">
        <v>88</v>
      </c>
      <c r="BK206" s="136">
        <f t="shared" si="19"/>
        <v>0</v>
      </c>
      <c r="BL206" s="80" t="s">
        <v>1319</v>
      </c>
      <c r="BM206" s="135" t="s">
        <v>1174</v>
      </c>
    </row>
    <row r="207" spans="1:65" s="87" customFormat="1" ht="16.5" customHeight="1">
      <c r="A207" s="19"/>
      <c r="B207" s="36"/>
      <c r="C207" s="213" t="s">
        <v>718</v>
      </c>
      <c r="D207" s="213" t="s">
        <v>368</v>
      </c>
      <c r="E207" s="214" t="s">
        <v>1336</v>
      </c>
      <c r="F207" s="215" t="s">
        <v>1337</v>
      </c>
      <c r="G207" s="216" t="s">
        <v>408</v>
      </c>
      <c r="H207" s="217">
        <v>105</v>
      </c>
      <c r="I207" s="44"/>
      <c r="J207" s="228">
        <f t="shared" si="10"/>
        <v>0</v>
      </c>
      <c r="K207" s="45"/>
      <c r="L207" s="157"/>
      <c r="M207" s="46" t="s">
        <v>1</v>
      </c>
      <c r="N207" s="158" t="s">
        <v>41</v>
      </c>
      <c r="O207" s="132"/>
      <c r="P207" s="133">
        <f t="shared" si="11"/>
        <v>0</v>
      </c>
      <c r="Q207" s="133">
        <v>0</v>
      </c>
      <c r="R207" s="133">
        <f t="shared" si="12"/>
        <v>0</v>
      </c>
      <c r="S207" s="133">
        <v>0</v>
      </c>
      <c r="T207" s="134">
        <f t="shared" si="13"/>
        <v>0</v>
      </c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R207" s="135" t="s">
        <v>1319</v>
      </c>
      <c r="AT207" s="135" t="s">
        <v>368</v>
      </c>
      <c r="AU207" s="135" t="s">
        <v>88</v>
      </c>
      <c r="AY207" s="80" t="s">
        <v>203</v>
      </c>
      <c r="BE207" s="136">
        <f t="shared" si="14"/>
        <v>0</v>
      </c>
      <c r="BF207" s="136">
        <f t="shared" si="15"/>
        <v>0</v>
      </c>
      <c r="BG207" s="136">
        <f t="shared" si="16"/>
        <v>0</v>
      </c>
      <c r="BH207" s="136">
        <f t="shared" si="17"/>
        <v>0</v>
      </c>
      <c r="BI207" s="136">
        <f t="shared" si="18"/>
        <v>0</v>
      </c>
      <c r="BJ207" s="80" t="s">
        <v>88</v>
      </c>
      <c r="BK207" s="136">
        <f t="shared" si="19"/>
        <v>0</v>
      </c>
      <c r="BL207" s="80" t="s">
        <v>1319</v>
      </c>
      <c r="BM207" s="135" t="s">
        <v>1338</v>
      </c>
    </row>
    <row r="208" spans="1:65" s="87" customFormat="1" ht="16.5" customHeight="1">
      <c r="A208" s="19"/>
      <c r="B208" s="36"/>
      <c r="C208" s="213" t="s">
        <v>732</v>
      </c>
      <c r="D208" s="213" t="s">
        <v>368</v>
      </c>
      <c r="E208" s="214" t="s">
        <v>1339</v>
      </c>
      <c r="F208" s="215" t="s">
        <v>1340</v>
      </c>
      <c r="G208" s="216" t="s">
        <v>408</v>
      </c>
      <c r="H208" s="217">
        <v>136.5</v>
      </c>
      <c r="I208" s="44"/>
      <c r="J208" s="228">
        <f t="shared" si="10"/>
        <v>0</v>
      </c>
      <c r="K208" s="45"/>
      <c r="L208" s="157"/>
      <c r="M208" s="46" t="s">
        <v>1</v>
      </c>
      <c r="N208" s="158" t="s">
        <v>41</v>
      </c>
      <c r="O208" s="132"/>
      <c r="P208" s="133">
        <f t="shared" si="11"/>
        <v>0</v>
      </c>
      <c r="Q208" s="133">
        <v>0</v>
      </c>
      <c r="R208" s="133">
        <f t="shared" si="12"/>
        <v>0</v>
      </c>
      <c r="S208" s="133">
        <v>0</v>
      </c>
      <c r="T208" s="134">
        <f t="shared" si="13"/>
        <v>0</v>
      </c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R208" s="135" t="s">
        <v>1319</v>
      </c>
      <c r="AT208" s="135" t="s">
        <v>368</v>
      </c>
      <c r="AU208" s="135" t="s">
        <v>88</v>
      </c>
      <c r="AY208" s="80" t="s">
        <v>203</v>
      </c>
      <c r="BE208" s="136">
        <f t="shared" si="14"/>
        <v>0</v>
      </c>
      <c r="BF208" s="136">
        <f t="shared" si="15"/>
        <v>0</v>
      </c>
      <c r="BG208" s="136">
        <f t="shared" si="16"/>
        <v>0</v>
      </c>
      <c r="BH208" s="136">
        <f t="shared" si="17"/>
        <v>0</v>
      </c>
      <c r="BI208" s="136">
        <f t="shared" si="18"/>
        <v>0</v>
      </c>
      <c r="BJ208" s="80" t="s">
        <v>88</v>
      </c>
      <c r="BK208" s="136">
        <f t="shared" si="19"/>
        <v>0</v>
      </c>
      <c r="BL208" s="80" t="s">
        <v>1319</v>
      </c>
      <c r="BM208" s="135" t="s">
        <v>1341</v>
      </c>
    </row>
    <row r="209" spans="1:65" s="87" customFormat="1" ht="16.5" customHeight="1">
      <c r="A209" s="19"/>
      <c r="B209" s="36"/>
      <c r="C209" s="213" t="s">
        <v>738</v>
      </c>
      <c r="D209" s="213" t="s">
        <v>368</v>
      </c>
      <c r="E209" s="214" t="s">
        <v>1342</v>
      </c>
      <c r="F209" s="215" t="s">
        <v>1343</v>
      </c>
      <c r="G209" s="216" t="s">
        <v>408</v>
      </c>
      <c r="H209" s="217">
        <v>42</v>
      </c>
      <c r="I209" s="44"/>
      <c r="J209" s="228">
        <f t="shared" si="10"/>
        <v>0</v>
      </c>
      <c r="K209" s="45"/>
      <c r="L209" s="157"/>
      <c r="M209" s="46" t="s">
        <v>1</v>
      </c>
      <c r="N209" s="158" t="s">
        <v>41</v>
      </c>
      <c r="O209" s="132"/>
      <c r="P209" s="133">
        <f t="shared" si="11"/>
        <v>0</v>
      </c>
      <c r="Q209" s="133">
        <v>0</v>
      </c>
      <c r="R209" s="133">
        <f t="shared" si="12"/>
        <v>0</v>
      </c>
      <c r="S209" s="133">
        <v>0</v>
      </c>
      <c r="T209" s="134">
        <f t="shared" si="13"/>
        <v>0</v>
      </c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R209" s="135" t="s">
        <v>1319</v>
      </c>
      <c r="AT209" s="135" t="s">
        <v>368</v>
      </c>
      <c r="AU209" s="135" t="s">
        <v>88</v>
      </c>
      <c r="AY209" s="80" t="s">
        <v>203</v>
      </c>
      <c r="BE209" s="136">
        <f t="shared" si="14"/>
        <v>0</v>
      </c>
      <c r="BF209" s="136">
        <f t="shared" si="15"/>
        <v>0</v>
      </c>
      <c r="BG209" s="136">
        <f t="shared" si="16"/>
        <v>0</v>
      </c>
      <c r="BH209" s="136">
        <f t="shared" si="17"/>
        <v>0</v>
      </c>
      <c r="BI209" s="136">
        <f t="shared" si="18"/>
        <v>0</v>
      </c>
      <c r="BJ209" s="80" t="s">
        <v>88</v>
      </c>
      <c r="BK209" s="136">
        <f t="shared" si="19"/>
        <v>0</v>
      </c>
      <c r="BL209" s="80" t="s">
        <v>1319</v>
      </c>
      <c r="BM209" s="135" t="s">
        <v>1344</v>
      </c>
    </row>
    <row r="210" spans="1:65" s="87" customFormat="1" ht="16.5" customHeight="1">
      <c r="A210" s="19"/>
      <c r="B210" s="36"/>
      <c r="C210" s="213" t="s">
        <v>744</v>
      </c>
      <c r="D210" s="213" t="s">
        <v>368</v>
      </c>
      <c r="E210" s="214" t="s">
        <v>1345</v>
      </c>
      <c r="F210" s="215" t="s">
        <v>1346</v>
      </c>
      <c r="G210" s="216" t="s">
        <v>408</v>
      </c>
      <c r="H210" s="217">
        <v>31.5</v>
      </c>
      <c r="I210" s="44"/>
      <c r="J210" s="228">
        <f t="shared" si="10"/>
        <v>0</v>
      </c>
      <c r="K210" s="45"/>
      <c r="L210" s="157"/>
      <c r="M210" s="46" t="s">
        <v>1</v>
      </c>
      <c r="N210" s="158" t="s">
        <v>41</v>
      </c>
      <c r="O210" s="132"/>
      <c r="P210" s="133">
        <f t="shared" si="11"/>
        <v>0</v>
      </c>
      <c r="Q210" s="133">
        <v>0</v>
      </c>
      <c r="R210" s="133">
        <f t="shared" si="12"/>
        <v>0</v>
      </c>
      <c r="S210" s="133">
        <v>0</v>
      </c>
      <c r="T210" s="134">
        <f t="shared" si="13"/>
        <v>0</v>
      </c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R210" s="135" t="s">
        <v>1319</v>
      </c>
      <c r="AT210" s="135" t="s">
        <v>368</v>
      </c>
      <c r="AU210" s="135" t="s">
        <v>88</v>
      </c>
      <c r="AY210" s="80" t="s">
        <v>203</v>
      </c>
      <c r="BE210" s="136">
        <f t="shared" si="14"/>
        <v>0</v>
      </c>
      <c r="BF210" s="136">
        <f t="shared" si="15"/>
        <v>0</v>
      </c>
      <c r="BG210" s="136">
        <f t="shared" si="16"/>
        <v>0</v>
      </c>
      <c r="BH210" s="136">
        <f t="shared" si="17"/>
        <v>0</v>
      </c>
      <c r="BI210" s="136">
        <f t="shared" si="18"/>
        <v>0</v>
      </c>
      <c r="BJ210" s="80" t="s">
        <v>88</v>
      </c>
      <c r="BK210" s="136">
        <f t="shared" si="19"/>
        <v>0</v>
      </c>
      <c r="BL210" s="80" t="s">
        <v>1319</v>
      </c>
      <c r="BM210" s="135" t="s">
        <v>1347</v>
      </c>
    </row>
    <row r="211" spans="1:65" s="87" customFormat="1" ht="16.5" customHeight="1">
      <c r="A211" s="19"/>
      <c r="B211" s="36"/>
      <c r="C211" s="213" t="s">
        <v>750</v>
      </c>
      <c r="D211" s="213" t="s">
        <v>368</v>
      </c>
      <c r="E211" s="214" t="s">
        <v>1348</v>
      </c>
      <c r="F211" s="215" t="s">
        <v>1349</v>
      </c>
      <c r="G211" s="216" t="s">
        <v>408</v>
      </c>
      <c r="H211" s="217">
        <v>12.6</v>
      </c>
      <c r="I211" s="44"/>
      <c r="J211" s="228">
        <f t="shared" si="10"/>
        <v>0</v>
      </c>
      <c r="K211" s="45"/>
      <c r="L211" s="157"/>
      <c r="M211" s="46" t="s">
        <v>1</v>
      </c>
      <c r="N211" s="158" t="s">
        <v>41</v>
      </c>
      <c r="O211" s="132"/>
      <c r="P211" s="133">
        <f t="shared" si="11"/>
        <v>0</v>
      </c>
      <c r="Q211" s="133">
        <v>0</v>
      </c>
      <c r="R211" s="133">
        <f t="shared" si="12"/>
        <v>0</v>
      </c>
      <c r="S211" s="133">
        <v>0</v>
      </c>
      <c r="T211" s="134">
        <f t="shared" si="13"/>
        <v>0</v>
      </c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R211" s="135" t="s">
        <v>1319</v>
      </c>
      <c r="AT211" s="135" t="s">
        <v>368</v>
      </c>
      <c r="AU211" s="135" t="s">
        <v>88</v>
      </c>
      <c r="AY211" s="80" t="s">
        <v>203</v>
      </c>
      <c r="BE211" s="136">
        <f t="shared" si="14"/>
        <v>0</v>
      </c>
      <c r="BF211" s="136">
        <f t="shared" si="15"/>
        <v>0</v>
      </c>
      <c r="BG211" s="136">
        <f t="shared" si="16"/>
        <v>0</v>
      </c>
      <c r="BH211" s="136">
        <f t="shared" si="17"/>
        <v>0</v>
      </c>
      <c r="BI211" s="136">
        <f t="shared" si="18"/>
        <v>0</v>
      </c>
      <c r="BJ211" s="80" t="s">
        <v>88</v>
      </c>
      <c r="BK211" s="136">
        <f t="shared" si="19"/>
        <v>0</v>
      </c>
      <c r="BL211" s="80" t="s">
        <v>1319</v>
      </c>
      <c r="BM211" s="135" t="s">
        <v>1350</v>
      </c>
    </row>
    <row r="212" spans="1:65" s="87" customFormat="1" ht="16.5" customHeight="1">
      <c r="A212" s="19"/>
      <c r="B212" s="36"/>
      <c r="C212" s="213" t="s">
        <v>761</v>
      </c>
      <c r="D212" s="213" t="s">
        <v>368</v>
      </c>
      <c r="E212" s="214" t="s">
        <v>1351</v>
      </c>
      <c r="F212" s="215" t="s">
        <v>1247</v>
      </c>
      <c r="G212" s="216" t="s">
        <v>408</v>
      </c>
      <c r="H212" s="217">
        <v>47.25</v>
      </c>
      <c r="I212" s="44"/>
      <c r="J212" s="228">
        <f t="shared" si="10"/>
        <v>0</v>
      </c>
      <c r="K212" s="45"/>
      <c r="L212" s="157"/>
      <c r="M212" s="46" t="s">
        <v>1</v>
      </c>
      <c r="N212" s="158" t="s">
        <v>41</v>
      </c>
      <c r="O212" s="132"/>
      <c r="P212" s="133">
        <f t="shared" si="11"/>
        <v>0</v>
      </c>
      <c r="Q212" s="133">
        <v>0</v>
      </c>
      <c r="R212" s="133">
        <f t="shared" si="12"/>
        <v>0</v>
      </c>
      <c r="S212" s="133">
        <v>0</v>
      </c>
      <c r="T212" s="134">
        <f t="shared" si="13"/>
        <v>0</v>
      </c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R212" s="135" t="s">
        <v>1319</v>
      </c>
      <c r="AT212" s="135" t="s">
        <v>368</v>
      </c>
      <c r="AU212" s="135" t="s">
        <v>88</v>
      </c>
      <c r="AY212" s="80" t="s">
        <v>203</v>
      </c>
      <c r="BE212" s="136">
        <f t="shared" si="14"/>
        <v>0</v>
      </c>
      <c r="BF212" s="136">
        <f t="shared" si="15"/>
        <v>0</v>
      </c>
      <c r="BG212" s="136">
        <f t="shared" si="16"/>
        <v>0</v>
      </c>
      <c r="BH212" s="136">
        <f t="shared" si="17"/>
        <v>0</v>
      </c>
      <c r="BI212" s="136">
        <f t="shared" si="18"/>
        <v>0</v>
      </c>
      <c r="BJ212" s="80" t="s">
        <v>88</v>
      </c>
      <c r="BK212" s="136">
        <f t="shared" si="19"/>
        <v>0</v>
      </c>
      <c r="BL212" s="80" t="s">
        <v>1319</v>
      </c>
      <c r="BM212" s="135" t="s">
        <v>1352</v>
      </c>
    </row>
    <row r="213" spans="1:65" s="87" customFormat="1" ht="16.5" customHeight="1">
      <c r="A213" s="19"/>
      <c r="B213" s="36"/>
      <c r="C213" s="213" t="s">
        <v>767</v>
      </c>
      <c r="D213" s="213" t="s">
        <v>368</v>
      </c>
      <c r="E213" s="214" t="s">
        <v>1353</v>
      </c>
      <c r="F213" s="215" t="s">
        <v>1249</v>
      </c>
      <c r="G213" s="216" t="s">
        <v>408</v>
      </c>
      <c r="H213" s="217">
        <v>252</v>
      </c>
      <c r="I213" s="44"/>
      <c r="J213" s="228">
        <f t="shared" si="10"/>
        <v>0</v>
      </c>
      <c r="K213" s="45"/>
      <c r="L213" s="157"/>
      <c r="M213" s="46" t="s">
        <v>1</v>
      </c>
      <c r="N213" s="158" t="s">
        <v>41</v>
      </c>
      <c r="O213" s="132"/>
      <c r="P213" s="133">
        <f t="shared" si="11"/>
        <v>0</v>
      </c>
      <c r="Q213" s="133">
        <v>0</v>
      </c>
      <c r="R213" s="133">
        <f t="shared" si="12"/>
        <v>0</v>
      </c>
      <c r="S213" s="133">
        <v>0</v>
      </c>
      <c r="T213" s="134">
        <f t="shared" si="13"/>
        <v>0</v>
      </c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R213" s="135" t="s">
        <v>1319</v>
      </c>
      <c r="AT213" s="135" t="s">
        <v>368</v>
      </c>
      <c r="AU213" s="135" t="s">
        <v>88</v>
      </c>
      <c r="AY213" s="80" t="s">
        <v>203</v>
      </c>
      <c r="BE213" s="136">
        <f t="shared" si="14"/>
        <v>0</v>
      </c>
      <c r="BF213" s="136">
        <f t="shared" si="15"/>
        <v>0</v>
      </c>
      <c r="BG213" s="136">
        <f t="shared" si="16"/>
        <v>0</v>
      </c>
      <c r="BH213" s="136">
        <f t="shared" si="17"/>
        <v>0</v>
      </c>
      <c r="BI213" s="136">
        <f t="shared" si="18"/>
        <v>0</v>
      </c>
      <c r="BJ213" s="80" t="s">
        <v>88</v>
      </c>
      <c r="BK213" s="136">
        <f t="shared" si="19"/>
        <v>0</v>
      </c>
      <c r="BL213" s="80" t="s">
        <v>1319</v>
      </c>
      <c r="BM213" s="135" t="s">
        <v>1354</v>
      </c>
    </row>
    <row r="214" spans="1:65" s="87" customFormat="1" ht="16.5" customHeight="1">
      <c r="A214" s="19"/>
      <c r="B214" s="36"/>
      <c r="C214" s="213" t="s">
        <v>773</v>
      </c>
      <c r="D214" s="213" t="s">
        <v>368</v>
      </c>
      <c r="E214" s="214" t="s">
        <v>1355</v>
      </c>
      <c r="F214" s="215" t="s">
        <v>1251</v>
      </c>
      <c r="G214" s="216" t="s">
        <v>408</v>
      </c>
      <c r="H214" s="217">
        <v>697</v>
      </c>
      <c r="I214" s="44"/>
      <c r="J214" s="228">
        <f t="shared" si="10"/>
        <v>0</v>
      </c>
      <c r="K214" s="45"/>
      <c r="L214" s="157"/>
      <c r="M214" s="46" t="s">
        <v>1</v>
      </c>
      <c r="N214" s="158" t="s">
        <v>41</v>
      </c>
      <c r="O214" s="132"/>
      <c r="P214" s="133">
        <f t="shared" si="11"/>
        <v>0</v>
      </c>
      <c r="Q214" s="133">
        <v>0</v>
      </c>
      <c r="R214" s="133">
        <f t="shared" si="12"/>
        <v>0</v>
      </c>
      <c r="S214" s="133">
        <v>0</v>
      </c>
      <c r="T214" s="134">
        <f t="shared" si="13"/>
        <v>0</v>
      </c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R214" s="135" t="s">
        <v>1319</v>
      </c>
      <c r="AT214" s="135" t="s">
        <v>368</v>
      </c>
      <c r="AU214" s="135" t="s">
        <v>88</v>
      </c>
      <c r="AY214" s="80" t="s">
        <v>203</v>
      </c>
      <c r="BE214" s="136">
        <f t="shared" si="14"/>
        <v>0</v>
      </c>
      <c r="BF214" s="136">
        <f t="shared" si="15"/>
        <v>0</v>
      </c>
      <c r="BG214" s="136">
        <f t="shared" si="16"/>
        <v>0</v>
      </c>
      <c r="BH214" s="136">
        <f t="shared" si="17"/>
        <v>0</v>
      </c>
      <c r="BI214" s="136">
        <f t="shared" si="18"/>
        <v>0</v>
      </c>
      <c r="BJ214" s="80" t="s">
        <v>88</v>
      </c>
      <c r="BK214" s="136">
        <f t="shared" si="19"/>
        <v>0</v>
      </c>
      <c r="BL214" s="80" t="s">
        <v>1319</v>
      </c>
      <c r="BM214" s="135" t="s">
        <v>1319</v>
      </c>
    </row>
    <row r="215" spans="1:65" s="87" customFormat="1" ht="16.5" customHeight="1">
      <c r="A215" s="19"/>
      <c r="B215" s="36"/>
      <c r="C215" s="213" t="s">
        <v>781</v>
      </c>
      <c r="D215" s="213" t="s">
        <v>368</v>
      </c>
      <c r="E215" s="214" t="s">
        <v>1356</v>
      </c>
      <c r="F215" s="215" t="s">
        <v>1253</v>
      </c>
      <c r="G215" s="216" t="s">
        <v>408</v>
      </c>
      <c r="H215" s="217">
        <v>378</v>
      </c>
      <c r="I215" s="44"/>
      <c r="J215" s="228">
        <f t="shared" si="10"/>
        <v>0</v>
      </c>
      <c r="K215" s="45"/>
      <c r="L215" s="157"/>
      <c r="M215" s="46" t="s">
        <v>1</v>
      </c>
      <c r="N215" s="158" t="s">
        <v>41</v>
      </c>
      <c r="O215" s="132"/>
      <c r="P215" s="133">
        <f t="shared" si="11"/>
        <v>0</v>
      </c>
      <c r="Q215" s="133">
        <v>0</v>
      </c>
      <c r="R215" s="133">
        <f t="shared" si="12"/>
        <v>0</v>
      </c>
      <c r="S215" s="133">
        <v>0</v>
      </c>
      <c r="T215" s="134">
        <f t="shared" si="13"/>
        <v>0</v>
      </c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R215" s="135" t="s">
        <v>1319</v>
      </c>
      <c r="AT215" s="135" t="s">
        <v>368</v>
      </c>
      <c r="AU215" s="135" t="s">
        <v>88</v>
      </c>
      <c r="AY215" s="80" t="s">
        <v>203</v>
      </c>
      <c r="BE215" s="136">
        <f t="shared" si="14"/>
        <v>0</v>
      </c>
      <c r="BF215" s="136">
        <f t="shared" si="15"/>
        <v>0</v>
      </c>
      <c r="BG215" s="136">
        <f t="shared" si="16"/>
        <v>0</v>
      </c>
      <c r="BH215" s="136">
        <f t="shared" si="17"/>
        <v>0</v>
      </c>
      <c r="BI215" s="136">
        <f t="shared" si="18"/>
        <v>0</v>
      </c>
      <c r="BJ215" s="80" t="s">
        <v>88</v>
      </c>
      <c r="BK215" s="136">
        <f t="shared" si="19"/>
        <v>0</v>
      </c>
      <c r="BL215" s="80" t="s">
        <v>1319</v>
      </c>
      <c r="BM215" s="135" t="s">
        <v>1357</v>
      </c>
    </row>
    <row r="216" spans="1:65" s="87" customFormat="1" ht="16.5" customHeight="1">
      <c r="A216" s="19"/>
      <c r="B216" s="36"/>
      <c r="C216" s="213" t="s">
        <v>786</v>
      </c>
      <c r="D216" s="213" t="s">
        <v>368</v>
      </c>
      <c r="E216" s="214" t="s">
        <v>1358</v>
      </c>
      <c r="F216" s="215" t="s">
        <v>1255</v>
      </c>
      <c r="G216" s="216" t="s">
        <v>408</v>
      </c>
      <c r="H216" s="217">
        <v>26.25</v>
      </c>
      <c r="I216" s="44"/>
      <c r="J216" s="228">
        <f t="shared" si="10"/>
        <v>0</v>
      </c>
      <c r="K216" s="45"/>
      <c r="L216" s="157"/>
      <c r="M216" s="46" t="s">
        <v>1</v>
      </c>
      <c r="N216" s="158" t="s">
        <v>41</v>
      </c>
      <c r="O216" s="132"/>
      <c r="P216" s="133">
        <f t="shared" si="11"/>
        <v>0</v>
      </c>
      <c r="Q216" s="133">
        <v>0</v>
      </c>
      <c r="R216" s="133">
        <f t="shared" si="12"/>
        <v>0</v>
      </c>
      <c r="S216" s="133">
        <v>0</v>
      </c>
      <c r="T216" s="134">
        <f t="shared" si="13"/>
        <v>0</v>
      </c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R216" s="135" t="s">
        <v>1319</v>
      </c>
      <c r="AT216" s="135" t="s">
        <v>368</v>
      </c>
      <c r="AU216" s="135" t="s">
        <v>88</v>
      </c>
      <c r="AY216" s="80" t="s">
        <v>203</v>
      </c>
      <c r="BE216" s="136">
        <f t="shared" si="14"/>
        <v>0</v>
      </c>
      <c r="BF216" s="136">
        <f t="shared" si="15"/>
        <v>0</v>
      </c>
      <c r="BG216" s="136">
        <f t="shared" si="16"/>
        <v>0</v>
      </c>
      <c r="BH216" s="136">
        <f t="shared" si="17"/>
        <v>0</v>
      </c>
      <c r="BI216" s="136">
        <f t="shared" si="18"/>
        <v>0</v>
      </c>
      <c r="BJ216" s="80" t="s">
        <v>88</v>
      </c>
      <c r="BK216" s="136">
        <f t="shared" si="19"/>
        <v>0</v>
      </c>
      <c r="BL216" s="80" t="s">
        <v>1319</v>
      </c>
      <c r="BM216" s="135" t="s">
        <v>1359</v>
      </c>
    </row>
    <row r="217" spans="1:65" s="87" customFormat="1" ht="16.5" customHeight="1">
      <c r="A217" s="19"/>
      <c r="B217" s="36"/>
      <c r="C217" s="213" t="s">
        <v>792</v>
      </c>
      <c r="D217" s="213" t="s">
        <v>368</v>
      </c>
      <c r="E217" s="214" t="s">
        <v>1360</v>
      </c>
      <c r="F217" s="215" t="s">
        <v>1361</v>
      </c>
      <c r="G217" s="216" t="s">
        <v>408</v>
      </c>
      <c r="H217" s="217">
        <v>31.5</v>
      </c>
      <c r="I217" s="44"/>
      <c r="J217" s="228">
        <f t="shared" si="10"/>
        <v>0</v>
      </c>
      <c r="K217" s="45"/>
      <c r="L217" s="157"/>
      <c r="M217" s="46" t="s">
        <v>1</v>
      </c>
      <c r="N217" s="158" t="s">
        <v>41</v>
      </c>
      <c r="O217" s="132"/>
      <c r="P217" s="133">
        <f t="shared" si="11"/>
        <v>0</v>
      </c>
      <c r="Q217" s="133">
        <v>0</v>
      </c>
      <c r="R217" s="133">
        <f t="shared" si="12"/>
        <v>0</v>
      </c>
      <c r="S217" s="133">
        <v>0</v>
      </c>
      <c r="T217" s="134">
        <f t="shared" si="13"/>
        <v>0</v>
      </c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R217" s="135" t="s">
        <v>1319</v>
      </c>
      <c r="AT217" s="135" t="s">
        <v>368</v>
      </c>
      <c r="AU217" s="135" t="s">
        <v>88</v>
      </c>
      <c r="AY217" s="80" t="s">
        <v>203</v>
      </c>
      <c r="BE217" s="136">
        <f t="shared" si="14"/>
        <v>0</v>
      </c>
      <c r="BF217" s="136">
        <f t="shared" si="15"/>
        <v>0</v>
      </c>
      <c r="BG217" s="136">
        <f t="shared" si="16"/>
        <v>0</v>
      </c>
      <c r="BH217" s="136">
        <f t="shared" si="17"/>
        <v>0</v>
      </c>
      <c r="BI217" s="136">
        <f t="shared" si="18"/>
        <v>0</v>
      </c>
      <c r="BJ217" s="80" t="s">
        <v>88</v>
      </c>
      <c r="BK217" s="136">
        <f t="shared" si="19"/>
        <v>0</v>
      </c>
      <c r="BL217" s="80" t="s">
        <v>1319</v>
      </c>
      <c r="BM217" s="135" t="s">
        <v>1362</v>
      </c>
    </row>
    <row r="218" spans="1:65" s="87" customFormat="1" ht="16.5" customHeight="1">
      <c r="A218" s="19"/>
      <c r="B218" s="36"/>
      <c r="C218" s="213" t="s">
        <v>805</v>
      </c>
      <c r="D218" s="213" t="s">
        <v>368</v>
      </c>
      <c r="E218" s="214" t="s">
        <v>1363</v>
      </c>
      <c r="F218" s="215" t="s">
        <v>1364</v>
      </c>
      <c r="G218" s="216" t="s">
        <v>209</v>
      </c>
      <c r="H218" s="217">
        <v>1</v>
      </c>
      <c r="I218" s="44"/>
      <c r="J218" s="228">
        <f t="shared" si="10"/>
        <v>0</v>
      </c>
      <c r="K218" s="45"/>
      <c r="L218" s="157"/>
      <c r="M218" s="46" t="s">
        <v>1</v>
      </c>
      <c r="N218" s="158" t="s">
        <v>41</v>
      </c>
      <c r="O218" s="132"/>
      <c r="P218" s="133">
        <f t="shared" si="11"/>
        <v>0</v>
      </c>
      <c r="Q218" s="133">
        <v>0</v>
      </c>
      <c r="R218" s="133">
        <f t="shared" si="12"/>
        <v>0</v>
      </c>
      <c r="S218" s="133">
        <v>0</v>
      </c>
      <c r="T218" s="134">
        <f t="shared" si="13"/>
        <v>0</v>
      </c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R218" s="135" t="s">
        <v>1319</v>
      </c>
      <c r="AT218" s="135" t="s">
        <v>368</v>
      </c>
      <c r="AU218" s="135" t="s">
        <v>88</v>
      </c>
      <c r="AY218" s="80" t="s">
        <v>203</v>
      </c>
      <c r="BE218" s="136">
        <f t="shared" si="14"/>
        <v>0</v>
      </c>
      <c r="BF218" s="136">
        <f t="shared" si="15"/>
        <v>0</v>
      </c>
      <c r="BG218" s="136">
        <f t="shared" si="16"/>
        <v>0</v>
      </c>
      <c r="BH218" s="136">
        <f t="shared" si="17"/>
        <v>0</v>
      </c>
      <c r="BI218" s="136">
        <f t="shared" si="18"/>
        <v>0</v>
      </c>
      <c r="BJ218" s="80" t="s">
        <v>88</v>
      </c>
      <c r="BK218" s="136">
        <f t="shared" si="19"/>
        <v>0</v>
      </c>
      <c r="BL218" s="80" t="s">
        <v>1319</v>
      </c>
      <c r="BM218" s="135" t="s">
        <v>1365</v>
      </c>
    </row>
    <row r="219" spans="1:65" s="87" customFormat="1" ht="16.5" customHeight="1">
      <c r="A219" s="19"/>
      <c r="B219" s="36"/>
      <c r="C219" s="213" t="s">
        <v>810</v>
      </c>
      <c r="D219" s="213" t="s">
        <v>368</v>
      </c>
      <c r="E219" s="214" t="s">
        <v>1366</v>
      </c>
      <c r="F219" s="215" t="s">
        <v>1367</v>
      </c>
      <c r="G219" s="216" t="s">
        <v>209</v>
      </c>
      <c r="H219" s="217">
        <v>14</v>
      </c>
      <c r="I219" s="44"/>
      <c r="J219" s="228">
        <f t="shared" si="10"/>
        <v>0</v>
      </c>
      <c r="K219" s="45"/>
      <c r="L219" s="157"/>
      <c r="M219" s="46" t="s">
        <v>1</v>
      </c>
      <c r="N219" s="158" t="s">
        <v>41</v>
      </c>
      <c r="O219" s="132"/>
      <c r="P219" s="133">
        <f t="shared" si="11"/>
        <v>0</v>
      </c>
      <c r="Q219" s="133">
        <v>0</v>
      </c>
      <c r="R219" s="133">
        <f t="shared" si="12"/>
        <v>0</v>
      </c>
      <c r="S219" s="133">
        <v>0</v>
      </c>
      <c r="T219" s="134">
        <f t="shared" si="13"/>
        <v>0</v>
      </c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R219" s="135" t="s">
        <v>1319</v>
      </c>
      <c r="AT219" s="135" t="s">
        <v>368</v>
      </c>
      <c r="AU219" s="135" t="s">
        <v>88</v>
      </c>
      <c r="AY219" s="80" t="s">
        <v>203</v>
      </c>
      <c r="BE219" s="136">
        <f t="shared" si="14"/>
        <v>0</v>
      </c>
      <c r="BF219" s="136">
        <f t="shared" si="15"/>
        <v>0</v>
      </c>
      <c r="BG219" s="136">
        <f t="shared" si="16"/>
        <v>0</v>
      </c>
      <c r="BH219" s="136">
        <f t="shared" si="17"/>
        <v>0</v>
      </c>
      <c r="BI219" s="136">
        <f t="shared" si="18"/>
        <v>0</v>
      </c>
      <c r="BJ219" s="80" t="s">
        <v>88</v>
      </c>
      <c r="BK219" s="136">
        <f t="shared" si="19"/>
        <v>0</v>
      </c>
      <c r="BL219" s="80" t="s">
        <v>1319</v>
      </c>
      <c r="BM219" s="135" t="s">
        <v>1368</v>
      </c>
    </row>
    <row r="220" spans="1:65" s="87" customFormat="1" ht="16.5" customHeight="1">
      <c r="A220" s="19"/>
      <c r="B220" s="36"/>
      <c r="C220" s="213" t="s">
        <v>815</v>
      </c>
      <c r="D220" s="213" t="s">
        <v>368</v>
      </c>
      <c r="E220" s="214" t="s">
        <v>1369</v>
      </c>
      <c r="F220" s="215" t="s">
        <v>1370</v>
      </c>
      <c r="G220" s="216" t="s">
        <v>209</v>
      </c>
      <c r="H220" s="217">
        <v>4</v>
      </c>
      <c r="I220" s="44"/>
      <c r="J220" s="228">
        <f t="shared" si="10"/>
        <v>0</v>
      </c>
      <c r="K220" s="45"/>
      <c r="L220" s="157"/>
      <c r="M220" s="46" t="s">
        <v>1</v>
      </c>
      <c r="N220" s="158" t="s">
        <v>41</v>
      </c>
      <c r="O220" s="132"/>
      <c r="P220" s="133">
        <f t="shared" si="11"/>
        <v>0</v>
      </c>
      <c r="Q220" s="133">
        <v>0</v>
      </c>
      <c r="R220" s="133">
        <f t="shared" si="12"/>
        <v>0</v>
      </c>
      <c r="S220" s="133">
        <v>0</v>
      </c>
      <c r="T220" s="134">
        <f t="shared" si="13"/>
        <v>0</v>
      </c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R220" s="135" t="s">
        <v>1319</v>
      </c>
      <c r="AT220" s="135" t="s">
        <v>368</v>
      </c>
      <c r="AU220" s="135" t="s">
        <v>88</v>
      </c>
      <c r="AY220" s="80" t="s">
        <v>203</v>
      </c>
      <c r="BE220" s="136">
        <f t="shared" si="14"/>
        <v>0</v>
      </c>
      <c r="BF220" s="136">
        <f t="shared" si="15"/>
        <v>0</v>
      </c>
      <c r="BG220" s="136">
        <f t="shared" si="16"/>
        <v>0</v>
      </c>
      <c r="BH220" s="136">
        <f t="shared" si="17"/>
        <v>0</v>
      </c>
      <c r="BI220" s="136">
        <f t="shared" si="18"/>
        <v>0</v>
      </c>
      <c r="BJ220" s="80" t="s">
        <v>88</v>
      </c>
      <c r="BK220" s="136">
        <f t="shared" si="19"/>
        <v>0</v>
      </c>
      <c r="BL220" s="80" t="s">
        <v>1319</v>
      </c>
      <c r="BM220" s="135" t="s">
        <v>1371</v>
      </c>
    </row>
    <row r="221" spans="1:65" s="87" customFormat="1" ht="16.5" customHeight="1">
      <c r="A221" s="19"/>
      <c r="B221" s="36"/>
      <c r="C221" s="213" t="s">
        <v>821</v>
      </c>
      <c r="D221" s="213" t="s">
        <v>368</v>
      </c>
      <c r="E221" s="214" t="s">
        <v>1372</v>
      </c>
      <c r="F221" s="215" t="s">
        <v>1373</v>
      </c>
      <c r="G221" s="216" t="s">
        <v>209</v>
      </c>
      <c r="H221" s="217">
        <v>40</v>
      </c>
      <c r="I221" s="44"/>
      <c r="J221" s="228">
        <f t="shared" si="10"/>
        <v>0</v>
      </c>
      <c r="K221" s="45"/>
      <c r="L221" s="157"/>
      <c r="M221" s="46" t="s">
        <v>1</v>
      </c>
      <c r="N221" s="158" t="s">
        <v>41</v>
      </c>
      <c r="O221" s="132"/>
      <c r="P221" s="133">
        <f t="shared" si="11"/>
        <v>0</v>
      </c>
      <c r="Q221" s="133">
        <v>0</v>
      </c>
      <c r="R221" s="133">
        <f t="shared" si="12"/>
        <v>0</v>
      </c>
      <c r="S221" s="133">
        <v>0</v>
      </c>
      <c r="T221" s="134">
        <f t="shared" si="13"/>
        <v>0</v>
      </c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R221" s="135" t="s">
        <v>1319</v>
      </c>
      <c r="AT221" s="135" t="s">
        <v>368</v>
      </c>
      <c r="AU221" s="135" t="s">
        <v>88</v>
      </c>
      <c r="AY221" s="80" t="s">
        <v>203</v>
      </c>
      <c r="BE221" s="136">
        <f t="shared" si="14"/>
        <v>0</v>
      </c>
      <c r="BF221" s="136">
        <f t="shared" si="15"/>
        <v>0</v>
      </c>
      <c r="BG221" s="136">
        <f t="shared" si="16"/>
        <v>0</v>
      </c>
      <c r="BH221" s="136">
        <f t="shared" si="17"/>
        <v>0</v>
      </c>
      <c r="BI221" s="136">
        <f t="shared" si="18"/>
        <v>0</v>
      </c>
      <c r="BJ221" s="80" t="s">
        <v>88</v>
      </c>
      <c r="BK221" s="136">
        <f t="shared" si="19"/>
        <v>0</v>
      </c>
      <c r="BL221" s="80" t="s">
        <v>1319</v>
      </c>
      <c r="BM221" s="135" t="s">
        <v>1374</v>
      </c>
    </row>
    <row r="222" spans="1:65" s="87" customFormat="1" ht="16.5" customHeight="1">
      <c r="A222" s="19"/>
      <c r="B222" s="36"/>
      <c r="C222" s="213" t="s">
        <v>826</v>
      </c>
      <c r="D222" s="213" t="s">
        <v>368</v>
      </c>
      <c r="E222" s="214" t="s">
        <v>1375</v>
      </c>
      <c r="F222" s="215" t="s">
        <v>1376</v>
      </c>
      <c r="G222" s="216" t="s">
        <v>209</v>
      </c>
      <c r="H222" s="217">
        <v>1</v>
      </c>
      <c r="I222" s="44"/>
      <c r="J222" s="228">
        <f t="shared" si="10"/>
        <v>0</v>
      </c>
      <c r="K222" s="45"/>
      <c r="L222" s="157"/>
      <c r="M222" s="46" t="s">
        <v>1</v>
      </c>
      <c r="N222" s="158" t="s">
        <v>41</v>
      </c>
      <c r="O222" s="132"/>
      <c r="P222" s="133">
        <f t="shared" si="11"/>
        <v>0</v>
      </c>
      <c r="Q222" s="133">
        <v>0</v>
      </c>
      <c r="R222" s="133">
        <f t="shared" si="12"/>
        <v>0</v>
      </c>
      <c r="S222" s="133">
        <v>0</v>
      </c>
      <c r="T222" s="134">
        <f t="shared" si="13"/>
        <v>0</v>
      </c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R222" s="135" t="s">
        <v>1319</v>
      </c>
      <c r="AT222" s="135" t="s">
        <v>368</v>
      </c>
      <c r="AU222" s="135" t="s">
        <v>88</v>
      </c>
      <c r="AY222" s="80" t="s">
        <v>203</v>
      </c>
      <c r="BE222" s="136">
        <f t="shared" si="14"/>
        <v>0</v>
      </c>
      <c r="BF222" s="136">
        <f t="shared" si="15"/>
        <v>0</v>
      </c>
      <c r="BG222" s="136">
        <f t="shared" si="16"/>
        <v>0</v>
      </c>
      <c r="BH222" s="136">
        <f t="shared" si="17"/>
        <v>0</v>
      </c>
      <c r="BI222" s="136">
        <f t="shared" si="18"/>
        <v>0</v>
      </c>
      <c r="BJ222" s="80" t="s">
        <v>88</v>
      </c>
      <c r="BK222" s="136">
        <f t="shared" si="19"/>
        <v>0</v>
      </c>
      <c r="BL222" s="80" t="s">
        <v>1319</v>
      </c>
      <c r="BM222" s="135" t="s">
        <v>1377</v>
      </c>
    </row>
    <row r="223" spans="1:65" s="87" customFormat="1" ht="16.5" customHeight="1">
      <c r="A223" s="19"/>
      <c r="B223" s="36"/>
      <c r="C223" s="213" t="s">
        <v>831</v>
      </c>
      <c r="D223" s="213" t="s">
        <v>368</v>
      </c>
      <c r="E223" s="214" t="s">
        <v>1378</v>
      </c>
      <c r="F223" s="215" t="s">
        <v>1304</v>
      </c>
      <c r="G223" s="216" t="s">
        <v>209</v>
      </c>
      <c r="H223" s="217">
        <v>5</v>
      </c>
      <c r="I223" s="44"/>
      <c r="J223" s="228">
        <f t="shared" si="10"/>
        <v>0</v>
      </c>
      <c r="K223" s="45"/>
      <c r="L223" s="157"/>
      <c r="M223" s="46" t="s">
        <v>1</v>
      </c>
      <c r="N223" s="158" t="s">
        <v>41</v>
      </c>
      <c r="O223" s="132"/>
      <c r="P223" s="133">
        <f t="shared" si="11"/>
        <v>0</v>
      </c>
      <c r="Q223" s="133">
        <v>0</v>
      </c>
      <c r="R223" s="133">
        <f t="shared" si="12"/>
        <v>0</v>
      </c>
      <c r="S223" s="133">
        <v>0</v>
      </c>
      <c r="T223" s="134">
        <f t="shared" si="13"/>
        <v>0</v>
      </c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R223" s="135" t="s">
        <v>1319</v>
      </c>
      <c r="AT223" s="135" t="s">
        <v>368</v>
      </c>
      <c r="AU223" s="135" t="s">
        <v>88</v>
      </c>
      <c r="AY223" s="80" t="s">
        <v>203</v>
      </c>
      <c r="BE223" s="136">
        <f t="shared" si="14"/>
        <v>0</v>
      </c>
      <c r="BF223" s="136">
        <f t="shared" si="15"/>
        <v>0</v>
      </c>
      <c r="BG223" s="136">
        <f t="shared" si="16"/>
        <v>0</v>
      </c>
      <c r="BH223" s="136">
        <f t="shared" si="17"/>
        <v>0</v>
      </c>
      <c r="BI223" s="136">
        <f t="shared" si="18"/>
        <v>0</v>
      </c>
      <c r="BJ223" s="80" t="s">
        <v>88</v>
      </c>
      <c r="BK223" s="136">
        <f t="shared" si="19"/>
        <v>0</v>
      </c>
      <c r="BL223" s="80" t="s">
        <v>1319</v>
      </c>
      <c r="BM223" s="135" t="s">
        <v>1379</v>
      </c>
    </row>
    <row r="224" spans="1:65" s="87" customFormat="1" ht="16.5" customHeight="1">
      <c r="A224" s="19"/>
      <c r="B224" s="36"/>
      <c r="C224" s="213" t="s">
        <v>836</v>
      </c>
      <c r="D224" s="213" t="s">
        <v>368</v>
      </c>
      <c r="E224" s="214" t="s">
        <v>1380</v>
      </c>
      <c r="F224" s="215" t="s">
        <v>1381</v>
      </c>
      <c r="G224" s="216" t="s">
        <v>209</v>
      </c>
      <c r="H224" s="217">
        <v>6</v>
      </c>
      <c r="I224" s="44"/>
      <c r="J224" s="228">
        <f t="shared" si="10"/>
        <v>0</v>
      </c>
      <c r="K224" s="45"/>
      <c r="L224" s="157"/>
      <c r="M224" s="46" t="s">
        <v>1</v>
      </c>
      <c r="N224" s="158" t="s">
        <v>41</v>
      </c>
      <c r="O224" s="132"/>
      <c r="P224" s="133">
        <f t="shared" si="11"/>
        <v>0</v>
      </c>
      <c r="Q224" s="133">
        <v>0</v>
      </c>
      <c r="R224" s="133">
        <f t="shared" si="12"/>
        <v>0</v>
      </c>
      <c r="S224" s="133">
        <v>0</v>
      </c>
      <c r="T224" s="134">
        <f t="shared" si="13"/>
        <v>0</v>
      </c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R224" s="135" t="s">
        <v>1319</v>
      </c>
      <c r="AT224" s="135" t="s">
        <v>368</v>
      </c>
      <c r="AU224" s="135" t="s">
        <v>88</v>
      </c>
      <c r="AY224" s="80" t="s">
        <v>203</v>
      </c>
      <c r="BE224" s="136">
        <f t="shared" si="14"/>
        <v>0</v>
      </c>
      <c r="BF224" s="136">
        <f t="shared" si="15"/>
        <v>0</v>
      </c>
      <c r="BG224" s="136">
        <f t="shared" si="16"/>
        <v>0</v>
      </c>
      <c r="BH224" s="136">
        <f t="shared" si="17"/>
        <v>0</v>
      </c>
      <c r="BI224" s="136">
        <f t="shared" si="18"/>
        <v>0</v>
      </c>
      <c r="BJ224" s="80" t="s">
        <v>88</v>
      </c>
      <c r="BK224" s="136">
        <f t="shared" si="19"/>
        <v>0</v>
      </c>
      <c r="BL224" s="80" t="s">
        <v>1319</v>
      </c>
      <c r="BM224" s="135" t="s">
        <v>1382</v>
      </c>
    </row>
    <row r="225" spans="1:65" s="87" customFormat="1" ht="16.5" customHeight="1">
      <c r="A225" s="19"/>
      <c r="B225" s="36"/>
      <c r="C225" s="213" t="s">
        <v>839</v>
      </c>
      <c r="D225" s="213" t="s">
        <v>368</v>
      </c>
      <c r="E225" s="214" t="s">
        <v>1383</v>
      </c>
      <c r="F225" s="215" t="s">
        <v>1384</v>
      </c>
      <c r="G225" s="216" t="s">
        <v>209</v>
      </c>
      <c r="H225" s="217">
        <v>1</v>
      </c>
      <c r="I225" s="44"/>
      <c r="J225" s="228">
        <f t="shared" si="10"/>
        <v>0</v>
      </c>
      <c r="K225" s="45"/>
      <c r="L225" s="157"/>
      <c r="M225" s="46" t="s">
        <v>1</v>
      </c>
      <c r="N225" s="158" t="s">
        <v>41</v>
      </c>
      <c r="O225" s="132"/>
      <c r="P225" s="133">
        <f t="shared" si="11"/>
        <v>0</v>
      </c>
      <c r="Q225" s="133">
        <v>0</v>
      </c>
      <c r="R225" s="133">
        <f t="shared" si="12"/>
        <v>0</v>
      </c>
      <c r="S225" s="133">
        <v>0</v>
      </c>
      <c r="T225" s="134">
        <f t="shared" si="13"/>
        <v>0</v>
      </c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R225" s="135" t="s">
        <v>1319</v>
      </c>
      <c r="AT225" s="135" t="s">
        <v>368</v>
      </c>
      <c r="AU225" s="135" t="s">
        <v>88</v>
      </c>
      <c r="AY225" s="80" t="s">
        <v>203</v>
      </c>
      <c r="BE225" s="136">
        <f t="shared" si="14"/>
        <v>0</v>
      </c>
      <c r="BF225" s="136">
        <f t="shared" si="15"/>
        <v>0</v>
      </c>
      <c r="BG225" s="136">
        <f t="shared" si="16"/>
        <v>0</v>
      </c>
      <c r="BH225" s="136">
        <f t="shared" si="17"/>
        <v>0</v>
      </c>
      <c r="BI225" s="136">
        <f t="shared" si="18"/>
        <v>0</v>
      </c>
      <c r="BJ225" s="80" t="s">
        <v>88</v>
      </c>
      <c r="BK225" s="136">
        <f t="shared" si="19"/>
        <v>0</v>
      </c>
      <c r="BL225" s="80" t="s">
        <v>1319</v>
      </c>
      <c r="BM225" s="135" t="s">
        <v>1385</v>
      </c>
    </row>
    <row r="226" spans="1:65" s="87" customFormat="1" ht="16.5" customHeight="1">
      <c r="A226" s="19"/>
      <c r="B226" s="36"/>
      <c r="C226" s="213" t="s">
        <v>845</v>
      </c>
      <c r="D226" s="213" t="s">
        <v>368</v>
      </c>
      <c r="E226" s="214" t="s">
        <v>1386</v>
      </c>
      <c r="F226" s="215" t="s">
        <v>1387</v>
      </c>
      <c r="G226" s="216" t="s">
        <v>209</v>
      </c>
      <c r="H226" s="217">
        <v>4</v>
      </c>
      <c r="I226" s="44"/>
      <c r="J226" s="228">
        <f t="shared" si="10"/>
        <v>0</v>
      </c>
      <c r="K226" s="45"/>
      <c r="L226" s="157"/>
      <c r="M226" s="46" t="s">
        <v>1</v>
      </c>
      <c r="N226" s="158" t="s">
        <v>41</v>
      </c>
      <c r="O226" s="132"/>
      <c r="P226" s="133">
        <f t="shared" si="11"/>
        <v>0</v>
      </c>
      <c r="Q226" s="133">
        <v>0</v>
      </c>
      <c r="R226" s="133">
        <f t="shared" si="12"/>
        <v>0</v>
      </c>
      <c r="S226" s="133">
        <v>0</v>
      </c>
      <c r="T226" s="134">
        <f t="shared" si="13"/>
        <v>0</v>
      </c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R226" s="135" t="s">
        <v>1319</v>
      </c>
      <c r="AT226" s="135" t="s">
        <v>368</v>
      </c>
      <c r="AU226" s="135" t="s">
        <v>88</v>
      </c>
      <c r="AY226" s="80" t="s">
        <v>203</v>
      </c>
      <c r="BE226" s="136">
        <f t="shared" si="14"/>
        <v>0</v>
      </c>
      <c r="BF226" s="136">
        <f t="shared" si="15"/>
        <v>0</v>
      </c>
      <c r="BG226" s="136">
        <f t="shared" si="16"/>
        <v>0</v>
      </c>
      <c r="BH226" s="136">
        <f t="shared" si="17"/>
        <v>0</v>
      </c>
      <c r="BI226" s="136">
        <f t="shared" si="18"/>
        <v>0</v>
      </c>
      <c r="BJ226" s="80" t="s">
        <v>88</v>
      </c>
      <c r="BK226" s="136">
        <f t="shared" si="19"/>
        <v>0</v>
      </c>
      <c r="BL226" s="80" t="s">
        <v>1319</v>
      </c>
      <c r="BM226" s="135" t="s">
        <v>1388</v>
      </c>
    </row>
    <row r="227" spans="1:65" s="87" customFormat="1" ht="16.5" customHeight="1">
      <c r="A227" s="19"/>
      <c r="B227" s="36"/>
      <c r="C227" s="213" t="s">
        <v>851</v>
      </c>
      <c r="D227" s="213" t="s">
        <v>368</v>
      </c>
      <c r="E227" s="214" t="s">
        <v>1389</v>
      </c>
      <c r="F227" s="215" t="s">
        <v>1279</v>
      </c>
      <c r="G227" s="216" t="s">
        <v>209</v>
      </c>
      <c r="H227" s="217">
        <v>6</v>
      </c>
      <c r="I227" s="44"/>
      <c r="J227" s="228">
        <f t="shared" si="10"/>
        <v>0</v>
      </c>
      <c r="K227" s="45"/>
      <c r="L227" s="157"/>
      <c r="M227" s="46" t="s">
        <v>1</v>
      </c>
      <c r="N227" s="158" t="s">
        <v>41</v>
      </c>
      <c r="O227" s="132"/>
      <c r="P227" s="133">
        <f t="shared" si="11"/>
        <v>0</v>
      </c>
      <c r="Q227" s="133">
        <v>0</v>
      </c>
      <c r="R227" s="133">
        <f t="shared" si="12"/>
        <v>0</v>
      </c>
      <c r="S227" s="133">
        <v>0</v>
      </c>
      <c r="T227" s="134">
        <f t="shared" si="13"/>
        <v>0</v>
      </c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R227" s="135" t="s">
        <v>1319</v>
      </c>
      <c r="AT227" s="135" t="s">
        <v>368</v>
      </c>
      <c r="AU227" s="135" t="s">
        <v>88</v>
      </c>
      <c r="AY227" s="80" t="s">
        <v>203</v>
      </c>
      <c r="BE227" s="136">
        <f t="shared" si="14"/>
        <v>0</v>
      </c>
      <c r="BF227" s="136">
        <f t="shared" si="15"/>
        <v>0</v>
      </c>
      <c r="BG227" s="136">
        <f t="shared" si="16"/>
        <v>0</v>
      </c>
      <c r="BH227" s="136">
        <f t="shared" si="17"/>
        <v>0</v>
      </c>
      <c r="BI227" s="136">
        <f t="shared" si="18"/>
        <v>0</v>
      </c>
      <c r="BJ227" s="80" t="s">
        <v>88</v>
      </c>
      <c r="BK227" s="136">
        <f t="shared" si="19"/>
        <v>0</v>
      </c>
      <c r="BL227" s="80" t="s">
        <v>1319</v>
      </c>
      <c r="BM227" s="135" t="s">
        <v>1390</v>
      </c>
    </row>
    <row r="228" spans="1:65" s="87" customFormat="1" ht="16.5" customHeight="1">
      <c r="A228" s="19"/>
      <c r="B228" s="36"/>
      <c r="C228" s="213" t="s">
        <v>858</v>
      </c>
      <c r="D228" s="213" t="s">
        <v>368</v>
      </c>
      <c r="E228" s="214" t="s">
        <v>1391</v>
      </c>
      <c r="F228" s="215" t="s">
        <v>1281</v>
      </c>
      <c r="G228" s="216" t="s">
        <v>209</v>
      </c>
      <c r="H228" s="217">
        <v>7</v>
      </c>
      <c r="I228" s="44"/>
      <c r="J228" s="228">
        <f t="shared" si="10"/>
        <v>0</v>
      </c>
      <c r="K228" s="45"/>
      <c r="L228" s="157"/>
      <c r="M228" s="46" t="s">
        <v>1</v>
      </c>
      <c r="N228" s="158" t="s">
        <v>41</v>
      </c>
      <c r="O228" s="132"/>
      <c r="P228" s="133">
        <f t="shared" si="11"/>
        <v>0</v>
      </c>
      <c r="Q228" s="133">
        <v>0</v>
      </c>
      <c r="R228" s="133">
        <f t="shared" si="12"/>
        <v>0</v>
      </c>
      <c r="S228" s="133">
        <v>0</v>
      </c>
      <c r="T228" s="134">
        <f t="shared" si="13"/>
        <v>0</v>
      </c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R228" s="135" t="s">
        <v>1319</v>
      </c>
      <c r="AT228" s="135" t="s">
        <v>368</v>
      </c>
      <c r="AU228" s="135" t="s">
        <v>88</v>
      </c>
      <c r="AY228" s="80" t="s">
        <v>203</v>
      </c>
      <c r="BE228" s="136">
        <f t="shared" si="14"/>
        <v>0</v>
      </c>
      <c r="BF228" s="136">
        <f t="shared" si="15"/>
        <v>0</v>
      </c>
      <c r="BG228" s="136">
        <f t="shared" si="16"/>
        <v>0</v>
      </c>
      <c r="BH228" s="136">
        <f t="shared" si="17"/>
        <v>0</v>
      </c>
      <c r="BI228" s="136">
        <f t="shared" si="18"/>
        <v>0</v>
      </c>
      <c r="BJ228" s="80" t="s">
        <v>88</v>
      </c>
      <c r="BK228" s="136">
        <f t="shared" si="19"/>
        <v>0</v>
      </c>
      <c r="BL228" s="80" t="s">
        <v>1319</v>
      </c>
      <c r="BM228" s="135" t="s">
        <v>1392</v>
      </c>
    </row>
    <row r="229" spans="1:65" s="87" customFormat="1" ht="16.5" customHeight="1">
      <c r="A229" s="19"/>
      <c r="B229" s="36"/>
      <c r="C229" s="213" t="s">
        <v>864</v>
      </c>
      <c r="D229" s="213" t="s">
        <v>368</v>
      </c>
      <c r="E229" s="214" t="s">
        <v>1393</v>
      </c>
      <c r="F229" s="215" t="s">
        <v>1394</v>
      </c>
      <c r="G229" s="216" t="s">
        <v>209</v>
      </c>
      <c r="H229" s="217">
        <v>1</v>
      </c>
      <c r="I229" s="44"/>
      <c r="J229" s="228">
        <f t="shared" si="10"/>
        <v>0</v>
      </c>
      <c r="K229" s="45"/>
      <c r="L229" s="157"/>
      <c r="M229" s="46" t="s">
        <v>1</v>
      </c>
      <c r="N229" s="158" t="s">
        <v>41</v>
      </c>
      <c r="O229" s="132"/>
      <c r="P229" s="133">
        <f t="shared" si="11"/>
        <v>0</v>
      </c>
      <c r="Q229" s="133">
        <v>0</v>
      </c>
      <c r="R229" s="133">
        <f t="shared" si="12"/>
        <v>0</v>
      </c>
      <c r="S229" s="133">
        <v>0</v>
      </c>
      <c r="T229" s="134">
        <f t="shared" si="13"/>
        <v>0</v>
      </c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R229" s="135" t="s">
        <v>1319</v>
      </c>
      <c r="AT229" s="135" t="s">
        <v>368</v>
      </c>
      <c r="AU229" s="135" t="s">
        <v>88</v>
      </c>
      <c r="AY229" s="80" t="s">
        <v>203</v>
      </c>
      <c r="BE229" s="136">
        <f t="shared" si="14"/>
        <v>0</v>
      </c>
      <c r="BF229" s="136">
        <f t="shared" si="15"/>
        <v>0</v>
      </c>
      <c r="BG229" s="136">
        <f t="shared" si="16"/>
        <v>0</v>
      </c>
      <c r="BH229" s="136">
        <f t="shared" si="17"/>
        <v>0</v>
      </c>
      <c r="BI229" s="136">
        <f t="shared" si="18"/>
        <v>0</v>
      </c>
      <c r="BJ229" s="80" t="s">
        <v>88</v>
      </c>
      <c r="BK229" s="136">
        <f t="shared" si="19"/>
        <v>0</v>
      </c>
      <c r="BL229" s="80" t="s">
        <v>1319</v>
      </c>
      <c r="BM229" s="135" t="s">
        <v>1395</v>
      </c>
    </row>
    <row r="230" spans="1:65" s="87" customFormat="1" ht="16.5" customHeight="1">
      <c r="A230" s="19"/>
      <c r="B230" s="36"/>
      <c r="C230" s="213" t="s">
        <v>874</v>
      </c>
      <c r="D230" s="213" t="s">
        <v>368</v>
      </c>
      <c r="E230" s="214" t="s">
        <v>1396</v>
      </c>
      <c r="F230" s="215" t="s">
        <v>1273</v>
      </c>
      <c r="G230" s="216" t="s">
        <v>209</v>
      </c>
      <c r="H230" s="217">
        <v>5</v>
      </c>
      <c r="I230" s="44"/>
      <c r="J230" s="228">
        <f t="shared" si="10"/>
        <v>0</v>
      </c>
      <c r="K230" s="45"/>
      <c r="L230" s="157"/>
      <c r="M230" s="46" t="s">
        <v>1</v>
      </c>
      <c r="N230" s="158" t="s">
        <v>41</v>
      </c>
      <c r="O230" s="132"/>
      <c r="P230" s="133">
        <f t="shared" si="11"/>
        <v>0</v>
      </c>
      <c r="Q230" s="133">
        <v>0</v>
      </c>
      <c r="R230" s="133">
        <f t="shared" si="12"/>
        <v>0</v>
      </c>
      <c r="S230" s="133">
        <v>0</v>
      </c>
      <c r="T230" s="134">
        <f t="shared" si="13"/>
        <v>0</v>
      </c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R230" s="135" t="s">
        <v>1319</v>
      </c>
      <c r="AT230" s="135" t="s">
        <v>368</v>
      </c>
      <c r="AU230" s="135" t="s">
        <v>88</v>
      </c>
      <c r="AY230" s="80" t="s">
        <v>203</v>
      </c>
      <c r="BE230" s="136">
        <f t="shared" si="14"/>
        <v>0</v>
      </c>
      <c r="BF230" s="136">
        <f t="shared" si="15"/>
        <v>0</v>
      </c>
      <c r="BG230" s="136">
        <f t="shared" si="16"/>
        <v>0</v>
      </c>
      <c r="BH230" s="136">
        <f t="shared" si="17"/>
        <v>0</v>
      </c>
      <c r="BI230" s="136">
        <f t="shared" si="18"/>
        <v>0</v>
      </c>
      <c r="BJ230" s="80" t="s">
        <v>88</v>
      </c>
      <c r="BK230" s="136">
        <f t="shared" si="19"/>
        <v>0</v>
      </c>
      <c r="BL230" s="80" t="s">
        <v>1319</v>
      </c>
      <c r="BM230" s="135" t="s">
        <v>1397</v>
      </c>
    </row>
    <row r="231" spans="1:65" s="87" customFormat="1" ht="16.5" customHeight="1">
      <c r="A231" s="19"/>
      <c r="B231" s="36"/>
      <c r="C231" s="213" t="s">
        <v>879</v>
      </c>
      <c r="D231" s="213" t="s">
        <v>368</v>
      </c>
      <c r="E231" s="214" t="s">
        <v>1398</v>
      </c>
      <c r="F231" s="215" t="s">
        <v>1275</v>
      </c>
      <c r="G231" s="216" t="s">
        <v>209</v>
      </c>
      <c r="H231" s="217">
        <v>4</v>
      </c>
      <c r="I231" s="44"/>
      <c r="J231" s="228">
        <f t="shared" si="10"/>
        <v>0</v>
      </c>
      <c r="K231" s="45"/>
      <c r="L231" s="157"/>
      <c r="M231" s="46" t="s">
        <v>1</v>
      </c>
      <c r="N231" s="158" t="s">
        <v>41</v>
      </c>
      <c r="O231" s="132"/>
      <c r="P231" s="133">
        <f t="shared" si="11"/>
        <v>0</v>
      </c>
      <c r="Q231" s="133">
        <v>0</v>
      </c>
      <c r="R231" s="133">
        <f t="shared" si="12"/>
        <v>0</v>
      </c>
      <c r="S231" s="133">
        <v>0</v>
      </c>
      <c r="T231" s="134">
        <f t="shared" si="13"/>
        <v>0</v>
      </c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R231" s="135" t="s">
        <v>1319</v>
      </c>
      <c r="AT231" s="135" t="s">
        <v>368</v>
      </c>
      <c r="AU231" s="135" t="s">
        <v>88</v>
      </c>
      <c r="AY231" s="80" t="s">
        <v>203</v>
      </c>
      <c r="BE231" s="136">
        <f t="shared" si="14"/>
        <v>0</v>
      </c>
      <c r="BF231" s="136">
        <f t="shared" si="15"/>
        <v>0</v>
      </c>
      <c r="BG231" s="136">
        <f t="shared" si="16"/>
        <v>0</v>
      </c>
      <c r="BH231" s="136">
        <f t="shared" si="17"/>
        <v>0</v>
      </c>
      <c r="BI231" s="136">
        <f t="shared" si="18"/>
        <v>0</v>
      </c>
      <c r="BJ231" s="80" t="s">
        <v>88</v>
      </c>
      <c r="BK231" s="136">
        <f t="shared" si="19"/>
        <v>0</v>
      </c>
      <c r="BL231" s="80" t="s">
        <v>1319</v>
      </c>
      <c r="BM231" s="135" t="s">
        <v>1399</v>
      </c>
    </row>
    <row r="232" spans="1:65" s="87" customFormat="1" ht="16.5" customHeight="1">
      <c r="A232" s="19"/>
      <c r="B232" s="36"/>
      <c r="C232" s="213" t="s">
        <v>898</v>
      </c>
      <c r="D232" s="213" t="s">
        <v>368</v>
      </c>
      <c r="E232" s="214" t="s">
        <v>1400</v>
      </c>
      <c r="F232" s="215" t="s">
        <v>1277</v>
      </c>
      <c r="G232" s="216" t="s">
        <v>209</v>
      </c>
      <c r="H232" s="217">
        <v>2</v>
      </c>
      <c r="I232" s="44"/>
      <c r="J232" s="228">
        <f t="shared" si="10"/>
        <v>0</v>
      </c>
      <c r="K232" s="45"/>
      <c r="L232" s="157"/>
      <c r="M232" s="46" t="s">
        <v>1</v>
      </c>
      <c r="N232" s="158" t="s">
        <v>41</v>
      </c>
      <c r="O232" s="132"/>
      <c r="P232" s="133">
        <f t="shared" si="11"/>
        <v>0</v>
      </c>
      <c r="Q232" s="133">
        <v>0</v>
      </c>
      <c r="R232" s="133">
        <f t="shared" si="12"/>
        <v>0</v>
      </c>
      <c r="S232" s="133">
        <v>0</v>
      </c>
      <c r="T232" s="134">
        <f t="shared" si="13"/>
        <v>0</v>
      </c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R232" s="135" t="s">
        <v>1319</v>
      </c>
      <c r="AT232" s="135" t="s">
        <v>368</v>
      </c>
      <c r="AU232" s="135" t="s">
        <v>88</v>
      </c>
      <c r="AY232" s="80" t="s">
        <v>203</v>
      </c>
      <c r="BE232" s="136">
        <f t="shared" si="14"/>
        <v>0</v>
      </c>
      <c r="BF232" s="136">
        <f t="shared" si="15"/>
        <v>0</v>
      </c>
      <c r="BG232" s="136">
        <f t="shared" si="16"/>
        <v>0</v>
      </c>
      <c r="BH232" s="136">
        <f t="shared" si="17"/>
        <v>0</v>
      </c>
      <c r="BI232" s="136">
        <f t="shared" si="18"/>
        <v>0</v>
      </c>
      <c r="BJ232" s="80" t="s">
        <v>88</v>
      </c>
      <c r="BK232" s="136">
        <f t="shared" si="19"/>
        <v>0</v>
      </c>
      <c r="BL232" s="80" t="s">
        <v>1319</v>
      </c>
      <c r="BM232" s="135" t="s">
        <v>1401</v>
      </c>
    </row>
    <row r="233" spans="1:65" s="87" customFormat="1" ht="16.5" customHeight="1">
      <c r="A233" s="19"/>
      <c r="B233" s="36"/>
      <c r="C233" s="213" t="s">
        <v>904</v>
      </c>
      <c r="D233" s="213" t="s">
        <v>368</v>
      </c>
      <c r="E233" s="214" t="s">
        <v>1402</v>
      </c>
      <c r="F233" s="215" t="s">
        <v>1287</v>
      </c>
      <c r="G233" s="216" t="s">
        <v>209</v>
      </c>
      <c r="H233" s="217">
        <v>20</v>
      </c>
      <c r="I233" s="44"/>
      <c r="J233" s="228">
        <f t="shared" si="10"/>
        <v>0</v>
      </c>
      <c r="K233" s="45"/>
      <c r="L233" s="157"/>
      <c r="M233" s="46" t="s">
        <v>1</v>
      </c>
      <c r="N233" s="158" t="s">
        <v>41</v>
      </c>
      <c r="O233" s="132"/>
      <c r="P233" s="133">
        <f t="shared" si="11"/>
        <v>0</v>
      </c>
      <c r="Q233" s="133">
        <v>0</v>
      </c>
      <c r="R233" s="133">
        <f t="shared" si="12"/>
        <v>0</v>
      </c>
      <c r="S233" s="133">
        <v>0</v>
      </c>
      <c r="T233" s="134">
        <f t="shared" si="13"/>
        <v>0</v>
      </c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R233" s="135" t="s">
        <v>1319</v>
      </c>
      <c r="AT233" s="135" t="s">
        <v>368</v>
      </c>
      <c r="AU233" s="135" t="s">
        <v>88</v>
      </c>
      <c r="AY233" s="80" t="s">
        <v>203</v>
      </c>
      <c r="BE233" s="136">
        <f t="shared" si="14"/>
        <v>0</v>
      </c>
      <c r="BF233" s="136">
        <f t="shared" si="15"/>
        <v>0</v>
      </c>
      <c r="BG233" s="136">
        <f t="shared" si="16"/>
        <v>0</v>
      </c>
      <c r="BH233" s="136">
        <f t="shared" si="17"/>
        <v>0</v>
      </c>
      <c r="BI233" s="136">
        <f t="shared" si="18"/>
        <v>0</v>
      </c>
      <c r="BJ233" s="80" t="s">
        <v>88</v>
      </c>
      <c r="BK233" s="136">
        <f t="shared" si="19"/>
        <v>0</v>
      </c>
      <c r="BL233" s="80" t="s">
        <v>1319</v>
      </c>
      <c r="BM233" s="135" t="s">
        <v>1403</v>
      </c>
    </row>
    <row r="234" spans="1:65" s="87" customFormat="1" ht="16.5" customHeight="1">
      <c r="A234" s="19"/>
      <c r="B234" s="36"/>
      <c r="C234" s="213" t="s">
        <v>921</v>
      </c>
      <c r="D234" s="213" t="s">
        <v>368</v>
      </c>
      <c r="E234" s="214" t="s">
        <v>1404</v>
      </c>
      <c r="F234" s="215" t="s">
        <v>1405</v>
      </c>
      <c r="G234" s="216" t="s">
        <v>209</v>
      </c>
      <c r="H234" s="217">
        <v>12</v>
      </c>
      <c r="I234" s="44"/>
      <c r="J234" s="228">
        <f t="shared" si="10"/>
        <v>0</v>
      </c>
      <c r="K234" s="45"/>
      <c r="L234" s="157"/>
      <c r="M234" s="46" t="s">
        <v>1</v>
      </c>
      <c r="N234" s="158" t="s">
        <v>41</v>
      </c>
      <c r="O234" s="132"/>
      <c r="P234" s="133">
        <f t="shared" si="11"/>
        <v>0</v>
      </c>
      <c r="Q234" s="133">
        <v>0</v>
      </c>
      <c r="R234" s="133">
        <f t="shared" si="12"/>
        <v>0</v>
      </c>
      <c r="S234" s="133">
        <v>0</v>
      </c>
      <c r="T234" s="134">
        <f t="shared" si="13"/>
        <v>0</v>
      </c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R234" s="135" t="s">
        <v>1319</v>
      </c>
      <c r="AT234" s="135" t="s">
        <v>368</v>
      </c>
      <c r="AU234" s="135" t="s">
        <v>88</v>
      </c>
      <c r="AY234" s="80" t="s">
        <v>203</v>
      </c>
      <c r="BE234" s="136">
        <f t="shared" si="14"/>
        <v>0</v>
      </c>
      <c r="BF234" s="136">
        <f t="shared" si="15"/>
        <v>0</v>
      </c>
      <c r="BG234" s="136">
        <f t="shared" si="16"/>
        <v>0</v>
      </c>
      <c r="BH234" s="136">
        <f t="shared" si="17"/>
        <v>0</v>
      </c>
      <c r="BI234" s="136">
        <f t="shared" si="18"/>
        <v>0</v>
      </c>
      <c r="BJ234" s="80" t="s">
        <v>88</v>
      </c>
      <c r="BK234" s="136">
        <f t="shared" si="19"/>
        <v>0</v>
      </c>
      <c r="BL234" s="80" t="s">
        <v>1319</v>
      </c>
      <c r="BM234" s="135" t="s">
        <v>1406</v>
      </c>
    </row>
    <row r="235" spans="1:65" s="87" customFormat="1" ht="16.5" customHeight="1">
      <c r="A235" s="19"/>
      <c r="B235" s="36"/>
      <c r="C235" s="213" t="s">
        <v>926</v>
      </c>
      <c r="D235" s="213" t="s">
        <v>368</v>
      </c>
      <c r="E235" s="214" t="s">
        <v>1407</v>
      </c>
      <c r="F235" s="215" t="s">
        <v>1408</v>
      </c>
      <c r="G235" s="216" t="s">
        <v>209</v>
      </c>
      <c r="H235" s="217">
        <v>2</v>
      </c>
      <c r="I235" s="44"/>
      <c r="J235" s="228">
        <f t="shared" si="10"/>
        <v>0</v>
      </c>
      <c r="K235" s="45"/>
      <c r="L235" s="157"/>
      <c r="M235" s="46" t="s">
        <v>1</v>
      </c>
      <c r="N235" s="158" t="s">
        <v>41</v>
      </c>
      <c r="O235" s="132"/>
      <c r="P235" s="133">
        <f t="shared" si="11"/>
        <v>0</v>
      </c>
      <c r="Q235" s="133">
        <v>0</v>
      </c>
      <c r="R235" s="133">
        <f t="shared" si="12"/>
        <v>0</v>
      </c>
      <c r="S235" s="133">
        <v>0</v>
      </c>
      <c r="T235" s="134">
        <f t="shared" si="13"/>
        <v>0</v>
      </c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R235" s="135" t="s">
        <v>1319</v>
      </c>
      <c r="AT235" s="135" t="s">
        <v>368</v>
      </c>
      <c r="AU235" s="135" t="s">
        <v>88</v>
      </c>
      <c r="AY235" s="80" t="s">
        <v>203</v>
      </c>
      <c r="BE235" s="136">
        <f t="shared" si="14"/>
        <v>0</v>
      </c>
      <c r="BF235" s="136">
        <f t="shared" si="15"/>
        <v>0</v>
      </c>
      <c r="BG235" s="136">
        <f t="shared" si="16"/>
        <v>0</v>
      </c>
      <c r="BH235" s="136">
        <f t="shared" si="17"/>
        <v>0</v>
      </c>
      <c r="BI235" s="136">
        <f t="shared" si="18"/>
        <v>0</v>
      </c>
      <c r="BJ235" s="80" t="s">
        <v>88</v>
      </c>
      <c r="BK235" s="136">
        <f t="shared" si="19"/>
        <v>0</v>
      </c>
      <c r="BL235" s="80" t="s">
        <v>1319</v>
      </c>
      <c r="BM235" s="135" t="s">
        <v>1409</v>
      </c>
    </row>
    <row r="236" spans="1:65" s="87" customFormat="1" ht="16.5" customHeight="1">
      <c r="A236" s="19"/>
      <c r="B236" s="36"/>
      <c r="C236" s="213" t="s">
        <v>930</v>
      </c>
      <c r="D236" s="213" t="s">
        <v>368</v>
      </c>
      <c r="E236" s="214" t="s">
        <v>1410</v>
      </c>
      <c r="F236" s="215" t="s">
        <v>1411</v>
      </c>
      <c r="G236" s="216" t="s">
        <v>209</v>
      </c>
      <c r="H236" s="217">
        <v>1</v>
      </c>
      <c r="I236" s="44"/>
      <c r="J236" s="228">
        <f t="shared" si="10"/>
        <v>0</v>
      </c>
      <c r="K236" s="45"/>
      <c r="L236" s="157"/>
      <c r="M236" s="46" t="s">
        <v>1</v>
      </c>
      <c r="N236" s="158" t="s">
        <v>41</v>
      </c>
      <c r="O236" s="132"/>
      <c r="P236" s="133">
        <f t="shared" si="11"/>
        <v>0</v>
      </c>
      <c r="Q236" s="133">
        <v>0</v>
      </c>
      <c r="R236" s="133">
        <f t="shared" si="12"/>
        <v>0</v>
      </c>
      <c r="S236" s="133">
        <v>0</v>
      </c>
      <c r="T236" s="134">
        <f t="shared" si="13"/>
        <v>0</v>
      </c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R236" s="135" t="s">
        <v>1319</v>
      </c>
      <c r="AT236" s="135" t="s">
        <v>368</v>
      </c>
      <c r="AU236" s="135" t="s">
        <v>88</v>
      </c>
      <c r="AY236" s="80" t="s">
        <v>203</v>
      </c>
      <c r="BE236" s="136">
        <f t="shared" si="14"/>
        <v>0</v>
      </c>
      <c r="BF236" s="136">
        <f t="shared" si="15"/>
        <v>0</v>
      </c>
      <c r="BG236" s="136">
        <f t="shared" si="16"/>
        <v>0</v>
      </c>
      <c r="BH236" s="136">
        <f t="shared" si="17"/>
        <v>0</v>
      </c>
      <c r="BI236" s="136">
        <f t="shared" si="18"/>
        <v>0</v>
      </c>
      <c r="BJ236" s="80" t="s">
        <v>88</v>
      </c>
      <c r="BK236" s="136">
        <f t="shared" si="19"/>
        <v>0</v>
      </c>
      <c r="BL236" s="80" t="s">
        <v>1319</v>
      </c>
      <c r="BM236" s="135" t="s">
        <v>1412</v>
      </c>
    </row>
    <row r="237" spans="1:65" s="87" customFormat="1" ht="16.5" customHeight="1">
      <c r="A237" s="19"/>
      <c r="B237" s="36"/>
      <c r="C237" s="213" t="s">
        <v>934</v>
      </c>
      <c r="D237" s="213" t="s">
        <v>368</v>
      </c>
      <c r="E237" s="214" t="s">
        <v>1413</v>
      </c>
      <c r="F237" s="215" t="s">
        <v>1414</v>
      </c>
      <c r="G237" s="216" t="s">
        <v>209</v>
      </c>
      <c r="H237" s="217">
        <v>25</v>
      </c>
      <c r="I237" s="44"/>
      <c r="J237" s="228">
        <f t="shared" si="10"/>
        <v>0</v>
      </c>
      <c r="K237" s="45"/>
      <c r="L237" s="157"/>
      <c r="M237" s="46" t="s">
        <v>1</v>
      </c>
      <c r="N237" s="158" t="s">
        <v>41</v>
      </c>
      <c r="O237" s="132"/>
      <c r="P237" s="133">
        <f t="shared" si="11"/>
        <v>0</v>
      </c>
      <c r="Q237" s="133">
        <v>0</v>
      </c>
      <c r="R237" s="133">
        <f t="shared" si="12"/>
        <v>0</v>
      </c>
      <c r="S237" s="133">
        <v>0</v>
      </c>
      <c r="T237" s="134">
        <f t="shared" si="13"/>
        <v>0</v>
      </c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R237" s="135" t="s">
        <v>1319</v>
      </c>
      <c r="AT237" s="135" t="s">
        <v>368</v>
      </c>
      <c r="AU237" s="135" t="s">
        <v>88</v>
      </c>
      <c r="AY237" s="80" t="s">
        <v>203</v>
      </c>
      <c r="BE237" s="136">
        <f t="shared" si="14"/>
        <v>0</v>
      </c>
      <c r="BF237" s="136">
        <f t="shared" si="15"/>
        <v>0</v>
      </c>
      <c r="BG237" s="136">
        <f t="shared" si="16"/>
        <v>0</v>
      </c>
      <c r="BH237" s="136">
        <f t="shared" si="17"/>
        <v>0</v>
      </c>
      <c r="BI237" s="136">
        <f t="shared" si="18"/>
        <v>0</v>
      </c>
      <c r="BJ237" s="80" t="s">
        <v>88</v>
      </c>
      <c r="BK237" s="136">
        <f t="shared" si="19"/>
        <v>0</v>
      </c>
      <c r="BL237" s="80" t="s">
        <v>1319</v>
      </c>
      <c r="BM237" s="135" t="s">
        <v>1415</v>
      </c>
    </row>
    <row r="238" spans="1:65" s="87" customFormat="1" ht="16.5" customHeight="1">
      <c r="A238" s="19"/>
      <c r="B238" s="36"/>
      <c r="C238" s="213" t="s">
        <v>940</v>
      </c>
      <c r="D238" s="213" t="s">
        <v>368</v>
      </c>
      <c r="E238" s="214" t="s">
        <v>1416</v>
      </c>
      <c r="F238" s="215" t="s">
        <v>1417</v>
      </c>
      <c r="G238" s="216" t="s">
        <v>209</v>
      </c>
      <c r="H238" s="217">
        <v>34</v>
      </c>
      <c r="I238" s="44"/>
      <c r="J238" s="228">
        <f t="shared" si="10"/>
        <v>0</v>
      </c>
      <c r="K238" s="45"/>
      <c r="L238" s="157"/>
      <c r="M238" s="46" t="s">
        <v>1</v>
      </c>
      <c r="N238" s="158" t="s">
        <v>41</v>
      </c>
      <c r="O238" s="132"/>
      <c r="P238" s="133">
        <f t="shared" si="11"/>
        <v>0</v>
      </c>
      <c r="Q238" s="133">
        <v>0</v>
      </c>
      <c r="R238" s="133">
        <f t="shared" si="12"/>
        <v>0</v>
      </c>
      <c r="S238" s="133">
        <v>0</v>
      </c>
      <c r="T238" s="134">
        <f t="shared" si="13"/>
        <v>0</v>
      </c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R238" s="135" t="s">
        <v>1319</v>
      </c>
      <c r="AT238" s="135" t="s">
        <v>368</v>
      </c>
      <c r="AU238" s="135" t="s">
        <v>88</v>
      </c>
      <c r="AY238" s="80" t="s">
        <v>203</v>
      </c>
      <c r="BE238" s="136">
        <f t="shared" si="14"/>
        <v>0</v>
      </c>
      <c r="BF238" s="136">
        <f t="shared" si="15"/>
        <v>0</v>
      </c>
      <c r="BG238" s="136">
        <f t="shared" si="16"/>
        <v>0</v>
      </c>
      <c r="BH238" s="136">
        <f t="shared" si="17"/>
        <v>0</v>
      </c>
      <c r="BI238" s="136">
        <f t="shared" si="18"/>
        <v>0</v>
      </c>
      <c r="BJ238" s="80" t="s">
        <v>88</v>
      </c>
      <c r="BK238" s="136">
        <f t="shared" si="19"/>
        <v>0</v>
      </c>
      <c r="BL238" s="80" t="s">
        <v>1319</v>
      </c>
      <c r="BM238" s="135" t="s">
        <v>1418</v>
      </c>
    </row>
    <row r="239" spans="1:65" s="87" customFormat="1" ht="16.5" customHeight="1">
      <c r="A239" s="19"/>
      <c r="B239" s="36"/>
      <c r="C239" s="213" t="s">
        <v>600</v>
      </c>
      <c r="D239" s="213" t="s">
        <v>368</v>
      </c>
      <c r="E239" s="214" t="s">
        <v>1419</v>
      </c>
      <c r="F239" s="215" t="s">
        <v>1420</v>
      </c>
      <c r="G239" s="216" t="s">
        <v>209</v>
      </c>
      <c r="H239" s="217">
        <v>3</v>
      </c>
      <c r="I239" s="44"/>
      <c r="J239" s="228">
        <f t="shared" si="10"/>
        <v>0</v>
      </c>
      <c r="K239" s="45"/>
      <c r="L239" s="157"/>
      <c r="M239" s="46" t="s">
        <v>1</v>
      </c>
      <c r="N239" s="158" t="s">
        <v>41</v>
      </c>
      <c r="O239" s="132"/>
      <c r="P239" s="133">
        <f t="shared" si="11"/>
        <v>0</v>
      </c>
      <c r="Q239" s="133">
        <v>0</v>
      </c>
      <c r="R239" s="133">
        <f t="shared" si="12"/>
        <v>0</v>
      </c>
      <c r="S239" s="133">
        <v>0</v>
      </c>
      <c r="T239" s="134">
        <f t="shared" si="13"/>
        <v>0</v>
      </c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R239" s="135" t="s">
        <v>1319</v>
      </c>
      <c r="AT239" s="135" t="s">
        <v>368</v>
      </c>
      <c r="AU239" s="135" t="s">
        <v>88</v>
      </c>
      <c r="AY239" s="80" t="s">
        <v>203</v>
      </c>
      <c r="BE239" s="136">
        <f t="shared" si="14"/>
        <v>0</v>
      </c>
      <c r="BF239" s="136">
        <f t="shared" si="15"/>
        <v>0</v>
      </c>
      <c r="BG239" s="136">
        <f t="shared" si="16"/>
        <v>0</v>
      </c>
      <c r="BH239" s="136">
        <f t="shared" si="17"/>
        <v>0</v>
      </c>
      <c r="BI239" s="136">
        <f t="shared" si="18"/>
        <v>0</v>
      </c>
      <c r="BJ239" s="80" t="s">
        <v>88</v>
      </c>
      <c r="BK239" s="136">
        <f t="shared" si="19"/>
        <v>0</v>
      </c>
      <c r="BL239" s="80" t="s">
        <v>1319</v>
      </c>
      <c r="BM239" s="135" t="s">
        <v>1421</v>
      </c>
    </row>
    <row r="240" spans="1:65" s="87" customFormat="1" ht="16.5" customHeight="1">
      <c r="A240" s="19"/>
      <c r="B240" s="36"/>
      <c r="C240" s="213" t="s">
        <v>967</v>
      </c>
      <c r="D240" s="213" t="s">
        <v>368</v>
      </c>
      <c r="E240" s="214" t="s">
        <v>1422</v>
      </c>
      <c r="F240" s="215" t="s">
        <v>1311</v>
      </c>
      <c r="G240" s="216" t="s">
        <v>1313</v>
      </c>
      <c r="H240" s="48"/>
      <c r="I240" s="44"/>
      <c r="J240" s="228">
        <f t="shared" si="10"/>
        <v>0</v>
      </c>
      <c r="K240" s="45"/>
      <c r="L240" s="157"/>
      <c r="M240" s="46" t="s">
        <v>1</v>
      </c>
      <c r="N240" s="158" t="s">
        <v>41</v>
      </c>
      <c r="O240" s="132"/>
      <c r="P240" s="133">
        <f t="shared" si="11"/>
        <v>0</v>
      </c>
      <c r="Q240" s="133">
        <v>0</v>
      </c>
      <c r="R240" s="133">
        <f t="shared" si="12"/>
        <v>0</v>
      </c>
      <c r="S240" s="133">
        <v>0</v>
      </c>
      <c r="T240" s="134">
        <f t="shared" si="13"/>
        <v>0</v>
      </c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R240" s="135" t="s">
        <v>1319</v>
      </c>
      <c r="AT240" s="135" t="s">
        <v>368</v>
      </c>
      <c r="AU240" s="135" t="s">
        <v>88</v>
      </c>
      <c r="AY240" s="80" t="s">
        <v>203</v>
      </c>
      <c r="BE240" s="136">
        <f t="shared" si="14"/>
        <v>0</v>
      </c>
      <c r="BF240" s="136">
        <f t="shared" si="15"/>
        <v>0</v>
      </c>
      <c r="BG240" s="136">
        <f t="shared" si="16"/>
        <v>0</v>
      </c>
      <c r="BH240" s="136">
        <f t="shared" si="17"/>
        <v>0</v>
      </c>
      <c r="BI240" s="136">
        <f t="shared" si="18"/>
        <v>0</v>
      </c>
      <c r="BJ240" s="80" t="s">
        <v>88</v>
      </c>
      <c r="BK240" s="136">
        <f t="shared" si="19"/>
        <v>0</v>
      </c>
      <c r="BL240" s="80" t="s">
        <v>1319</v>
      </c>
      <c r="BM240" s="135" t="s">
        <v>1423</v>
      </c>
    </row>
    <row r="241" spans="1:65" s="35" customFormat="1" ht="22.9" customHeight="1">
      <c r="B241" s="123"/>
      <c r="C241" s="188"/>
      <c r="D241" s="189" t="s">
        <v>74</v>
      </c>
      <c r="E241" s="191" t="s">
        <v>1424</v>
      </c>
      <c r="F241" s="191" t="s">
        <v>1425</v>
      </c>
      <c r="G241" s="188"/>
      <c r="H241" s="188"/>
      <c r="J241" s="226">
        <f>BK241</f>
        <v>0</v>
      </c>
      <c r="L241" s="123"/>
      <c r="M241" s="125"/>
      <c r="N241" s="126"/>
      <c r="O241" s="126"/>
      <c r="P241" s="127">
        <f>SUM(P242:P266)</f>
        <v>0</v>
      </c>
      <c r="Q241" s="126"/>
      <c r="R241" s="127">
        <f>SUM(R242:R266)</f>
        <v>0</v>
      </c>
      <c r="S241" s="126"/>
      <c r="T241" s="128">
        <f>SUM(T242:T266)</f>
        <v>0</v>
      </c>
      <c r="AR241" s="124" t="s">
        <v>88</v>
      </c>
      <c r="AT241" s="129" t="s">
        <v>74</v>
      </c>
      <c r="AU241" s="129" t="s">
        <v>82</v>
      </c>
      <c r="AY241" s="124" t="s">
        <v>203</v>
      </c>
      <c r="BK241" s="130">
        <f>SUM(BK242:BK266)</f>
        <v>0</v>
      </c>
    </row>
    <row r="242" spans="1:65" s="87" customFormat="1" ht="16.5" customHeight="1">
      <c r="A242" s="19"/>
      <c r="B242" s="36"/>
      <c r="C242" s="192" t="s">
        <v>621</v>
      </c>
      <c r="D242" s="192" t="s">
        <v>206</v>
      </c>
      <c r="E242" s="193" t="s">
        <v>1426</v>
      </c>
      <c r="F242" s="194" t="s">
        <v>1427</v>
      </c>
      <c r="G242" s="195" t="s">
        <v>209</v>
      </c>
      <c r="H242" s="196">
        <v>1</v>
      </c>
      <c r="I242" s="37"/>
      <c r="J242" s="227">
        <f t="shared" ref="J242:J266" si="20">ROUND(I242*H242,2)</f>
        <v>0</v>
      </c>
      <c r="K242" s="38"/>
      <c r="L242" s="36"/>
      <c r="M242" s="39" t="s">
        <v>1</v>
      </c>
      <c r="N242" s="131" t="s">
        <v>41</v>
      </c>
      <c r="O242" s="132"/>
      <c r="P242" s="133">
        <f t="shared" ref="P242:P266" si="21">O242*H242</f>
        <v>0</v>
      </c>
      <c r="Q242" s="133">
        <v>0</v>
      </c>
      <c r="R242" s="133">
        <f t="shared" ref="R242:R266" si="22">Q242*H242</f>
        <v>0</v>
      </c>
      <c r="S242" s="133">
        <v>0</v>
      </c>
      <c r="T242" s="134">
        <f t="shared" ref="T242:T266" si="23">S242*H242</f>
        <v>0</v>
      </c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R242" s="135" t="s">
        <v>1319</v>
      </c>
      <c r="AT242" s="135" t="s">
        <v>206</v>
      </c>
      <c r="AU242" s="135" t="s">
        <v>88</v>
      </c>
      <c r="AY242" s="80" t="s">
        <v>203</v>
      </c>
      <c r="BE242" s="136">
        <f t="shared" ref="BE242:BE266" si="24">IF(N242="základná",J242,0)</f>
        <v>0</v>
      </c>
      <c r="BF242" s="136">
        <f t="shared" ref="BF242:BF266" si="25">IF(N242="znížená",J242,0)</f>
        <v>0</v>
      </c>
      <c r="BG242" s="136">
        <f t="shared" ref="BG242:BG266" si="26">IF(N242="zákl. prenesená",J242,0)</f>
        <v>0</v>
      </c>
      <c r="BH242" s="136">
        <f t="shared" ref="BH242:BH266" si="27">IF(N242="zníž. prenesená",J242,0)</f>
        <v>0</v>
      </c>
      <c r="BI242" s="136">
        <f t="shared" ref="BI242:BI266" si="28">IF(N242="nulová",J242,0)</f>
        <v>0</v>
      </c>
      <c r="BJ242" s="80" t="s">
        <v>88</v>
      </c>
      <c r="BK242" s="136">
        <f t="shared" ref="BK242:BK266" si="29">ROUND(I242*H242,2)</f>
        <v>0</v>
      </c>
      <c r="BL242" s="80" t="s">
        <v>1319</v>
      </c>
      <c r="BM242" s="135" t="s">
        <v>1428</v>
      </c>
    </row>
    <row r="243" spans="1:65" s="87" customFormat="1" ht="16.5" customHeight="1">
      <c r="A243" s="19"/>
      <c r="B243" s="36"/>
      <c r="C243" s="192" t="s">
        <v>997</v>
      </c>
      <c r="D243" s="192" t="s">
        <v>206</v>
      </c>
      <c r="E243" s="193" t="s">
        <v>1429</v>
      </c>
      <c r="F243" s="194" t="s">
        <v>1430</v>
      </c>
      <c r="G243" s="195" t="s">
        <v>209</v>
      </c>
      <c r="H243" s="196">
        <v>1</v>
      </c>
      <c r="I243" s="37"/>
      <c r="J243" s="227">
        <f t="shared" si="20"/>
        <v>0</v>
      </c>
      <c r="K243" s="38"/>
      <c r="L243" s="36"/>
      <c r="M243" s="39" t="s">
        <v>1</v>
      </c>
      <c r="N243" s="131" t="s">
        <v>41</v>
      </c>
      <c r="O243" s="132"/>
      <c r="P243" s="133">
        <f t="shared" si="21"/>
        <v>0</v>
      </c>
      <c r="Q243" s="133">
        <v>0</v>
      </c>
      <c r="R243" s="133">
        <f t="shared" si="22"/>
        <v>0</v>
      </c>
      <c r="S243" s="133">
        <v>0</v>
      </c>
      <c r="T243" s="134">
        <f t="shared" si="23"/>
        <v>0</v>
      </c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R243" s="135" t="s">
        <v>1319</v>
      </c>
      <c r="AT243" s="135" t="s">
        <v>206</v>
      </c>
      <c r="AU243" s="135" t="s">
        <v>88</v>
      </c>
      <c r="AY243" s="80" t="s">
        <v>203</v>
      </c>
      <c r="BE243" s="136">
        <f t="shared" si="24"/>
        <v>0</v>
      </c>
      <c r="BF243" s="136">
        <f t="shared" si="25"/>
        <v>0</v>
      </c>
      <c r="BG243" s="136">
        <f t="shared" si="26"/>
        <v>0</v>
      </c>
      <c r="BH243" s="136">
        <f t="shared" si="27"/>
        <v>0</v>
      </c>
      <c r="BI243" s="136">
        <f t="shared" si="28"/>
        <v>0</v>
      </c>
      <c r="BJ243" s="80" t="s">
        <v>88</v>
      </c>
      <c r="BK243" s="136">
        <f t="shared" si="29"/>
        <v>0</v>
      </c>
      <c r="BL243" s="80" t="s">
        <v>1319</v>
      </c>
      <c r="BM243" s="135" t="s">
        <v>1431</v>
      </c>
    </row>
    <row r="244" spans="1:65" s="87" customFormat="1" ht="16.5" customHeight="1">
      <c r="A244" s="19"/>
      <c r="B244" s="36"/>
      <c r="C244" s="192" t="s">
        <v>1003</v>
      </c>
      <c r="D244" s="192" t="s">
        <v>206</v>
      </c>
      <c r="E244" s="193" t="s">
        <v>1432</v>
      </c>
      <c r="F244" s="194" t="s">
        <v>1433</v>
      </c>
      <c r="G244" s="195" t="s">
        <v>209</v>
      </c>
      <c r="H244" s="196">
        <v>1</v>
      </c>
      <c r="I244" s="37"/>
      <c r="J244" s="227">
        <f t="shared" si="20"/>
        <v>0</v>
      </c>
      <c r="K244" s="38"/>
      <c r="L244" s="36"/>
      <c r="M244" s="39" t="s">
        <v>1</v>
      </c>
      <c r="N244" s="131" t="s">
        <v>41</v>
      </c>
      <c r="O244" s="132"/>
      <c r="P244" s="133">
        <f t="shared" si="21"/>
        <v>0</v>
      </c>
      <c r="Q244" s="133">
        <v>0</v>
      </c>
      <c r="R244" s="133">
        <f t="shared" si="22"/>
        <v>0</v>
      </c>
      <c r="S244" s="133">
        <v>0</v>
      </c>
      <c r="T244" s="134">
        <f t="shared" si="23"/>
        <v>0</v>
      </c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R244" s="135" t="s">
        <v>1319</v>
      </c>
      <c r="AT244" s="135" t="s">
        <v>206</v>
      </c>
      <c r="AU244" s="135" t="s">
        <v>88</v>
      </c>
      <c r="AY244" s="80" t="s">
        <v>203</v>
      </c>
      <c r="BE244" s="136">
        <f t="shared" si="24"/>
        <v>0</v>
      </c>
      <c r="BF244" s="136">
        <f t="shared" si="25"/>
        <v>0</v>
      </c>
      <c r="BG244" s="136">
        <f t="shared" si="26"/>
        <v>0</v>
      </c>
      <c r="BH244" s="136">
        <f t="shared" si="27"/>
        <v>0</v>
      </c>
      <c r="BI244" s="136">
        <f t="shared" si="28"/>
        <v>0</v>
      </c>
      <c r="BJ244" s="80" t="s">
        <v>88</v>
      </c>
      <c r="BK244" s="136">
        <f t="shared" si="29"/>
        <v>0</v>
      </c>
      <c r="BL244" s="80" t="s">
        <v>1319</v>
      </c>
      <c r="BM244" s="135" t="s">
        <v>1434</v>
      </c>
    </row>
    <row r="245" spans="1:65" s="87" customFormat="1" ht="16.5" customHeight="1">
      <c r="A245" s="19"/>
      <c r="B245" s="36"/>
      <c r="C245" s="192" t="s">
        <v>1029</v>
      </c>
      <c r="D245" s="192" t="s">
        <v>206</v>
      </c>
      <c r="E245" s="193" t="s">
        <v>1435</v>
      </c>
      <c r="F245" s="194" t="s">
        <v>1436</v>
      </c>
      <c r="G245" s="195" t="s">
        <v>209</v>
      </c>
      <c r="H245" s="196">
        <v>1</v>
      </c>
      <c r="I245" s="37"/>
      <c r="J245" s="227">
        <f t="shared" si="20"/>
        <v>0</v>
      </c>
      <c r="K245" s="38"/>
      <c r="L245" s="36"/>
      <c r="M245" s="39" t="s">
        <v>1</v>
      </c>
      <c r="N245" s="131" t="s">
        <v>41</v>
      </c>
      <c r="O245" s="132"/>
      <c r="P245" s="133">
        <f t="shared" si="21"/>
        <v>0</v>
      </c>
      <c r="Q245" s="133">
        <v>0</v>
      </c>
      <c r="R245" s="133">
        <f t="shared" si="22"/>
        <v>0</v>
      </c>
      <c r="S245" s="133">
        <v>0</v>
      </c>
      <c r="T245" s="134">
        <f t="shared" si="23"/>
        <v>0</v>
      </c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R245" s="135" t="s">
        <v>1319</v>
      </c>
      <c r="AT245" s="135" t="s">
        <v>206</v>
      </c>
      <c r="AU245" s="135" t="s">
        <v>88</v>
      </c>
      <c r="AY245" s="80" t="s">
        <v>203</v>
      </c>
      <c r="BE245" s="136">
        <f t="shared" si="24"/>
        <v>0</v>
      </c>
      <c r="BF245" s="136">
        <f t="shared" si="25"/>
        <v>0</v>
      </c>
      <c r="BG245" s="136">
        <f t="shared" si="26"/>
        <v>0</v>
      </c>
      <c r="BH245" s="136">
        <f t="shared" si="27"/>
        <v>0</v>
      </c>
      <c r="BI245" s="136">
        <f t="shared" si="28"/>
        <v>0</v>
      </c>
      <c r="BJ245" s="80" t="s">
        <v>88</v>
      </c>
      <c r="BK245" s="136">
        <f t="shared" si="29"/>
        <v>0</v>
      </c>
      <c r="BL245" s="80" t="s">
        <v>1319</v>
      </c>
      <c r="BM245" s="135" t="s">
        <v>1437</v>
      </c>
    </row>
    <row r="246" spans="1:65" s="87" customFormat="1" ht="16.5" customHeight="1">
      <c r="A246" s="19"/>
      <c r="B246" s="36"/>
      <c r="C246" s="192" t="s">
        <v>1035</v>
      </c>
      <c r="D246" s="192" t="s">
        <v>206</v>
      </c>
      <c r="E246" s="193" t="s">
        <v>1438</v>
      </c>
      <c r="F246" s="194" t="s">
        <v>1439</v>
      </c>
      <c r="G246" s="195" t="s">
        <v>209</v>
      </c>
      <c r="H246" s="196">
        <v>5</v>
      </c>
      <c r="I246" s="37"/>
      <c r="J246" s="227">
        <f t="shared" si="20"/>
        <v>0</v>
      </c>
      <c r="K246" s="38"/>
      <c r="L246" s="36"/>
      <c r="M246" s="39" t="s">
        <v>1</v>
      </c>
      <c r="N246" s="131" t="s">
        <v>41</v>
      </c>
      <c r="O246" s="132"/>
      <c r="P246" s="133">
        <f t="shared" si="21"/>
        <v>0</v>
      </c>
      <c r="Q246" s="133">
        <v>0</v>
      </c>
      <c r="R246" s="133">
        <f t="shared" si="22"/>
        <v>0</v>
      </c>
      <c r="S246" s="133">
        <v>0</v>
      </c>
      <c r="T246" s="134">
        <f t="shared" si="23"/>
        <v>0</v>
      </c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R246" s="135" t="s">
        <v>1319</v>
      </c>
      <c r="AT246" s="135" t="s">
        <v>206</v>
      </c>
      <c r="AU246" s="135" t="s">
        <v>88</v>
      </c>
      <c r="AY246" s="80" t="s">
        <v>203</v>
      </c>
      <c r="BE246" s="136">
        <f t="shared" si="24"/>
        <v>0</v>
      </c>
      <c r="BF246" s="136">
        <f t="shared" si="25"/>
        <v>0</v>
      </c>
      <c r="BG246" s="136">
        <f t="shared" si="26"/>
        <v>0</v>
      </c>
      <c r="BH246" s="136">
        <f t="shared" si="27"/>
        <v>0</v>
      </c>
      <c r="BI246" s="136">
        <f t="shared" si="28"/>
        <v>0</v>
      </c>
      <c r="BJ246" s="80" t="s">
        <v>88</v>
      </c>
      <c r="BK246" s="136">
        <f t="shared" si="29"/>
        <v>0</v>
      </c>
      <c r="BL246" s="80" t="s">
        <v>1319</v>
      </c>
      <c r="BM246" s="135" t="s">
        <v>1440</v>
      </c>
    </row>
    <row r="247" spans="1:65" s="87" customFormat="1" ht="16.5" customHeight="1">
      <c r="A247" s="19"/>
      <c r="B247" s="36"/>
      <c r="C247" s="192" t="s">
        <v>1049</v>
      </c>
      <c r="D247" s="192" t="s">
        <v>206</v>
      </c>
      <c r="E247" s="193" t="s">
        <v>1441</v>
      </c>
      <c r="F247" s="194" t="s">
        <v>1442</v>
      </c>
      <c r="G247" s="195" t="s">
        <v>209</v>
      </c>
      <c r="H247" s="196">
        <v>1</v>
      </c>
      <c r="I247" s="37"/>
      <c r="J247" s="227">
        <f t="shared" si="20"/>
        <v>0</v>
      </c>
      <c r="K247" s="38"/>
      <c r="L247" s="36"/>
      <c r="M247" s="39" t="s">
        <v>1</v>
      </c>
      <c r="N247" s="131" t="s">
        <v>41</v>
      </c>
      <c r="O247" s="132"/>
      <c r="P247" s="133">
        <f t="shared" si="21"/>
        <v>0</v>
      </c>
      <c r="Q247" s="133">
        <v>0</v>
      </c>
      <c r="R247" s="133">
        <f t="shared" si="22"/>
        <v>0</v>
      </c>
      <c r="S247" s="133">
        <v>0</v>
      </c>
      <c r="T247" s="134">
        <f t="shared" si="23"/>
        <v>0</v>
      </c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R247" s="135" t="s">
        <v>1319</v>
      </c>
      <c r="AT247" s="135" t="s">
        <v>206</v>
      </c>
      <c r="AU247" s="135" t="s">
        <v>88</v>
      </c>
      <c r="AY247" s="80" t="s">
        <v>203</v>
      </c>
      <c r="BE247" s="136">
        <f t="shared" si="24"/>
        <v>0</v>
      </c>
      <c r="BF247" s="136">
        <f t="shared" si="25"/>
        <v>0</v>
      </c>
      <c r="BG247" s="136">
        <f t="shared" si="26"/>
        <v>0</v>
      </c>
      <c r="BH247" s="136">
        <f t="shared" si="27"/>
        <v>0</v>
      </c>
      <c r="BI247" s="136">
        <f t="shared" si="28"/>
        <v>0</v>
      </c>
      <c r="BJ247" s="80" t="s">
        <v>88</v>
      </c>
      <c r="BK247" s="136">
        <f t="shared" si="29"/>
        <v>0</v>
      </c>
      <c r="BL247" s="80" t="s">
        <v>1319</v>
      </c>
      <c r="BM247" s="135" t="s">
        <v>1443</v>
      </c>
    </row>
    <row r="248" spans="1:65" s="87" customFormat="1" ht="16.5" customHeight="1">
      <c r="A248" s="19"/>
      <c r="B248" s="36"/>
      <c r="C248" s="192" t="s">
        <v>1069</v>
      </c>
      <c r="D248" s="192" t="s">
        <v>206</v>
      </c>
      <c r="E248" s="193" t="s">
        <v>1444</v>
      </c>
      <c r="F248" s="194" t="s">
        <v>1445</v>
      </c>
      <c r="G248" s="195" t="s">
        <v>209</v>
      </c>
      <c r="H248" s="196">
        <v>2</v>
      </c>
      <c r="I248" s="37"/>
      <c r="J248" s="227">
        <f t="shared" si="20"/>
        <v>0</v>
      </c>
      <c r="K248" s="38"/>
      <c r="L248" s="36"/>
      <c r="M248" s="39" t="s">
        <v>1</v>
      </c>
      <c r="N248" s="131" t="s">
        <v>41</v>
      </c>
      <c r="O248" s="132"/>
      <c r="P248" s="133">
        <f t="shared" si="21"/>
        <v>0</v>
      </c>
      <c r="Q248" s="133">
        <v>0</v>
      </c>
      <c r="R248" s="133">
        <f t="shared" si="22"/>
        <v>0</v>
      </c>
      <c r="S248" s="133">
        <v>0</v>
      </c>
      <c r="T248" s="134">
        <f t="shared" si="23"/>
        <v>0</v>
      </c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R248" s="135" t="s">
        <v>1319</v>
      </c>
      <c r="AT248" s="135" t="s">
        <v>206</v>
      </c>
      <c r="AU248" s="135" t="s">
        <v>88</v>
      </c>
      <c r="AY248" s="80" t="s">
        <v>203</v>
      </c>
      <c r="BE248" s="136">
        <f t="shared" si="24"/>
        <v>0</v>
      </c>
      <c r="BF248" s="136">
        <f t="shared" si="25"/>
        <v>0</v>
      </c>
      <c r="BG248" s="136">
        <f t="shared" si="26"/>
        <v>0</v>
      </c>
      <c r="BH248" s="136">
        <f t="shared" si="27"/>
        <v>0</v>
      </c>
      <c r="BI248" s="136">
        <f t="shared" si="28"/>
        <v>0</v>
      </c>
      <c r="BJ248" s="80" t="s">
        <v>88</v>
      </c>
      <c r="BK248" s="136">
        <f t="shared" si="29"/>
        <v>0</v>
      </c>
      <c r="BL248" s="80" t="s">
        <v>1319</v>
      </c>
      <c r="BM248" s="135" t="s">
        <v>1446</v>
      </c>
    </row>
    <row r="249" spans="1:65" s="87" customFormat="1" ht="16.5" customHeight="1">
      <c r="A249" s="19"/>
      <c r="B249" s="36"/>
      <c r="C249" s="192" t="s">
        <v>1077</v>
      </c>
      <c r="D249" s="192" t="s">
        <v>206</v>
      </c>
      <c r="E249" s="193" t="s">
        <v>1447</v>
      </c>
      <c r="F249" s="194" t="s">
        <v>1448</v>
      </c>
      <c r="G249" s="195" t="s">
        <v>209</v>
      </c>
      <c r="H249" s="196">
        <v>9</v>
      </c>
      <c r="I249" s="37"/>
      <c r="J249" s="227">
        <f t="shared" si="20"/>
        <v>0</v>
      </c>
      <c r="K249" s="38"/>
      <c r="L249" s="36"/>
      <c r="M249" s="39" t="s">
        <v>1</v>
      </c>
      <c r="N249" s="131" t="s">
        <v>41</v>
      </c>
      <c r="O249" s="132"/>
      <c r="P249" s="133">
        <f t="shared" si="21"/>
        <v>0</v>
      </c>
      <c r="Q249" s="133">
        <v>0</v>
      </c>
      <c r="R249" s="133">
        <f t="shared" si="22"/>
        <v>0</v>
      </c>
      <c r="S249" s="133">
        <v>0</v>
      </c>
      <c r="T249" s="134">
        <f t="shared" si="23"/>
        <v>0</v>
      </c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R249" s="135" t="s">
        <v>1319</v>
      </c>
      <c r="AT249" s="135" t="s">
        <v>206</v>
      </c>
      <c r="AU249" s="135" t="s">
        <v>88</v>
      </c>
      <c r="AY249" s="80" t="s">
        <v>203</v>
      </c>
      <c r="BE249" s="136">
        <f t="shared" si="24"/>
        <v>0</v>
      </c>
      <c r="BF249" s="136">
        <f t="shared" si="25"/>
        <v>0</v>
      </c>
      <c r="BG249" s="136">
        <f t="shared" si="26"/>
        <v>0</v>
      </c>
      <c r="BH249" s="136">
        <f t="shared" si="27"/>
        <v>0</v>
      </c>
      <c r="BI249" s="136">
        <f t="shared" si="28"/>
        <v>0</v>
      </c>
      <c r="BJ249" s="80" t="s">
        <v>88</v>
      </c>
      <c r="BK249" s="136">
        <f t="shared" si="29"/>
        <v>0</v>
      </c>
      <c r="BL249" s="80" t="s">
        <v>1319</v>
      </c>
      <c r="BM249" s="135" t="s">
        <v>1449</v>
      </c>
    </row>
    <row r="250" spans="1:65" s="87" customFormat="1" ht="16.5" customHeight="1">
      <c r="A250" s="19"/>
      <c r="B250" s="36"/>
      <c r="C250" s="192" t="s">
        <v>1083</v>
      </c>
      <c r="D250" s="192" t="s">
        <v>206</v>
      </c>
      <c r="E250" s="193" t="s">
        <v>1450</v>
      </c>
      <c r="F250" s="194" t="s">
        <v>1451</v>
      </c>
      <c r="G250" s="195" t="s">
        <v>209</v>
      </c>
      <c r="H250" s="196">
        <v>1</v>
      </c>
      <c r="I250" s="37"/>
      <c r="J250" s="227">
        <f t="shared" si="20"/>
        <v>0</v>
      </c>
      <c r="K250" s="38"/>
      <c r="L250" s="36"/>
      <c r="M250" s="39" t="s">
        <v>1</v>
      </c>
      <c r="N250" s="131" t="s">
        <v>41</v>
      </c>
      <c r="O250" s="132"/>
      <c r="P250" s="133">
        <f t="shared" si="21"/>
        <v>0</v>
      </c>
      <c r="Q250" s="133">
        <v>0</v>
      </c>
      <c r="R250" s="133">
        <f t="shared" si="22"/>
        <v>0</v>
      </c>
      <c r="S250" s="133">
        <v>0</v>
      </c>
      <c r="T250" s="134">
        <f t="shared" si="23"/>
        <v>0</v>
      </c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R250" s="135" t="s">
        <v>1319</v>
      </c>
      <c r="AT250" s="135" t="s">
        <v>206</v>
      </c>
      <c r="AU250" s="135" t="s">
        <v>88</v>
      </c>
      <c r="AY250" s="80" t="s">
        <v>203</v>
      </c>
      <c r="BE250" s="136">
        <f t="shared" si="24"/>
        <v>0</v>
      </c>
      <c r="BF250" s="136">
        <f t="shared" si="25"/>
        <v>0</v>
      </c>
      <c r="BG250" s="136">
        <f t="shared" si="26"/>
        <v>0</v>
      </c>
      <c r="BH250" s="136">
        <f t="shared" si="27"/>
        <v>0</v>
      </c>
      <c r="BI250" s="136">
        <f t="shared" si="28"/>
        <v>0</v>
      </c>
      <c r="BJ250" s="80" t="s">
        <v>88</v>
      </c>
      <c r="BK250" s="136">
        <f t="shared" si="29"/>
        <v>0</v>
      </c>
      <c r="BL250" s="80" t="s">
        <v>1319</v>
      </c>
      <c r="BM250" s="135" t="s">
        <v>1452</v>
      </c>
    </row>
    <row r="251" spans="1:65" s="87" customFormat="1" ht="16.5" customHeight="1">
      <c r="A251" s="19"/>
      <c r="B251" s="36"/>
      <c r="C251" s="192" t="s">
        <v>1088</v>
      </c>
      <c r="D251" s="192" t="s">
        <v>206</v>
      </c>
      <c r="E251" s="193" t="s">
        <v>1453</v>
      </c>
      <c r="F251" s="194" t="s">
        <v>1454</v>
      </c>
      <c r="G251" s="195" t="s">
        <v>209</v>
      </c>
      <c r="H251" s="196">
        <v>7</v>
      </c>
      <c r="I251" s="37"/>
      <c r="J251" s="227">
        <f t="shared" si="20"/>
        <v>0</v>
      </c>
      <c r="K251" s="38"/>
      <c r="L251" s="36"/>
      <c r="M251" s="39" t="s">
        <v>1</v>
      </c>
      <c r="N251" s="131" t="s">
        <v>41</v>
      </c>
      <c r="O251" s="132"/>
      <c r="P251" s="133">
        <f t="shared" si="21"/>
        <v>0</v>
      </c>
      <c r="Q251" s="133">
        <v>0</v>
      </c>
      <c r="R251" s="133">
        <f t="shared" si="22"/>
        <v>0</v>
      </c>
      <c r="S251" s="133">
        <v>0</v>
      </c>
      <c r="T251" s="134">
        <f t="shared" si="23"/>
        <v>0</v>
      </c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R251" s="135" t="s">
        <v>1319</v>
      </c>
      <c r="AT251" s="135" t="s">
        <v>206</v>
      </c>
      <c r="AU251" s="135" t="s">
        <v>88</v>
      </c>
      <c r="AY251" s="80" t="s">
        <v>203</v>
      </c>
      <c r="BE251" s="136">
        <f t="shared" si="24"/>
        <v>0</v>
      </c>
      <c r="BF251" s="136">
        <f t="shared" si="25"/>
        <v>0</v>
      </c>
      <c r="BG251" s="136">
        <f t="shared" si="26"/>
        <v>0</v>
      </c>
      <c r="BH251" s="136">
        <f t="shared" si="27"/>
        <v>0</v>
      </c>
      <c r="BI251" s="136">
        <f t="shared" si="28"/>
        <v>0</v>
      </c>
      <c r="BJ251" s="80" t="s">
        <v>88</v>
      </c>
      <c r="BK251" s="136">
        <f t="shared" si="29"/>
        <v>0</v>
      </c>
      <c r="BL251" s="80" t="s">
        <v>1319</v>
      </c>
      <c r="BM251" s="135" t="s">
        <v>1455</v>
      </c>
    </row>
    <row r="252" spans="1:65" s="87" customFormat="1" ht="16.5" customHeight="1">
      <c r="A252" s="19"/>
      <c r="B252" s="36"/>
      <c r="C252" s="192" t="s">
        <v>1097</v>
      </c>
      <c r="D252" s="192" t="s">
        <v>206</v>
      </c>
      <c r="E252" s="193" t="s">
        <v>1456</v>
      </c>
      <c r="F252" s="194" t="s">
        <v>1457</v>
      </c>
      <c r="G252" s="195" t="s">
        <v>209</v>
      </c>
      <c r="H252" s="196">
        <v>1</v>
      </c>
      <c r="I252" s="37"/>
      <c r="J252" s="227">
        <f t="shared" si="20"/>
        <v>0</v>
      </c>
      <c r="K252" s="38"/>
      <c r="L252" s="36"/>
      <c r="M252" s="39" t="s">
        <v>1</v>
      </c>
      <c r="N252" s="131" t="s">
        <v>41</v>
      </c>
      <c r="O252" s="132"/>
      <c r="P252" s="133">
        <f t="shared" si="21"/>
        <v>0</v>
      </c>
      <c r="Q252" s="133">
        <v>0</v>
      </c>
      <c r="R252" s="133">
        <f t="shared" si="22"/>
        <v>0</v>
      </c>
      <c r="S252" s="133">
        <v>0</v>
      </c>
      <c r="T252" s="134">
        <f t="shared" si="23"/>
        <v>0</v>
      </c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R252" s="135" t="s">
        <v>1319</v>
      </c>
      <c r="AT252" s="135" t="s">
        <v>206</v>
      </c>
      <c r="AU252" s="135" t="s">
        <v>88</v>
      </c>
      <c r="AY252" s="80" t="s">
        <v>203</v>
      </c>
      <c r="BE252" s="136">
        <f t="shared" si="24"/>
        <v>0</v>
      </c>
      <c r="BF252" s="136">
        <f t="shared" si="25"/>
        <v>0</v>
      </c>
      <c r="BG252" s="136">
        <f t="shared" si="26"/>
        <v>0</v>
      </c>
      <c r="BH252" s="136">
        <f t="shared" si="27"/>
        <v>0</v>
      </c>
      <c r="BI252" s="136">
        <f t="shared" si="28"/>
        <v>0</v>
      </c>
      <c r="BJ252" s="80" t="s">
        <v>88</v>
      </c>
      <c r="BK252" s="136">
        <f t="shared" si="29"/>
        <v>0</v>
      </c>
      <c r="BL252" s="80" t="s">
        <v>1319</v>
      </c>
      <c r="BM252" s="135" t="s">
        <v>1458</v>
      </c>
    </row>
    <row r="253" spans="1:65" s="87" customFormat="1" ht="16.5" customHeight="1">
      <c r="A253" s="19"/>
      <c r="B253" s="36"/>
      <c r="C253" s="192" t="s">
        <v>1101</v>
      </c>
      <c r="D253" s="192" t="s">
        <v>206</v>
      </c>
      <c r="E253" s="193" t="s">
        <v>1459</v>
      </c>
      <c r="F253" s="194" t="s">
        <v>1460</v>
      </c>
      <c r="G253" s="195" t="s">
        <v>209</v>
      </c>
      <c r="H253" s="196">
        <v>21</v>
      </c>
      <c r="I253" s="37"/>
      <c r="J253" s="227">
        <f t="shared" si="20"/>
        <v>0</v>
      </c>
      <c r="K253" s="38"/>
      <c r="L253" s="36"/>
      <c r="M253" s="39" t="s">
        <v>1</v>
      </c>
      <c r="N253" s="131" t="s">
        <v>41</v>
      </c>
      <c r="O253" s="132"/>
      <c r="P253" s="133">
        <f t="shared" si="21"/>
        <v>0</v>
      </c>
      <c r="Q253" s="133">
        <v>0</v>
      </c>
      <c r="R253" s="133">
        <f t="shared" si="22"/>
        <v>0</v>
      </c>
      <c r="S253" s="133">
        <v>0</v>
      </c>
      <c r="T253" s="134">
        <f t="shared" si="23"/>
        <v>0</v>
      </c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R253" s="135" t="s">
        <v>1319</v>
      </c>
      <c r="AT253" s="135" t="s">
        <v>206</v>
      </c>
      <c r="AU253" s="135" t="s">
        <v>88</v>
      </c>
      <c r="AY253" s="80" t="s">
        <v>203</v>
      </c>
      <c r="BE253" s="136">
        <f t="shared" si="24"/>
        <v>0</v>
      </c>
      <c r="BF253" s="136">
        <f t="shared" si="25"/>
        <v>0</v>
      </c>
      <c r="BG253" s="136">
        <f t="shared" si="26"/>
        <v>0</v>
      </c>
      <c r="BH253" s="136">
        <f t="shared" si="27"/>
        <v>0</v>
      </c>
      <c r="BI253" s="136">
        <f t="shared" si="28"/>
        <v>0</v>
      </c>
      <c r="BJ253" s="80" t="s">
        <v>88</v>
      </c>
      <c r="BK253" s="136">
        <f t="shared" si="29"/>
        <v>0</v>
      </c>
      <c r="BL253" s="80" t="s">
        <v>1319</v>
      </c>
      <c r="BM253" s="135" t="s">
        <v>1461</v>
      </c>
    </row>
    <row r="254" spans="1:65" s="87" customFormat="1" ht="16.5" customHeight="1">
      <c r="A254" s="19"/>
      <c r="B254" s="36"/>
      <c r="C254" s="192" t="s">
        <v>1152</v>
      </c>
      <c r="D254" s="192" t="s">
        <v>206</v>
      </c>
      <c r="E254" s="193" t="s">
        <v>1462</v>
      </c>
      <c r="F254" s="194" t="s">
        <v>1463</v>
      </c>
      <c r="G254" s="195" t="s">
        <v>209</v>
      </c>
      <c r="H254" s="196">
        <v>12</v>
      </c>
      <c r="I254" s="37"/>
      <c r="J254" s="227">
        <f t="shared" si="20"/>
        <v>0</v>
      </c>
      <c r="K254" s="38"/>
      <c r="L254" s="36"/>
      <c r="M254" s="39" t="s">
        <v>1</v>
      </c>
      <c r="N254" s="131" t="s">
        <v>41</v>
      </c>
      <c r="O254" s="132"/>
      <c r="P254" s="133">
        <f t="shared" si="21"/>
        <v>0</v>
      </c>
      <c r="Q254" s="133">
        <v>0</v>
      </c>
      <c r="R254" s="133">
        <f t="shared" si="22"/>
        <v>0</v>
      </c>
      <c r="S254" s="133">
        <v>0</v>
      </c>
      <c r="T254" s="134">
        <f t="shared" si="23"/>
        <v>0</v>
      </c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R254" s="135" t="s">
        <v>1319</v>
      </c>
      <c r="AT254" s="135" t="s">
        <v>206</v>
      </c>
      <c r="AU254" s="135" t="s">
        <v>88</v>
      </c>
      <c r="AY254" s="80" t="s">
        <v>203</v>
      </c>
      <c r="BE254" s="136">
        <f t="shared" si="24"/>
        <v>0</v>
      </c>
      <c r="BF254" s="136">
        <f t="shared" si="25"/>
        <v>0</v>
      </c>
      <c r="BG254" s="136">
        <f t="shared" si="26"/>
        <v>0</v>
      </c>
      <c r="BH254" s="136">
        <f t="shared" si="27"/>
        <v>0</v>
      </c>
      <c r="BI254" s="136">
        <f t="shared" si="28"/>
        <v>0</v>
      </c>
      <c r="BJ254" s="80" t="s">
        <v>88</v>
      </c>
      <c r="BK254" s="136">
        <f t="shared" si="29"/>
        <v>0</v>
      </c>
      <c r="BL254" s="80" t="s">
        <v>1319</v>
      </c>
      <c r="BM254" s="135" t="s">
        <v>1464</v>
      </c>
    </row>
    <row r="255" spans="1:65" s="87" customFormat="1" ht="16.5" customHeight="1">
      <c r="A255" s="19"/>
      <c r="B255" s="36"/>
      <c r="C255" s="192" t="s">
        <v>1159</v>
      </c>
      <c r="D255" s="192" t="s">
        <v>206</v>
      </c>
      <c r="E255" s="193" t="s">
        <v>1465</v>
      </c>
      <c r="F255" s="194" t="s">
        <v>1466</v>
      </c>
      <c r="G255" s="195" t="s">
        <v>209</v>
      </c>
      <c r="H255" s="196">
        <v>1</v>
      </c>
      <c r="I255" s="37"/>
      <c r="J255" s="227">
        <f t="shared" si="20"/>
        <v>0</v>
      </c>
      <c r="K255" s="38"/>
      <c r="L255" s="36"/>
      <c r="M255" s="39" t="s">
        <v>1</v>
      </c>
      <c r="N255" s="131" t="s">
        <v>41</v>
      </c>
      <c r="O255" s="132"/>
      <c r="P255" s="133">
        <f t="shared" si="21"/>
        <v>0</v>
      </c>
      <c r="Q255" s="133">
        <v>0</v>
      </c>
      <c r="R255" s="133">
        <f t="shared" si="22"/>
        <v>0</v>
      </c>
      <c r="S255" s="133">
        <v>0</v>
      </c>
      <c r="T255" s="134">
        <f t="shared" si="23"/>
        <v>0</v>
      </c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R255" s="135" t="s">
        <v>1319</v>
      </c>
      <c r="AT255" s="135" t="s">
        <v>206</v>
      </c>
      <c r="AU255" s="135" t="s">
        <v>88</v>
      </c>
      <c r="AY255" s="80" t="s">
        <v>203</v>
      </c>
      <c r="BE255" s="136">
        <f t="shared" si="24"/>
        <v>0</v>
      </c>
      <c r="BF255" s="136">
        <f t="shared" si="25"/>
        <v>0</v>
      </c>
      <c r="BG255" s="136">
        <f t="shared" si="26"/>
        <v>0</v>
      </c>
      <c r="BH255" s="136">
        <f t="shared" si="27"/>
        <v>0</v>
      </c>
      <c r="BI255" s="136">
        <f t="shared" si="28"/>
        <v>0</v>
      </c>
      <c r="BJ255" s="80" t="s">
        <v>88</v>
      </c>
      <c r="BK255" s="136">
        <f t="shared" si="29"/>
        <v>0</v>
      </c>
      <c r="BL255" s="80" t="s">
        <v>1319</v>
      </c>
      <c r="BM255" s="135" t="s">
        <v>1467</v>
      </c>
    </row>
    <row r="256" spans="1:65" s="87" customFormat="1" ht="16.5" customHeight="1">
      <c r="A256" s="19"/>
      <c r="B256" s="36"/>
      <c r="C256" s="192" t="s">
        <v>1168</v>
      </c>
      <c r="D256" s="192" t="s">
        <v>206</v>
      </c>
      <c r="E256" s="193" t="s">
        <v>1468</v>
      </c>
      <c r="F256" s="194" t="s">
        <v>1469</v>
      </c>
      <c r="G256" s="195" t="s">
        <v>209</v>
      </c>
      <c r="H256" s="196">
        <v>1</v>
      </c>
      <c r="I256" s="37"/>
      <c r="J256" s="227">
        <f t="shared" si="20"/>
        <v>0</v>
      </c>
      <c r="K256" s="38"/>
      <c r="L256" s="36"/>
      <c r="M256" s="39" t="s">
        <v>1</v>
      </c>
      <c r="N256" s="131" t="s">
        <v>41</v>
      </c>
      <c r="O256" s="132"/>
      <c r="P256" s="133">
        <f t="shared" si="21"/>
        <v>0</v>
      </c>
      <c r="Q256" s="133">
        <v>0</v>
      </c>
      <c r="R256" s="133">
        <f t="shared" si="22"/>
        <v>0</v>
      </c>
      <c r="S256" s="133">
        <v>0</v>
      </c>
      <c r="T256" s="134">
        <f t="shared" si="23"/>
        <v>0</v>
      </c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R256" s="135" t="s">
        <v>1319</v>
      </c>
      <c r="AT256" s="135" t="s">
        <v>206</v>
      </c>
      <c r="AU256" s="135" t="s">
        <v>88</v>
      </c>
      <c r="AY256" s="80" t="s">
        <v>203</v>
      </c>
      <c r="BE256" s="136">
        <f t="shared" si="24"/>
        <v>0</v>
      </c>
      <c r="BF256" s="136">
        <f t="shared" si="25"/>
        <v>0</v>
      </c>
      <c r="BG256" s="136">
        <f t="shared" si="26"/>
        <v>0</v>
      </c>
      <c r="BH256" s="136">
        <f t="shared" si="27"/>
        <v>0</v>
      </c>
      <c r="BI256" s="136">
        <f t="shared" si="28"/>
        <v>0</v>
      </c>
      <c r="BJ256" s="80" t="s">
        <v>88</v>
      </c>
      <c r="BK256" s="136">
        <f t="shared" si="29"/>
        <v>0</v>
      </c>
      <c r="BL256" s="80" t="s">
        <v>1319</v>
      </c>
      <c r="BM256" s="135" t="s">
        <v>1470</v>
      </c>
    </row>
    <row r="257" spans="1:65" s="87" customFormat="1" ht="16.5" customHeight="1">
      <c r="A257" s="19"/>
      <c r="B257" s="36"/>
      <c r="C257" s="192" t="s">
        <v>1174</v>
      </c>
      <c r="D257" s="192" t="s">
        <v>206</v>
      </c>
      <c r="E257" s="193" t="s">
        <v>1471</v>
      </c>
      <c r="F257" s="194" t="s">
        <v>1472</v>
      </c>
      <c r="G257" s="195" t="s">
        <v>209</v>
      </c>
      <c r="H257" s="196">
        <v>2</v>
      </c>
      <c r="I257" s="37"/>
      <c r="J257" s="227">
        <f t="shared" si="20"/>
        <v>0</v>
      </c>
      <c r="K257" s="38"/>
      <c r="L257" s="36"/>
      <c r="M257" s="39" t="s">
        <v>1</v>
      </c>
      <c r="N257" s="131" t="s">
        <v>41</v>
      </c>
      <c r="O257" s="132"/>
      <c r="P257" s="133">
        <f t="shared" si="21"/>
        <v>0</v>
      </c>
      <c r="Q257" s="133">
        <v>0</v>
      </c>
      <c r="R257" s="133">
        <f t="shared" si="22"/>
        <v>0</v>
      </c>
      <c r="S257" s="133">
        <v>0</v>
      </c>
      <c r="T257" s="134">
        <f t="shared" si="23"/>
        <v>0</v>
      </c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R257" s="135" t="s">
        <v>1319</v>
      </c>
      <c r="AT257" s="135" t="s">
        <v>206</v>
      </c>
      <c r="AU257" s="135" t="s">
        <v>88</v>
      </c>
      <c r="AY257" s="80" t="s">
        <v>203</v>
      </c>
      <c r="BE257" s="136">
        <f t="shared" si="24"/>
        <v>0</v>
      </c>
      <c r="BF257" s="136">
        <f t="shared" si="25"/>
        <v>0</v>
      </c>
      <c r="BG257" s="136">
        <f t="shared" si="26"/>
        <v>0</v>
      </c>
      <c r="BH257" s="136">
        <f t="shared" si="27"/>
        <v>0</v>
      </c>
      <c r="BI257" s="136">
        <f t="shared" si="28"/>
        <v>0</v>
      </c>
      <c r="BJ257" s="80" t="s">
        <v>88</v>
      </c>
      <c r="BK257" s="136">
        <f t="shared" si="29"/>
        <v>0</v>
      </c>
      <c r="BL257" s="80" t="s">
        <v>1319</v>
      </c>
      <c r="BM257" s="135" t="s">
        <v>1473</v>
      </c>
    </row>
    <row r="258" spans="1:65" s="87" customFormat="1" ht="16.5" customHeight="1">
      <c r="A258" s="19"/>
      <c r="B258" s="36"/>
      <c r="C258" s="192" t="s">
        <v>1474</v>
      </c>
      <c r="D258" s="192" t="s">
        <v>206</v>
      </c>
      <c r="E258" s="193" t="s">
        <v>1475</v>
      </c>
      <c r="F258" s="194" t="s">
        <v>1476</v>
      </c>
      <c r="G258" s="195" t="s">
        <v>209</v>
      </c>
      <c r="H258" s="196">
        <v>1</v>
      </c>
      <c r="I258" s="37"/>
      <c r="J258" s="227">
        <f t="shared" si="20"/>
        <v>0</v>
      </c>
      <c r="K258" s="38"/>
      <c r="L258" s="36"/>
      <c r="M258" s="39" t="s">
        <v>1</v>
      </c>
      <c r="N258" s="131" t="s">
        <v>41</v>
      </c>
      <c r="O258" s="132"/>
      <c r="P258" s="133">
        <f t="shared" si="21"/>
        <v>0</v>
      </c>
      <c r="Q258" s="133">
        <v>0</v>
      </c>
      <c r="R258" s="133">
        <f t="shared" si="22"/>
        <v>0</v>
      </c>
      <c r="S258" s="133">
        <v>0</v>
      </c>
      <c r="T258" s="134">
        <f t="shared" si="23"/>
        <v>0</v>
      </c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R258" s="135" t="s">
        <v>1319</v>
      </c>
      <c r="AT258" s="135" t="s">
        <v>206</v>
      </c>
      <c r="AU258" s="135" t="s">
        <v>88</v>
      </c>
      <c r="AY258" s="80" t="s">
        <v>203</v>
      </c>
      <c r="BE258" s="136">
        <f t="shared" si="24"/>
        <v>0</v>
      </c>
      <c r="BF258" s="136">
        <f t="shared" si="25"/>
        <v>0</v>
      </c>
      <c r="BG258" s="136">
        <f t="shared" si="26"/>
        <v>0</v>
      </c>
      <c r="BH258" s="136">
        <f t="shared" si="27"/>
        <v>0</v>
      </c>
      <c r="BI258" s="136">
        <f t="shared" si="28"/>
        <v>0</v>
      </c>
      <c r="BJ258" s="80" t="s">
        <v>88</v>
      </c>
      <c r="BK258" s="136">
        <f t="shared" si="29"/>
        <v>0</v>
      </c>
      <c r="BL258" s="80" t="s">
        <v>1319</v>
      </c>
      <c r="BM258" s="135" t="s">
        <v>1477</v>
      </c>
    </row>
    <row r="259" spans="1:65" s="87" customFormat="1" ht="16.5" customHeight="1">
      <c r="A259" s="19"/>
      <c r="B259" s="36"/>
      <c r="C259" s="192" t="s">
        <v>1338</v>
      </c>
      <c r="D259" s="192" t="s">
        <v>206</v>
      </c>
      <c r="E259" s="193" t="s">
        <v>1478</v>
      </c>
      <c r="F259" s="194" t="s">
        <v>1479</v>
      </c>
      <c r="G259" s="195" t="s">
        <v>209</v>
      </c>
      <c r="H259" s="196">
        <v>1</v>
      </c>
      <c r="I259" s="37"/>
      <c r="J259" s="227">
        <f t="shared" si="20"/>
        <v>0</v>
      </c>
      <c r="K259" s="38"/>
      <c r="L259" s="36"/>
      <c r="M259" s="39" t="s">
        <v>1</v>
      </c>
      <c r="N259" s="131" t="s">
        <v>41</v>
      </c>
      <c r="O259" s="132"/>
      <c r="P259" s="133">
        <f t="shared" si="21"/>
        <v>0</v>
      </c>
      <c r="Q259" s="133">
        <v>0</v>
      </c>
      <c r="R259" s="133">
        <f t="shared" si="22"/>
        <v>0</v>
      </c>
      <c r="S259" s="133">
        <v>0</v>
      </c>
      <c r="T259" s="134">
        <f t="shared" si="23"/>
        <v>0</v>
      </c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R259" s="135" t="s">
        <v>1319</v>
      </c>
      <c r="AT259" s="135" t="s">
        <v>206</v>
      </c>
      <c r="AU259" s="135" t="s">
        <v>88</v>
      </c>
      <c r="AY259" s="80" t="s">
        <v>203</v>
      </c>
      <c r="BE259" s="136">
        <f t="shared" si="24"/>
        <v>0</v>
      </c>
      <c r="BF259" s="136">
        <f t="shared" si="25"/>
        <v>0</v>
      </c>
      <c r="BG259" s="136">
        <f t="shared" si="26"/>
        <v>0</v>
      </c>
      <c r="BH259" s="136">
        <f t="shared" si="27"/>
        <v>0</v>
      </c>
      <c r="BI259" s="136">
        <f t="shared" si="28"/>
        <v>0</v>
      </c>
      <c r="BJ259" s="80" t="s">
        <v>88</v>
      </c>
      <c r="BK259" s="136">
        <f t="shared" si="29"/>
        <v>0</v>
      </c>
      <c r="BL259" s="80" t="s">
        <v>1319</v>
      </c>
      <c r="BM259" s="135" t="s">
        <v>1480</v>
      </c>
    </row>
    <row r="260" spans="1:65" s="87" customFormat="1" ht="16.5" customHeight="1">
      <c r="A260" s="19"/>
      <c r="B260" s="36"/>
      <c r="C260" s="192" t="s">
        <v>1481</v>
      </c>
      <c r="D260" s="192" t="s">
        <v>206</v>
      </c>
      <c r="E260" s="193" t="s">
        <v>1482</v>
      </c>
      <c r="F260" s="194" t="s">
        <v>1483</v>
      </c>
      <c r="G260" s="195" t="s">
        <v>209</v>
      </c>
      <c r="H260" s="196">
        <v>40</v>
      </c>
      <c r="I260" s="37"/>
      <c r="J260" s="227">
        <f t="shared" si="20"/>
        <v>0</v>
      </c>
      <c r="K260" s="38"/>
      <c r="L260" s="36"/>
      <c r="M260" s="39" t="s">
        <v>1</v>
      </c>
      <c r="N260" s="131" t="s">
        <v>41</v>
      </c>
      <c r="O260" s="132"/>
      <c r="P260" s="133">
        <f t="shared" si="21"/>
        <v>0</v>
      </c>
      <c r="Q260" s="133">
        <v>0</v>
      </c>
      <c r="R260" s="133">
        <f t="shared" si="22"/>
        <v>0</v>
      </c>
      <c r="S260" s="133">
        <v>0</v>
      </c>
      <c r="T260" s="134">
        <f t="shared" si="23"/>
        <v>0</v>
      </c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R260" s="135" t="s">
        <v>1319</v>
      </c>
      <c r="AT260" s="135" t="s">
        <v>206</v>
      </c>
      <c r="AU260" s="135" t="s">
        <v>88</v>
      </c>
      <c r="AY260" s="80" t="s">
        <v>203</v>
      </c>
      <c r="BE260" s="136">
        <f t="shared" si="24"/>
        <v>0</v>
      </c>
      <c r="BF260" s="136">
        <f t="shared" si="25"/>
        <v>0</v>
      </c>
      <c r="BG260" s="136">
        <f t="shared" si="26"/>
        <v>0</v>
      </c>
      <c r="BH260" s="136">
        <f t="shared" si="27"/>
        <v>0</v>
      </c>
      <c r="BI260" s="136">
        <f t="shared" si="28"/>
        <v>0</v>
      </c>
      <c r="BJ260" s="80" t="s">
        <v>88</v>
      </c>
      <c r="BK260" s="136">
        <f t="shared" si="29"/>
        <v>0</v>
      </c>
      <c r="BL260" s="80" t="s">
        <v>1319</v>
      </c>
      <c r="BM260" s="135" t="s">
        <v>1484</v>
      </c>
    </row>
    <row r="261" spans="1:65" s="87" customFormat="1" ht="16.5" customHeight="1">
      <c r="A261" s="19"/>
      <c r="B261" s="36"/>
      <c r="C261" s="192" t="s">
        <v>1341</v>
      </c>
      <c r="D261" s="192" t="s">
        <v>206</v>
      </c>
      <c r="E261" s="193" t="s">
        <v>1485</v>
      </c>
      <c r="F261" s="194" t="s">
        <v>1486</v>
      </c>
      <c r="G261" s="195" t="s">
        <v>209</v>
      </c>
      <c r="H261" s="196">
        <v>40</v>
      </c>
      <c r="I261" s="37"/>
      <c r="J261" s="227">
        <f t="shared" si="20"/>
        <v>0</v>
      </c>
      <c r="K261" s="38"/>
      <c r="L261" s="36"/>
      <c r="M261" s="39" t="s">
        <v>1</v>
      </c>
      <c r="N261" s="131" t="s">
        <v>41</v>
      </c>
      <c r="O261" s="132"/>
      <c r="P261" s="133">
        <f t="shared" si="21"/>
        <v>0</v>
      </c>
      <c r="Q261" s="133">
        <v>0</v>
      </c>
      <c r="R261" s="133">
        <f t="shared" si="22"/>
        <v>0</v>
      </c>
      <c r="S261" s="133">
        <v>0</v>
      </c>
      <c r="T261" s="134">
        <f t="shared" si="23"/>
        <v>0</v>
      </c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R261" s="135" t="s">
        <v>1319</v>
      </c>
      <c r="AT261" s="135" t="s">
        <v>206</v>
      </c>
      <c r="AU261" s="135" t="s">
        <v>88</v>
      </c>
      <c r="AY261" s="80" t="s">
        <v>203</v>
      </c>
      <c r="BE261" s="136">
        <f t="shared" si="24"/>
        <v>0</v>
      </c>
      <c r="BF261" s="136">
        <f t="shared" si="25"/>
        <v>0</v>
      </c>
      <c r="BG261" s="136">
        <f t="shared" si="26"/>
        <v>0</v>
      </c>
      <c r="BH261" s="136">
        <f t="shared" si="27"/>
        <v>0</v>
      </c>
      <c r="BI261" s="136">
        <f t="shared" si="28"/>
        <v>0</v>
      </c>
      <c r="BJ261" s="80" t="s">
        <v>88</v>
      </c>
      <c r="BK261" s="136">
        <f t="shared" si="29"/>
        <v>0</v>
      </c>
      <c r="BL261" s="80" t="s">
        <v>1319</v>
      </c>
      <c r="BM261" s="135" t="s">
        <v>1487</v>
      </c>
    </row>
    <row r="262" spans="1:65" s="87" customFormat="1" ht="16.5" customHeight="1">
      <c r="A262" s="19"/>
      <c r="B262" s="36"/>
      <c r="C262" s="192" t="s">
        <v>1488</v>
      </c>
      <c r="D262" s="192" t="s">
        <v>206</v>
      </c>
      <c r="E262" s="193" t="s">
        <v>1489</v>
      </c>
      <c r="F262" s="194" t="s">
        <v>1490</v>
      </c>
      <c r="G262" s="195" t="s">
        <v>209</v>
      </c>
      <c r="H262" s="196">
        <v>55</v>
      </c>
      <c r="I262" s="37"/>
      <c r="J262" s="227">
        <f t="shared" si="20"/>
        <v>0</v>
      </c>
      <c r="K262" s="38"/>
      <c r="L262" s="36"/>
      <c r="M262" s="39" t="s">
        <v>1</v>
      </c>
      <c r="N262" s="131" t="s">
        <v>41</v>
      </c>
      <c r="O262" s="132"/>
      <c r="P262" s="133">
        <f t="shared" si="21"/>
        <v>0</v>
      </c>
      <c r="Q262" s="133">
        <v>0</v>
      </c>
      <c r="R262" s="133">
        <f t="shared" si="22"/>
        <v>0</v>
      </c>
      <c r="S262" s="133">
        <v>0</v>
      </c>
      <c r="T262" s="134">
        <f t="shared" si="23"/>
        <v>0</v>
      </c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R262" s="135" t="s">
        <v>1319</v>
      </c>
      <c r="AT262" s="135" t="s">
        <v>206</v>
      </c>
      <c r="AU262" s="135" t="s">
        <v>88</v>
      </c>
      <c r="AY262" s="80" t="s">
        <v>203</v>
      </c>
      <c r="BE262" s="136">
        <f t="shared" si="24"/>
        <v>0</v>
      </c>
      <c r="BF262" s="136">
        <f t="shared" si="25"/>
        <v>0</v>
      </c>
      <c r="BG262" s="136">
        <f t="shared" si="26"/>
        <v>0</v>
      </c>
      <c r="BH262" s="136">
        <f t="shared" si="27"/>
        <v>0</v>
      </c>
      <c r="BI262" s="136">
        <f t="shared" si="28"/>
        <v>0</v>
      </c>
      <c r="BJ262" s="80" t="s">
        <v>88</v>
      </c>
      <c r="BK262" s="136">
        <f t="shared" si="29"/>
        <v>0</v>
      </c>
      <c r="BL262" s="80" t="s">
        <v>1319</v>
      </c>
      <c r="BM262" s="135" t="s">
        <v>1491</v>
      </c>
    </row>
    <row r="263" spans="1:65" s="87" customFormat="1" ht="16.5" customHeight="1">
      <c r="A263" s="19"/>
      <c r="B263" s="36"/>
      <c r="C263" s="192" t="s">
        <v>1347</v>
      </c>
      <c r="D263" s="192" t="s">
        <v>206</v>
      </c>
      <c r="E263" s="193" t="s">
        <v>1492</v>
      </c>
      <c r="F263" s="194" t="s">
        <v>1493</v>
      </c>
      <c r="G263" s="195" t="s">
        <v>209</v>
      </c>
      <c r="H263" s="196">
        <v>5</v>
      </c>
      <c r="I263" s="37"/>
      <c r="J263" s="227">
        <f t="shared" si="20"/>
        <v>0</v>
      </c>
      <c r="K263" s="38"/>
      <c r="L263" s="36"/>
      <c r="M263" s="39" t="s">
        <v>1</v>
      </c>
      <c r="N263" s="131" t="s">
        <v>41</v>
      </c>
      <c r="O263" s="132"/>
      <c r="P263" s="133">
        <f t="shared" si="21"/>
        <v>0</v>
      </c>
      <c r="Q263" s="133">
        <v>0</v>
      </c>
      <c r="R263" s="133">
        <f t="shared" si="22"/>
        <v>0</v>
      </c>
      <c r="S263" s="133">
        <v>0</v>
      </c>
      <c r="T263" s="134">
        <f t="shared" si="23"/>
        <v>0</v>
      </c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R263" s="135" t="s">
        <v>1319</v>
      </c>
      <c r="AT263" s="135" t="s">
        <v>206</v>
      </c>
      <c r="AU263" s="135" t="s">
        <v>88</v>
      </c>
      <c r="AY263" s="80" t="s">
        <v>203</v>
      </c>
      <c r="BE263" s="136">
        <f t="shared" si="24"/>
        <v>0</v>
      </c>
      <c r="BF263" s="136">
        <f t="shared" si="25"/>
        <v>0</v>
      </c>
      <c r="BG263" s="136">
        <f t="shared" si="26"/>
        <v>0</v>
      </c>
      <c r="BH263" s="136">
        <f t="shared" si="27"/>
        <v>0</v>
      </c>
      <c r="BI263" s="136">
        <f t="shared" si="28"/>
        <v>0</v>
      </c>
      <c r="BJ263" s="80" t="s">
        <v>88</v>
      </c>
      <c r="BK263" s="136">
        <f t="shared" si="29"/>
        <v>0</v>
      </c>
      <c r="BL263" s="80" t="s">
        <v>1319</v>
      </c>
      <c r="BM263" s="135" t="s">
        <v>1494</v>
      </c>
    </row>
    <row r="264" spans="1:65" s="87" customFormat="1" ht="16.5" customHeight="1">
      <c r="A264" s="19"/>
      <c r="B264" s="36"/>
      <c r="C264" s="192" t="s">
        <v>1495</v>
      </c>
      <c r="D264" s="192" t="s">
        <v>206</v>
      </c>
      <c r="E264" s="193" t="s">
        <v>1496</v>
      </c>
      <c r="F264" s="194" t="s">
        <v>1497</v>
      </c>
      <c r="G264" s="195" t="s">
        <v>209</v>
      </c>
      <c r="H264" s="196">
        <v>4</v>
      </c>
      <c r="I264" s="37"/>
      <c r="J264" s="227">
        <f t="shared" si="20"/>
        <v>0</v>
      </c>
      <c r="K264" s="38"/>
      <c r="L264" s="36"/>
      <c r="M264" s="39" t="s">
        <v>1</v>
      </c>
      <c r="N264" s="131" t="s">
        <v>41</v>
      </c>
      <c r="O264" s="132"/>
      <c r="P264" s="133">
        <f t="shared" si="21"/>
        <v>0</v>
      </c>
      <c r="Q264" s="133">
        <v>0</v>
      </c>
      <c r="R264" s="133">
        <f t="shared" si="22"/>
        <v>0</v>
      </c>
      <c r="S264" s="133">
        <v>0</v>
      </c>
      <c r="T264" s="134">
        <f t="shared" si="23"/>
        <v>0</v>
      </c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R264" s="135" t="s">
        <v>1319</v>
      </c>
      <c r="AT264" s="135" t="s">
        <v>206</v>
      </c>
      <c r="AU264" s="135" t="s">
        <v>88</v>
      </c>
      <c r="AY264" s="80" t="s">
        <v>203</v>
      </c>
      <c r="BE264" s="136">
        <f t="shared" si="24"/>
        <v>0</v>
      </c>
      <c r="BF264" s="136">
        <f t="shared" si="25"/>
        <v>0</v>
      </c>
      <c r="BG264" s="136">
        <f t="shared" si="26"/>
        <v>0</v>
      </c>
      <c r="BH264" s="136">
        <f t="shared" si="27"/>
        <v>0</v>
      </c>
      <c r="BI264" s="136">
        <f t="shared" si="28"/>
        <v>0</v>
      </c>
      <c r="BJ264" s="80" t="s">
        <v>88</v>
      </c>
      <c r="BK264" s="136">
        <f t="shared" si="29"/>
        <v>0</v>
      </c>
      <c r="BL264" s="80" t="s">
        <v>1319</v>
      </c>
      <c r="BM264" s="135" t="s">
        <v>1498</v>
      </c>
    </row>
    <row r="265" spans="1:65" s="87" customFormat="1" ht="16.5" customHeight="1">
      <c r="A265" s="19"/>
      <c r="B265" s="36"/>
      <c r="C265" s="213" t="s">
        <v>1350</v>
      </c>
      <c r="D265" s="213" t="s">
        <v>368</v>
      </c>
      <c r="E265" s="214" t="s">
        <v>1499</v>
      </c>
      <c r="F265" s="215" t="s">
        <v>1500</v>
      </c>
      <c r="G265" s="216" t="s">
        <v>1313</v>
      </c>
      <c r="H265" s="48"/>
      <c r="I265" s="44"/>
      <c r="J265" s="228">
        <f t="shared" si="20"/>
        <v>0</v>
      </c>
      <c r="K265" s="45"/>
      <c r="L265" s="157"/>
      <c r="M265" s="46" t="s">
        <v>1</v>
      </c>
      <c r="N265" s="158" t="s">
        <v>41</v>
      </c>
      <c r="O265" s="132"/>
      <c r="P265" s="133">
        <f t="shared" si="21"/>
        <v>0</v>
      </c>
      <c r="Q265" s="133">
        <v>0</v>
      </c>
      <c r="R265" s="133">
        <f t="shared" si="22"/>
        <v>0</v>
      </c>
      <c r="S265" s="133">
        <v>0</v>
      </c>
      <c r="T265" s="134">
        <f t="shared" si="23"/>
        <v>0</v>
      </c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R265" s="135" t="s">
        <v>1319</v>
      </c>
      <c r="AT265" s="135" t="s">
        <v>368</v>
      </c>
      <c r="AU265" s="135" t="s">
        <v>88</v>
      </c>
      <c r="AY265" s="80" t="s">
        <v>203</v>
      </c>
      <c r="BE265" s="136">
        <f t="shared" si="24"/>
        <v>0</v>
      </c>
      <c r="BF265" s="136">
        <f t="shared" si="25"/>
        <v>0</v>
      </c>
      <c r="BG265" s="136">
        <f t="shared" si="26"/>
        <v>0</v>
      </c>
      <c r="BH265" s="136">
        <f t="shared" si="27"/>
        <v>0</v>
      </c>
      <c r="BI265" s="136">
        <f t="shared" si="28"/>
        <v>0</v>
      </c>
      <c r="BJ265" s="80" t="s">
        <v>88</v>
      </c>
      <c r="BK265" s="136">
        <f t="shared" si="29"/>
        <v>0</v>
      </c>
      <c r="BL265" s="80" t="s">
        <v>1319</v>
      </c>
      <c r="BM265" s="135" t="s">
        <v>1501</v>
      </c>
    </row>
    <row r="266" spans="1:65" s="87" customFormat="1" ht="16.5" customHeight="1">
      <c r="A266" s="19"/>
      <c r="B266" s="36"/>
      <c r="C266" s="213" t="s">
        <v>1502</v>
      </c>
      <c r="D266" s="213" t="s">
        <v>368</v>
      </c>
      <c r="E266" s="214" t="s">
        <v>1503</v>
      </c>
      <c r="F266" s="215" t="s">
        <v>1504</v>
      </c>
      <c r="G266" s="216" t="s">
        <v>1313</v>
      </c>
      <c r="H266" s="48"/>
      <c r="I266" s="44"/>
      <c r="J266" s="228">
        <f t="shared" si="20"/>
        <v>0</v>
      </c>
      <c r="K266" s="45"/>
      <c r="L266" s="157"/>
      <c r="M266" s="46" t="s">
        <v>1</v>
      </c>
      <c r="N266" s="158" t="s">
        <v>41</v>
      </c>
      <c r="O266" s="132"/>
      <c r="P266" s="133">
        <f t="shared" si="21"/>
        <v>0</v>
      </c>
      <c r="Q266" s="133">
        <v>0</v>
      </c>
      <c r="R266" s="133">
        <f t="shared" si="22"/>
        <v>0</v>
      </c>
      <c r="S266" s="133">
        <v>0</v>
      </c>
      <c r="T266" s="134">
        <f t="shared" si="23"/>
        <v>0</v>
      </c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R266" s="135" t="s">
        <v>1319</v>
      </c>
      <c r="AT266" s="135" t="s">
        <v>368</v>
      </c>
      <c r="AU266" s="135" t="s">
        <v>88</v>
      </c>
      <c r="AY266" s="80" t="s">
        <v>203</v>
      </c>
      <c r="BE266" s="136">
        <f t="shared" si="24"/>
        <v>0</v>
      </c>
      <c r="BF266" s="136">
        <f t="shared" si="25"/>
        <v>0</v>
      </c>
      <c r="BG266" s="136">
        <f t="shared" si="26"/>
        <v>0</v>
      </c>
      <c r="BH266" s="136">
        <f t="shared" si="27"/>
        <v>0</v>
      </c>
      <c r="BI266" s="136">
        <f t="shared" si="28"/>
        <v>0</v>
      </c>
      <c r="BJ266" s="80" t="s">
        <v>88</v>
      </c>
      <c r="BK266" s="136">
        <f t="shared" si="29"/>
        <v>0</v>
      </c>
      <c r="BL266" s="80" t="s">
        <v>1319</v>
      </c>
      <c r="BM266" s="135" t="s">
        <v>1505</v>
      </c>
    </row>
    <row r="267" spans="1:65" s="35" customFormat="1" ht="22.9" customHeight="1">
      <c r="B267" s="123"/>
      <c r="C267" s="188"/>
      <c r="D267" s="189" t="s">
        <v>74</v>
      </c>
      <c r="E267" s="191" t="s">
        <v>1506</v>
      </c>
      <c r="F267" s="191" t="s">
        <v>1507</v>
      </c>
      <c r="G267" s="188"/>
      <c r="J267" s="226">
        <f>BK267</f>
        <v>0</v>
      </c>
      <c r="L267" s="123"/>
      <c r="M267" s="125"/>
      <c r="N267" s="126"/>
      <c r="O267" s="126"/>
      <c r="P267" s="127">
        <f>P268</f>
        <v>0</v>
      </c>
      <c r="Q267" s="126"/>
      <c r="R267" s="127">
        <f>R268</f>
        <v>0</v>
      </c>
      <c r="S267" s="126"/>
      <c r="T267" s="128">
        <f>T268</f>
        <v>0</v>
      </c>
      <c r="AR267" s="124" t="s">
        <v>82</v>
      </c>
      <c r="AT267" s="129" t="s">
        <v>74</v>
      </c>
      <c r="AU267" s="129" t="s">
        <v>82</v>
      </c>
      <c r="AY267" s="124" t="s">
        <v>203</v>
      </c>
      <c r="BK267" s="130">
        <f>BK268</f>
        <v>0</v>
      </c>
    </row>
    <row r="268" spans="1:65" s="87" customFormat="1" ht="21.75" customHeight="1">
      <c r="A268" s="19"/>
      <c r="B268" s="36"/>
      <c r="C268" s="192" t="s">
        <v>1352</v>
      </c>
      <c r="D268" s="192" t="s">
        <v>206</v>
      </c>
      <c r="E268" s="193" t="s">
        <v>1508</v>
      </c>
      <c r="F268" s="194" t="s">
        <v>1509</v>
      </c>
      <c r="G268" s="195" t="s">
        <v>1212</v>
      </c>
      <c r="H268" s="196">
        <v>16</v>
      </c>
      <c r="I268" s="37"/>
      <c r="J268" s="227">
        <f>ROUND(I268*H268,2)</f>
        <v>0</v>
      </c>
      <c r="K268" s="38"/>
      <c r="L268" s="36"/>
      <c r="M268" s="49" t="s">
        <v>1</v>
      </c>
      <c r="N268" s="231" t="s">
        <v>41</v>
      </c>
      <c r="O268" s="232"/>
      <c r="P268" s="233">
        <f>O268*H268</f>
        <v>0</v>
      </c>
      <c r="Q268" s="233">
        <v>0</v>
      </c>
      <c r="R268" s="233">
        <f>Q268*H268</f>
        <v>0</v>
      </c>
      <c r="S268" s="233">
        <v>0</v>
      </c>
      <c r="T268" s="234">
        <f>S268*H268</f>
        <v>0</v>
      </c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R268" s="135" t="s">
        <v>1510</v>
      </c>
      <c r="AT268" s="135" t="s">
        <v>206</v>
      </c>
      <c r="AU268" s="135" t="s">
        <v>88</v>
      </c>
      <c r="AY268" s="80" t="s">
        <v>203</v>
      </c>
      <c r="BE268" s="136">
        <f>IF(N268="základná",J268,0)</f>
        <v>0</v>
      </c>
      <c r="BF268" s="136">
        <f>IF(N268="znížená",J268,0)</f>
        <v>0</v>
      </c>
      <c r="BG268" s="136">
        <f>IF(N268="zákl. prenesená",J268,0)</f>
        <v>0</v>
      </c>
      <c r="BH268" s="136">
        <f>IF(N268="zníž. prenesená",J268,0)</f>
        <v>0</v>
      </c>
      <c r="BI268" s="136">
        <f>IF(N268="nulová",J268,0)</f>
        <v>0</v>
      </c>
      <c r="BJ268" s="80" t="s">
        <v>88</v>
      </c>
      <c r="BK268" s="136">
        <f>ROUND(I268*H268,2)</f>
        <v>0</v>
      </c>
      <c r="BL268" s="80" t="s">
        <v>1510</v>
      </c>
      <c r="BM268" s="135" t="s">
        <v>1511</v>
      </c>
    </row>
    <row r="269" spans="1:65" s="87" customFormat="1" ht="6.95" customHeight="1">
      <c r="A269" s="19"/>
      <c r="B269" s="98"/>
      <c r="C269" s="26"/>
      <c r="D269" s="26"/>
      <c r="E269" s="26"/>
      <c r="F269" s="26"/>
      <c r="G269" s="26"/>
      <c r="H269" s="26"/>
      <c r="I269" s="26"/>
      <c r="J269" s="26"/>
      <c r="K269" s="26"/>
      <c r="L269" s="36"/>
      <c r="M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</row>
  </sheetData>
  <sheetProtection password="ABFB" sheet="1" objects="1" scenarios="1" selectLockedCells="1"/>
  <autoFilter ref="C128:K268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36"/>
  <sheetViews>
    <sheetView showGridLines="0" topLeftCell="A421" workbookViewId="0">
      <selection activeCell="I167" sqref="I167"/>
    </sheetView>
  </sheetViews>
  <sheetFormatPr defaultRowHeight="11.25"/>
  <cols>
    <col min="1" max="1" width="8.33203125" style="17" customWidth="1"/>
    <col min="2" max="2" width="1.6640625" style="17" customWidth="1"/>
    <col min="3" max="3" width="4.1640625" style="17" customWidth="1"/>
    <col min="4" max="4" width="4.33203125" style="17" customWidth="1"/>
    <col min="5" max="5" width="17.1640625" style="17" customWidth="1"/>
    <col min="6" max="6" width="100.83203125" style="17" customWidth="1"/>
    <col min="7" max="7" width="7" style="17" customWidth="1"/>
    <col min="8" max="8" width="11.5" style="17" customWidth="1"/>
    <col min="9" max="10" width="20.1640625" style="17" customWidth="1"/>
    <col min="11" max="11" width="20.1640625" style="17" hidden="1" customWidth="1"/>
    <col min="12" max="12" width="21" style="17" customWidth="1"/>
    <col min="13" max="13" width="47.1640625" style="17" customWidth="1"/>
    <col min="14" max="14" width="9" style="17" hidden="1" customWidth="1"/>
    <col min="15" max="15" width="13.6640625" style="17" hidden="1" customWidth="1"/>
    <col min="16" max="16" width="8" style="17" hidden="1" customWidth="1"/>
    <col min="17" max="17" width="11.83203125" style="17" hidden="1" customWidth="1"/>
    <col min="18" max="18" width="8.5" style="17" hidden="1" customWidth="1"/>
    <col min="19" max="19" width="8.1640625" style="17" hidden="1" customWidth="1"/>
    <col min="20" max="20" width="11.6640625" style="17" hidden="1" customWidth="1"/>
    <col min="21" max="21" width="13.6640625" style="17" hidden="1" customWidth="1"/>
    <col min="22" max="22" width="12.33203125" style="17" hidden="1" customWidth="1"/>
    <col min="23" max="23" width="16.33203125" style="17" customWidth="1"/>
    <col min="24" max="24" width="12.33203125" style="17" customWidth="1"/>
    <col min="25" max="25" width="15" style="17" customWidth="1"/>
    <col min="26" max="26" width="11" style="17" customWidth="1"/>
    <col min="27" max="27" width="15" style="17" customWidth="1"/>
    <col min="28" max="28" width="16.33203125" style="17" customWidth="1"/>
    <col min="29" max="29" width="11" style="17" customWidth="1"/>
    <col min="30" max="30" width="15" style="17" customWidth="1"/>
    <col min="31" max="31" width="16.33203125" style="17" customWidth="1"/>
    <col min="32" max="43" width="9.33203125" style="17"/>
    <col min="44" max="65" width="9.33203125" style="17" hidden="1"/>
    <col min="66" max="16384" width="9.33203125" style="17"/>
  </cols>
  <sheetData>
    <row r="2" spans="1:46" ht="36.950000000000003" customHeight="1">
      <c r="L2" s="374" t="s">
        <v>5</v>
      </c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80" t="s">
        <v>95</v>
      </c>
    </row>
    <row r="3" spans="1:46" ht="6.95" customHeight="1">
      <c r="B3" s="82"/>
      <c r="C3" s="18"/>
      <c r="D3" s="18"/>
      <c r="E3" s="18"/>
      <c r="F3" s="18"/>
      <c r="G3" s="18"/>
      <c r="H3" s="18"/>
      <c r="I3" s="18"/>
      <c r="J3" s="18"/>
      <c r="K3" s="18"/>
      <c r="L3" s="83"/>
      <c r="AT3" s="80" t="s">
        <v>75</v>
      </c>
    </row>
    <row r="4" spans="1:46" ht="24.95" customHeight="1">
      <c r="B4" s="83"/>
      <c r="D4" s="84" t="s">
        <v>121</v>
      </c>
      <c r="L4" s="83"/>
      <c r="M4" s="85" t="s">
        <v>9</v>
      </c>
      <c r="AT4" s="80" t="s">
        <v>3</v>
      </c>
    </row>
    <row r="5" spans="1:46" ht="6.95" customHeight="1">
      <c r="B5" s="83"/>
      <c r="L5" s="83"/>
    </row>
    <row r="6" spans="1:46" ht="12" customHeight="1">
      <c r="B6" s="83"/>
      <c r="D6" s="20" t="s">
        <v>15</v>
      </c>
      <c r="L6" s="83"/>
    </row>
    <row r="7" spans="1:46" ht="16.5" customHeight="1">
      <c r="B7" s="83"/>
      <c r="E7" s="376" t="str">
        <f>'Rekapitulácia stavby'!K6</f>
        <v>REKONŠTRUKCIA ŠKOLSKEJ KUCHYNE ZŠ HOLÍČSKA 50 BA-Petržalka</v>
      </c>
      <c r="F7" s="377"/>
      <c r="G7" s="377"/>
      <c r="H7" s="377"/>
      <c r="L7" s="83"/>
    </row>
    <row r="8" spans="1:46" ht="12" customHeight="1">
      <c r="B8" s="83"/>
      <c r="D8" s="20" t="s">
        <v>134</v>
      </c>
      <c r="L8" s="83"/>
    </row>
    <row r="9" spans="1:46" s="87" customFormat="1" ht="16.5" customHeight="1">
      <c r="A9" s="19"/>
      <c r="B9" s="36"/>
      <c r="C9" s="19"/>
      <c r="D9" s="19"/>
      <c r="E9" s="376" t="s">
        <v>137</v>
      </c>
      <c r="F9" s="373"/>
      <c r="G9" s="373"/>
      <c r="H9" s="373"/>
      <c r="I9" s="19"/>
      <c r="J9" s="19"/>
      <c r="K9" s="19"/>
      <c r="L9" s="86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46" s="87" customFormat="1" ht="12" customHeight="1">
      <c r="A10" s="19"/>
      <c r="B10" s="36"/>
      <c r="C10" s="19"/>
      <c r="D10" s="20" t="s">
        <v>142</v>
      </c>
      <c r="E10" s="19"/>
      <c r="F10" s="19"/>
      <c r="G10" s="19"/>
      <c r="H10" s="19"/>
      <c r="I10" s="19"/>
      <c r="J10" s="19"/>
      <c r="K10" s="19"/>
      <c r="L10" s="86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46" s="87" customFormat="1" ht="16.5" customHeight="1">
      <c r="A11" s="19"/>
      <c r="B11" s="36"/>
      <c r="C11" s="19"/>
      <c r="D11" s="19"/>
      <c r="E11" s="372" t="s">
        <v>1512</v>
      </c>
      <c r="F11" s="373"/>
      <c r="G11" s="373"/>
      <c r="H11" s="373"/>
      <c r="I11" s="19"/>
      <c r="J11" s="19"/>
      <c r="K11" s="19"/>
      <c r="L11" s="86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46" s="87" customFormat="1">
      <c r="A12" s="19"/>
      <c r="B12" s="36"/>
      <c r="C12" s="19"/>
      <c r="D12" s="19"/>
      <c r="E12" s="19"/>
      <c r="F12" s="19"/>
      <c r="G12" s="19"/>
      <c r="H12" s="19"/>
      <c r="I12" s="19"/>
      <c r="J12" s="19"/>
      <c r="K12" s="19"/>
      <c r="L12" s="86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46" s="87" customFormat="1" ht="12" customHeight="1">
      <c r="A13" s="19"/>
      <c r="B13" s="36"/>
      <c r="C13" s="19"/>
      <c r="D13" s="20" t="s">
        <v>17</v>
      </c>
      <c r="E13" s="19"/>
      <c r="F13" s="88" t="s">
        <v>1</v>
      </c>
      <c r="G13" s="19"/>
      <c r="H13" s="19"/>
      <c r="I13" s="20" t="s">
        <v>18</v>
      </c>
      <c r="J13" s="88" t="s">
        <v>1</v>
      </c>
      <c r="K13" s="19"/>
      <c r="L13" s="86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46" s="87" customFormat="1" ht="12" customHeight="1">
      <c r="A14" s="19"/>
      <c r="B14" s="36"/>
      <c r="C14" s="19"/>
      <c r="D14" s="20" t="s">
        <v>19</v>
      </c>
      <c r="E14" s="19"/>
      <c r="F14" s="88" t="s">
        <v>20</v>
      </c>
      <c r="G14" s="19"/>
      <c r="H14" s="19"/>
      <c r="I14" s="20" t="s">
        <v>21</v>
      </c>
      <c r="J14" s="89" t="str">
        <f>'Rekapitulácia stavby'!AN8</f>
        <v>17. 6. 2020</v>
      </c>
      <c r="K14" s="19"/>
      <c r="L14" s="86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46" s="87" customFormat="1" ht="10.9" customHeight="1">
      <c r="A15" s="19"/>
      <c r="B15" s="36"/>
      <c r="C15" s="19"/>
      <c r="D15" s="19"/>
      <c r="E15" s="19"/>
      <c r="F15" s="19"/>
      <c r="G15" s="19"/>
      <c r="H15" s="19"/>
      <c r="I15" s="19"/>
      <c r="J15" s="19"/>
      <c r="K15" s="19"/>
      <c r="L15" s="86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46" s="87" customFormat="1" ht="12" customHeight="1">
      <c r="A16" s="19"/>
      <c r="B16" s="36"/>
      <c r="C16" s="19"/>
      <c r="D16" s="20" t="s">
        <v>23</v>
      </c>
      <c r="E16" s="19"/>
      <c r="F16" s="19"/>
      <c r="G16" s="19"/>
      <c r="H16" s="19"/>
      <c r="I16" s="20" t="s">
        <v>24</v>
      </c>
      <c r="J16" s="88" t="s">
        <v>1</v>
      </c>
      <c r="K16" s="19"/>
      <c r="L16" s="86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87" customFormat="1" ht="18" customHeight="1">
      <c r="A17" s="19"/>
      <c r="B17" s="36"/>
      <c r="C17" s="19"/>
      <c r="D17" s="19"/>
      <c r="E17" s="88" t="s">
        <v>25</v>
      </c>
      <c r="F17" s="19"/>
      <c r="G17" s="19"/>
      <c r="H17" s="19"/>
      <c r="I17" s="20" t="s">
        <v>26</v>
      </c>
      <c r="J17" s="88" t="s">
        <v>1</v>
      </c>
      <c r="K17" s="19"/>
      <c r="L17" s="86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87" customFormat="1" ht="6.95" customHeight="1">
      <c r="A18" s="19"/>
      <c r="B18" s="36"/>
      <c r="C18" s="19"/>
      <c r="D18" s="19"/>
      <c r="E18" s="19"/>
      <c r="F18" s="19"/>
      <c r="G18" s="19"/>
      <c r="H18" s="19"/>
      <c r="I18" s="19"/>
      <c r="J18" s="19"/>
      <c r="K18" s="19"/>
      <c r="L18" s="86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87" customFormat="1" ht="12" customHeight="1">
      <c r="A19" s="19"/>
      <c r="B19" s="36"/>
      <c r="C19" s="19"/>
      <c r="D19" s="20" t="s">
        <v>27</v>
      </c>
      <c r="E19" s="19"/>
      <c r="F19" s="19"/>
      <c r="G19" s="19"/>
      <c r="H19" s="19"/>
      <c r="I19" s="20" t="s">
        <v>24</v>
      </c>
      <c r="J19" s="58" t="str">
        <f>'Rekapitulácia stavby'!AN13</f>
        <v>Vyplň údaj</v>
      </c>
      <c r="K19" s="19"/>
      <c r="L19" s="86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87" customFormat="1" ht="18" customHeight="1">
      <c r="A20" s="19"/>
      <c r="B20" s="36"/>
      <c r="C20" s="19"/>
      <c r="D20" s="19"/>
      <c r="E20" s="378" t="str">
        <f>'Rekapitulácia stavby'!E14</f>
        <v>Vyplň údaj</v>
      </c>
      <c r="F20" s="379"/>
      <c r="G20" s="379"/>
      <c r="H20" s="379"/>
      <c r="I20" s="20" t="s">
        <v>26</v>
      </c>
      <c r="J20" s="58" t="str">
        <f>'Rekapitulácia stavby'!AN14</f>
        <v>Vyplň údaj</v>
      </c>
      <c r="K20" s="19"/>
      <c r="L20" s="86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87" customFormat="1" ht="6.95" customHeight="1">
      <c r="A21" s="19"/>
      <c r="B21" s="36"/>
      <c r="C21" s="19"/>
      <c r="D21" s="19"/>
      <c r="E21" s="19"/>
      <c r="F21" s="19"/>
      <c r="G21" s="19"/>
      <c r="H21" s="19"/>
      <c r="I21" s="19"/>
      <c r="J21" s="19"/>
      <c r="K21" s="19"/>
      <c r="L21" s="86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87" customFormat="1" ht="12" customHeight="1">
      <c r="A22" s="19"/>
      <c r="B22" s="36"/>
      <c r="C22" s="19"/>
      <c r="D22" s="20" t="s">
        <v>29</v>
      </c>
      <c r="E22" s="19"/>
      <c r="F22" s="19"/>
      <c r="G22" s="19"/>
      <c r="H22" s="19"/>
      <c r="I22" s="20" t="s">
        <v>24</v>
      </c>
      <c r="J22" s="88" t="s">
        <v>1</v>
      </c>
      <c r="K22" s="19"/>
      <c r="L22" s="86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87" customFormat="1" ht="18" customHeight="1">
      <c r="A23" s="19"/>
      <c r="B23" s="36"/>
      <c r="C23" s="19"/>
      <c r="D23" s="19"/>
      <c r="E23" s="88" t="s">
        <v>30</v>
      </c>
      <c r="F23" s="19"/>
      <c r="G23" s="19"/>
      <c r="H23" s="19"/>
      <c r="I23" s="20" t="s">
        <v>26</v>
      </c>
      <c r="J23" s="88" t="s">
        <v>1</v>
      </c>
      <c r="K23" s="19"/>
      <c r="L23" s="86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87" customFormat="1" ht="6.95" customHeight="1">
      <c r="A24" s="19"/>
      <c r="B24" s="36"/>
      <c r="C24" s="19"/>
      <c r="D24" s="19"/>
      <c r="E24" s="19"/>
      <c r="F24" s="19"/>
      <c r="G24" s="19"/>
      <c r="H24" s="19"/>
      <c r="I24" s="19"/>
      <c r="J24" s="19"/>
      <c r="K24" s="19"/>
      <c r="L24" s="86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87" customFormat="1" ht="12" customHeight="1">
      <c r="A25" s="19"/>
      <c r="B25" s="36"/>
      <c r="C25" s="19"/>
      <c r="D25" s="20" t="s">
        <v>32</v>
      </c>
      <c r="E25" s="19"/>
      <c r="F25" s="19"/>
      <c r="G25" s="19"/>
      <c r="H25" s="19"/>
      <c r="I25" s="20" t="s">
        <v>24</v>
      </c>
      <c r="J25" s="88" t="s">
        <v>1</v>
      </c>
      <c r="K25" s="19"/>
      <c r="L25" s="86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87" customFormat="1" ht="18" customHeight="1">
      <c r="A26" s="19"/>
      <c r="B26" s="36"/>
      <c r="C26" s="19"/>
      <c r="D26" s="19"/>
      <c r="E26" s="88" t="s">
        <v>1513</v>
      </c>
      <c r="F26" s="19"/>
      <c r="G26" s="19"/>
      <c r="H26" s="19"/>
      <c r="I26" s="20" t="s">
        <v>26</v>
      </c>
      <c r="J26" s="88" t="s">
        <v>1</v>
      </c>
      <c r="K26" s="19"/>
      <c r="L26" s="86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87" customFormat="1" ht="6.95" customHeight="1">
      <c r="A27" s="19"/>
      <c r="B27" s="36"/>
      <c r="C27" s="19"/>
      <c r="D27" s="19"/>
      <c r="E27" s="19"/>
      <c r="F27" s="19"/>
      <c r="G27" s="19"/>
      <c r="H27" s="19"/>
      <c r="I27" s="19"/>
      <c r="J27" s="19"/>
      <c r="K27" s="19"/>
      <c r="L27" s="86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s="87" customFormat="1" ht="12" customHeight="1">
      <c r="A28" s="19"/>
      <c r="B28" s="36"/>
      <c r="C28" s="19"/>
      <c r="D28" s="20" t="s">
        <v>34</v>
      </c>
      <c r="E28" s="19"/>
      <c r="F28" s="19"/>
      <c r="G28" s="19"/>
      <c r="H28" s="19"/>
      <c r="I28" s="19"/>
      <c r="J28" s="19"/>
      <c r="K28" s="19"/>
      <c r="L28" s="86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92" customFormat="1" ht="16.5" customHeight="1">
      <c r="A29" s="21"/>
      <c r="B29" s="90"/>
      <c r="C29" s="21"/>
      <c r="D29" s="21"/>
      <c r="E29" s="380" t="s">
        <v>1</v>
      </c>
      <c r="F29" s="380"/>
      <c r="G29" s="380"/>
      <c r="H29" s="380"/>
      <c r="I29" s="21"/>
      <c r="J29" s="21"/>
      <c r="K29" s="21"/>
      <c r="L29" s="9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s="87" customFormat="1" ht="6.95" customHeight="1">
      <c r="A30" s="19"/>
      <c r="B30" s="36"/>
      <c r="C30" s="19"/>
      <c r="D30" s="19"/>
      <c r="E30" s="19"/>
      <c r="F30" s="19"/>
      <c r="G30" s="19"/>
      <c r="H30" s="19"/>
      <c r="I30" s="19"/>
      <c r="J30" s="19"/>
      <c r="K30" s="19"/>
      <c r="L30" s="86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87" customFormat="1" ht="6.95" customHeight="1">
      <c r="A31" s="19"/>
      <c r="B31" s="36"/>
      <c r="C31" s="19"/>
      <c r="D31" s="22"/>
      <c r="E31" s="22"/>
      <c r="F31" s="22"/>
      <c r="G31" s="22"/>
      <c r="H31" s="22"/>
      <c r="I31" s="22"/>
      <c r="J31" s="22"/>
      <c r="K31" s="22"/>
      <c r="L31" s="86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87" customFormat="1" ht="25.35" customHeight="1">
      <c r="A32" s="19"/>
      <c r="B32" s="36"/>
      <c r="C32" s="19"/>
      <c r="D32" s="162" t="s">
        <v>35</v>
      </c>
      <c r="E32" s="163"/>
      <c r="F32" s="163"/>
      <c r="G32" s="163"/>
      <c r="H32" s="163"/>
      <c r="I32" s="163"/>
      <c r="J32" s="164">
        <f>ROUND(J140, 2)</f>
        <v>0</v>
      </c>
      <c r="K32" s="19"/>
      <c r="L32" s="86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87" customFormat="1" ht="6.95" customHeight="1">
      <c r="A33" s="19"/>
      <c r="B33" s="36"/>
      <c r="C33" s="19"/>
      <c r="D33" s="165"/>
      <c r="E33" s="165"/>
      <c r="F33" s="165"/>
      <c r="G33" s="165"/>
      <c r="H33" s="165"/>
      <c r="I33" s="165"/>
      <c r="J33" s="165"/>
      <c r="K33" s="22"/>
      <c r="L33" s="86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87" customFormat="1" ht="14.45" customHeight="1">
      <c r="A34" s="19"/>
      <c r="B34" s="36"/>
      <c r="C34" s="19"/>
      <c r="D34" s="163"/>
      <c r="E34" s="163"/>
      <c r="F34" s="166" t="s">
        <v>37</v>
      </c>
      <c r="G34" s="163"/>
      <c r="H34" s="163"/>
      <c r="I34" s="166" t="s">
        <v>36</v>
      </c>
      <c r="J34" s="166" t="s">
        <v>38</v>
      </c>
      <c r="K34" s="19"/>
      <c r="L34" s="86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87" customFormat="1" ht="14.45" customHeight="1">
      <c r="A35" s="19"/>
      <c r="B35" s="36"/>
      <c r="C35" s="19"/>
      <c r="D35" s="167" t="s">
        <v>39</v>
      </c>
      <c r="E35" s="168" t="s">
        <v>40</v>
      </c>
      <c r="F35" s="169">
        <f>ROUND((SUM(BE140:BE435)),  2)</f>
        <v>0</v>
      </c>
      <c r="G35" s="163"/>
      <c r="H35" s="163"/>
      <c r="I35" s="170">
        <v>0.2</v>
      </c>
      <c r="J35" s="169">
        <f>ROUND(((SUM(BE140:BE435))*I35),  2)</f>
        <v>0</v>
      </c>
      <c r="K35" s="19"/>
      <c r="L35" s="86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87" customFormat="1" ht="14.45" customHeight="1">
      <c r="A36" s="19"/>
      <c r="B36" s="36"/>
      <c r="C36" s="19"/>
      <c r="D36" s="163"/>
      <c r="E36" s="168" t="s">
        <v>41</v>
      </c>
      <c r="F36" s="169">
        <f>ROUND((SUM(BF140:BF435)),  2)</f>
        <v>0</v>
      </c>
      <c r="G36" s="163"/>
      <c r="H36" s="163"/>
      <c r="I36" s="170">
        <v>0.2</v>
      </c>
      <c r="J36" s="169">
        <f>ROUND(((SUM(BF140:BF435))*I36),  2)</f>
        <v>0</v>
      </c>
      <c r="K36" s="19"/>
      <c r="L36" s="86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87" customFormat="1" ht="14.45" hidden="1" customHeight="1">
      <c r="A37" s="19"/>
      <c r="B37" s="36"/>
      <c r="C37" s="19"/>
      <c r="D37" s="163"/>
      <c r="E37" s="168" t="s">
        <v>42</v>
      </c>
      <c r="F37" s="169">
        <f>ROUND((SUM(BG140:BG435)),  2)</f>
        <v>0</v>
      </c>
      <c r="G37" s="163"/>
      <c r="H37" s="163"/>
      <c r="I37" s="170">
        <v>0.2</v>
      </c>
      <c r="J37" s="169">
        <f>0</f>
        <v>0</v>
      </c>
      <c r="K37" s="19"/>
      <c r="L37" s="86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87" customFormat="1" ht="14.45" hidden="1" customHeight="1">
      <c r="A38" s="19"/>
      <c r="B38" s="36"/>
      <c r="C38" s="19"/>
      <c r="D38" s="163"/>
      <c r="E38" s="168" t="s">
        <v>43</v>
      </c>
      <c r="F38" s="169">
        <f>ROUND((SUM(BH140:BH435)),  2)</f>
        <v>0</v>
      </c>
      <c r="G38" s="163"/>
      <c r="H38" s="163"/>
      <c r="I38" s="170">
        <v>0.2</v>
      </c>
      <c r="J38" s="169">
        <f>0</f>
        <v>0</v>
      </c>
      <c r="K38" s="19"/>
      <c r="L38" s="86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87" customFormat="1" ht="14.45" hidden="1" customHeight="1">
      <c r="A39" s="19"/>
      <c r="B39" s="36"/>
      <c r="C39" s="19"/>
      <c r="D39" s="163"/>
      <c r="E39" s="168" t="s">
        <v>44</v>
      </c>
      <c r="F39" s="169">
        <f>ROUND((SUM(BI140:BI435)),  2)</f>
        <v>0</v>
      </c>
      <c r="G39" s="163"/>
      <c r="H39" s="163"/>
      <c r="I39" s="170">
        <v>0</v>
      </c>
      <c r="J39" s="169">
        <f>0</f>
        <v>0</v>
      </c>
      <c r="K39" s="19"/>
      <c r="L39" s="86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s="87" customFormat="1" ht="6.95" customHeight="1">
      <c r="A40" s="19"/>
      <c r="B40" s="36"/>
      <c r="C40" s="19"/>
      <c r="D40" s="163"/>
      <c r="E40" s="163"/>
      <c r="F40" s="163"/>
      <c r="G40" s="163"/>
      <c r="H40" s="163"/>
      <c r="I40" s="163"/>
      <c r="J40" s="163"/>
      <c r="K40" s="19"/>
      <c r="L40" s="86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s="87" customFormat="1" ht="25.35" customHeight="1">
      <c r="A41" s="19"/>
      <c r="B41" s="36"/>
      <c r="C41" s="28"/>
      <c r="D41" s="171" t="s">
        <v>45</v>
      </c>
      <c r="E41" s="172"/>
      <c r="F41" s="172"/>
      <c r="G41" s="173" t="s">
        <v>46</v>
      </c>
      <c r="H41" s="174" t="s">
        <v>47</v>
      </c>
      <c r="I41" s="172"/>
      <c r="J41" s="175">
        <f>SUM(J32:J39)</f>
        <v>0</v>
      </c>
      <c r="K41" s="93"/>
      <c r="L41" s="86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s="87" customFormat="1" ht="14.45" customHeight="1">
      <c r="A42" s="19"/>
      <c r="B42" s="36"/>
      <c r="C42" s="19"/>
      <c r="D42" s="19"/>
      <c r="E42" s="19"/>
      <c r="F42" s="19"/>
      <c r="G42" s="19"/>
      <c r="H42" s="19"/>
      <c r="I42" s="19"/>
      <c r="J42" s="19"/>
      <c r="K42" s="19"/>
      <c r="L42" s="8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ht="14.45" customHeight="1">
      <c r="B43" s="83"/>
      <c r="L43" s="83"/>
    </row>
    <row r="44" spans="1:31" ht="14.45" customHeight="1">
      <c r="B44" s="83"/>
      <c r="L44" s="83"/>
    </row>
    <row r="45" spans="1:31" ht="14.45" customHeight="1">
      <c r="B45" s="83"/>
      <c r="L45" s="83"/>
    </row>
    <row r="46" spans="1:31" ht="14.45" customHeight="1">
      <c r="B46" s="83"/>
      <c r="L46" s="83"/>
    </row>
    <row r="47" spans="1:31" ht="14.45" customHeight="1">
      <c r="B47" s="83"/>
      <c r="L47" s="83"/>
    </row>
    <row r="48" spans="1:31" ht="14.45" customHeight="1">
      <c r="B48" s="83"/>
      <c r="L48" s="83"/>
    </row>
    <row r="49" spans="1:31" ht="14.45" customHeight="1">
      <c r="B49" s="83"/>
      <c r="L49" s="83"/>
    </row>
    <row r="50" spans="1:31" s="87" customFormat="1" ht="14.45" customHeight="1">
      <c r="B50" s="86"/>
      <c r="D50" s="94" t="s">
        <v>48</v>
      </c>
      <c r="E50" s="23"/>
      <c r="F50" s="23"/>
      <c r="G50" s="94" t="s">
        <v>49</v>
      </c>
      <c r="H50" s="23"/>
      <c r="I50" s="23"/>
      <c r="J50" s="23"/>
      <c r="K50" s="23"/>
      <c r="L50" s="86"/>
    </row>
    <row r="51" spans="1:31">
      <c r="B51" s="83"/>
      <c r="L51" s="83"/>
    </row>
    <row r="52" spans="1:31">
      <c r="B52" s="83"/>
      <c r="L52" s="83"/>
    </row>
    <row r="53" spans="1:31">
      <c r="B53" s="83"/>
      <c r="L53" s="83"/>
    </row>
    <row r="54" spans="1:31">
      <c r="B54" s="83"/>
      <c r="L54" s="83"/>
    </row>
    <row r="55" spans="1:31">
      <c r="B55" s="83"/>
      <c r="L55" s="83"/>
    </row>
    <row r="56" spans="1:31">
      <c r="B56" s="83"/>
      <c r="L56" s="83"/>
    </row>
    <row r="57" spans="1:31">
      <c r="B57" s="83"/>
      <c r="L57" s="83"/>
    </row>
    <row r="58" spans="1:31">
      <c r="B58" s="83"/>
      <c r="L58" s="83"/>
    </row>
    <row r="59" spans="1:31">
      <c r="B59" s="83"/>
      <c r="L59" s="83"/>
    </row>
    <row r="60" spans="1:31">
      <c r="B60" s="83"/>
      <c r="L60" s="83"/>
    </row>
    <row r="61" spans="1:31" s="87" customFormat="1" ht="12.75">
      <c r="A61" s="19"/>
      <c r="B61" s="36"/>
      <c r="C61" s="19"/>
      <c r="D61" s="95" t="s">
        <v>50</v>
      </c>
      <c r="E61" s="24"/>
      <c r="F61" s="96" t="s">
        <v>51</v>
      </c>
      <c r="G61" s="95" t="s">
        <v>50</v>
      </c>
      <c r="H61" s="24"/>
      <c r="I61" s="24"/>
      <c r="J61" s="97" t="s">
        <v>51</v>
      </c>
      <c r="K61" s="24"/>
      <c r="L61" s="86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>
      <c r="B62" s="83"/>
      <c r="L62" s="83"/>
    </row>
    <row r="63" spans="1:31">
      <c r="B63" s="83"/>
      <c r="L63" s="83"/>
    </row>
    <row r="64" spans="1:31">
      <c r="B64" s="83"/>
      <c r="L64" s="83"/>
    </row>
    <row r="65" spans="1:31" s="87" customFormat="1" ht="12.75">
      <c r="A65" s="19"/>
      <c r="B65" s="36"/>
      <c r="C65" s="19"/>
      <c r="D65" s="94" t="s">
        <v>52</v>
      </c>
      <c r="E65" s="25"/>
      <c r="F65" s="25"/>
      <c r="G65" s="94" t="s">
        <v>53</v>
      </c>
      <c r="H65" s="25"/>
      <c r="I65" s="25"/>
      <c r="J65" s="25"/>
      <c r="K65" s="25"/>
      <c r="L65" s="86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>
      <c r="B66" s="83"/>
      <c r="L66" s="83"/>
    </row>
    <row r="67" spans="1:31">
      <c r="B67" s="83"/>
      <c r="L67" s="83"/>
    </row>
    <row r="68" spans="1:31">
      <c r="B68" s="83"/>
      <c r="L68" s="83"/>
    </row>
    <row r="69" spans="1:31">
      <c r="B69" s="83"/>
      <c r="L69" s="83"/>
    </row>
    <row r="70" spans="1:31">
      <c r="B70" s="83"/>
      <c r="L70" s="83"/>
    </row>
    <row r="71" spans="1:31">
      <c r="B71" s="83"/>
      <c r="L71" s="83"/>
    </row>
    <row r="72" spans="1:31">
      <c r="B72" s="83"/>
      <c r="L72" s="83"/>
    </row>
    <row r="73" spans="1:31">
      <c r="B73" s="83"/>
      <c r="L73" s="83"/>
    </row>
    <row r="74" spans="1:31">
      <c r="B74" s="83"/>
      <c r="L74" s="83"/>
    </row>
    <row r="75" spans="1:31">
      <c r="B75" s="83"/>
      <c r="L75" s="83"/>
    </row>
    <row r="76" spans="1:31" s="87" customFormat="1" ht="12.75">
      <c r="A76" s="19"/>
      <c r="B76" s="36"/>
      <c r="C76" s="19"/>
      <c r="D76" s="95" t="s">
        <v>50</v>
      </c>
      <c r="E76" s="24"/>
      <c r="F76" s="96" t="s">
        <v>51</v>
      </c>
      <c r="G76" s="95" t="s">
        <v>50</v>
      </c>
      <c r="H76" s="24"/>
      <c r="I76" s="24"/>
      <c r="J76" s="97" t="s">
        <v>51</v>
      </c>
      <c r="K76" s="24"/>
      <c r="L76" s="86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87" customFormat="1" ht="14.45" customHeight="1">
      <c r="A77" s="19"/>
      <c r="B77" s="98"/>
      <c r="C77" s="26"/>
      <c r="D77" s="26"/>
      <c r="E77" s="26"/>
      <c r="F77" s="26"/>
      <c r="G77" s="26"/>
      <c r="H77" s="26"/>
      <c r="I77" s="26"/>
      <c r="J77" s="26"/>
      <c r="K77" s="26"/>
      <c r="L77" s="86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pans="1:31" s="87" customFormat="1" ht="6.95" customHeight="1">
      <c r="A81" s="19"/>
      <c r="B81" s="99"/>
      <c r="C81" s="27"/>
      <c r="D81" s="27"/>
      <c r="E81" s="27"/>
      <c r="F81" s="27"/>
      <c r="G81" s="27"/>
      <c r="H81" s="27"/>
      <c r="I81" s="27"/>
      <c r="J81" s="27"/>
      <c r="K81" s="27"/>
      <c r="L81" s="86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s="87" customFormat="1" ht="24.95" customHeight="1">
      <c r="A82" s="19"/>
      <c r="B82" s="36"/>
      <c r="C82" s="84" t="s">
        <v>158</v>
      </c>
      <c r="D82" s="19"/>
      <c r="E82" s="19"/>
      <c r="F82" s="19"/>
      <c r="G82" s="19"/>
      <c r="H82" s="19"/>
      <c r="I82" s="19"/>
      <c r="J82" s="19"/>
      <c r="K82" s="19"/>
      <c r="L82" s="86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s="87" customFormat="1" ht="6.95" customHeight="1">
      <c r="A83" s="19"/>
      <c r="B83" s="36"/>
      <c r="C83" s="19"/>
      <c r="D83" s="19"/>
      <c r="E83" s="19"/>
      <c r="F83" s="19"/>
      <c r="G83" s="19"/>
      <c r="H83" s="19"/>
      <c r="I83" s="19"/>
      <c r="J83" s="19"/>
      <c r="K83" s="19"/>
      <c r="L83" s="86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s="87" customFormat="1" ht="12" customHeight="1">
      <c r="A84" s="19"/>
      <c r="B84" s="36"/>
      <c r="C84" s="20" t="s">
        <v>15</v>
      </c>
      <c r="D84" s="19"/>
      <c r="E84" s="19"/>
      <c r="F84" s="19"/>
      <c r="G84" s="19"/>
      <c r="H84" s="19"/>
      <c r="I84" s="19"/>
      <c r="J84" s="19"/>
      <c r="K84" s="19"/>
      <c r="L84" s="86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s="87" customFormat="1" ht="16.5" customHeight="1">
      <c r="A85" s="19"/>
      <c r="B85" s="36"/>
      <c r="C85" s="19"/>
      <c r="D85" s="19"/>
      <c r="E85" s="376" t="str">
        <f>E7</f>
        <v>REKONŠTRUKCIA ŠKOLSKEJ KUCHYNE ZŠ HOLÍČSKA 50 BA-Petržalka</v>
      </c>
      <c r="F85" s="377"/>
      <c r="G85" s="377"/>
      <c r="H85" s="377"/>
      <c r="I85" s="19"/>
      <c r="J85" s="19"/>
      <c r="K85" s="19"/>
      <c r="L85" s="86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12" customHeight="1">
      <c r="B86" s="83"/>
      <c r="C86" s="20" t="s">
        <v>134</v>
      </c>
      <c r="L86" s="83"/>
    </row>
    <row r="87" spans="1:31" s="87" customFormat="1" ht="16.5" customHeight="1">
      <c r="A87" s="19"/>
      <c r="B87" s="36"/>
      <c r="C87" s="19"/>
      <c r="D87" s="19"/>
      <c r="E87" s="376" t="s">
        <v>137</v>
      </c>
      <c r="F87" s="373"/>
      <c r="G87" s="373"/>
      <c r="H87" s="373"/>
      <c r="I87" s="19"/>
      <c r="J87" s="19"/>
      <c r="K87" s="19"/>
      <c r="L87" s="86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s="87" customFormat="1" ht="12" customHeight="1">
      <c r="A88" s="19"/>
      <c r="B88" s="36"/>
      <c r="C88" s="20" t="s">
        <v>142</v>
      </c>
      <c r="D88" s="19"/>
      <c r="E88" s="19"/>
      <c r="F88" s="19"/>
      <c r="G88" s="19"/>
      <c r="H88" s="19"/>
      <c r="I88" s="19"/>
      <c r="J88" s="19"/>
      <c r="K88" s="19"/>
      <c r="L88" s="86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s="87" customFormat="1" ht="16.5" customHeight="1">
      <c r="A89" s="19"/>
      <c r="B89" s="36"/>
      <c r="C89" s="19"/>
      <c r="D89" s="19"/>
      <c r="E89" s="372" t="str">
        <f>E11</f>
        <v xml:space="preserve">SO01.A-3 - SO01.A-3  Zdravotechnika  </v>
      </c>
      <c r="F89" s="373"/>
      <c r="G89" s="373"/>
      <c r="H89" s="373"/>
      <c r="I89" s="19"/>
      <c r="J89" s="19"/>
      <c r="K89" s="19"/>
      <c r="L89" s="86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s="87" customFormat="1" ht="6.95" customHeight="1">
      <c r="A90" s="19"/>
      <c r="B90" s="36"/>
      <c r="C90" s="19"/>
      <c r="D90" s="19"/>
      <c r="E90" s="19"/>
      <c r="F90" s="19"/>
      <c r="G90" s="19"/>
      <c r="H90" s="19"/>
      <c r="I90" s="19"/>
      <c r="J90" s="19"/>
      <c r="K90" s="19"/>
      <c r="L90" s="86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s="87" customFormat="1" ht="12" customHeight="1">
      <c r="A91" s="19"/>
      <c r="B91" s="36"/>
      <c r="C91" s="20" t="s">
        <v>19</v>
      </c>
      <c r="D91" s="19"/>
      <c r="E91" s="19"/>
      <c r="F91" s="88" t="str">
        <f>F14</f>
        <v>Petržalka - Bratislava</v>
      </c>
      <c r="G91" s="19"/>
      <c r="H91" s="19"/>
      <c r="I91" s="20" t="s">
        <v>21</v>
      </c>
      <c r="J91" s="89" t="str">
        <f>IF(J14="","",J14)</f>
        <v>17. 6. 2020</v>
      </c>
      <c r="K91" s="19"/>
      <c r="L91" s="86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s="87" customFormat="1" ht="6.95" customHeight="1">
      <c r="A92" s="19"/>
      <c r="B92" s="36"/>
      <c r="C92" s="19"/>
      <c r="D92" s="19"/>
      <c r="E92" s="19"/>
      <c r="F92" s="19"/>
      <c r="G92" s="19"/>
      <c r="H92" s="19"/>
      <c r="I92" s="19"/>
      <c r="J92" s="19"/>
      <c r="K92" s="19"/>
      <c r="L92" s="86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s="87" customFormat="1" ht="40.15" customHeight="1">
      <c r="A93" s="19"/>
      <c r="B93" s="36"/>
      <c r="C93" s="20" t="s">
        <v>23</v>
      </c>
      <c r="D93" s="19"/>
      <c r="E93" s="19"/>
      <c r="F93" s="88" t="str">
        <f>E17</f>
        <v>Mestská časť Bratislava-Petržalka, Kutlíkova7,BA5</v>
      </c>
      <c r="G93" s="19"/>
      <c r="H93" s="19"/>
      <c r="I93" s="20" t="s">
        <v>29</v>
      </c>
      <c r="J93" s="100" t="str">
        <f>E23</f>
        <v>STAPRING a.s.,Piaristická ul.2, 949 24 NITRA</v>
      </c>
      <c r="K93" s="19"/>
      <c r="L93" s="86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s="87" customFormat="1" ht="15.2" customHeight="1">
      <c r="A94" s="19"/>
      <c r="B94" s="36"/>
      <c r="C94" s="20" t="s">
        <v>27</v>
      </c>
      <c r="D94" s="19"/>
      <c r="E94" s="19"/>
      <c r="F94" s="88" t="str">
        <f>IF(E20="","",E20)</f>
        <v>Vyplň údaj</v>
      </c>
      <c r="G94" s="19"/>
      <c r="H94" s="19"/>
      <c r="I94" s="20" t="s">
        <v>32</v>
      </c>
      <c r="J94" s="100" t="str">
        <f>E26</f>
        <v>Ing. Ján Štrba</v>
      </c>
      <c r="K94" s="19"/>
      <c r="L94" s="86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s="87" customFormat="1" ht="10.35" customHeight="1">
      <c r="A95" s="19"/>
      <c r="B95" s="36"/>
      <c r="C95" s="19"/>
      <c r="D95" s="19"/>
      <c r="E95" s="19"/>
      <c r="F95" s="19"/>
      <c r="G95" s="19"/>
      <c r="H95" s="19"/>
      <c r="I95" s="19"/>
      <c r="J95" s="19"/>
      <c r="K95" s="19"/>
      <c r="L95" s="86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s="87" customFormat="1" ht="29.25" customHeight="1">
      <c r="A96" s="19"/>
      <c r="B96" s="36"/>
      <c r="C96" s="101" t="s">
        <v>159</v>
      </c>
      <c r="D96" s="28"/>
      <c r="E96" s="28"/>
      <c r="F96" s="28"/>
      <c r="G96" s="28"/>
      <c r="H96" s="28"/>
      <c r="I96" s="28"/>
      <c r="J96" s="102" t="s">
        <v>160</v>
      </c>
      <c r="K96" s="28"/>
      <c r="L96" s="86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47" s="87" customFormat="1" ht="10.35" customHeight="1">
      <c r="A97" s="19"/>
      <c r="B97" s="36"/>
      <c r="C97" s="19"/>
      <c r="D97" s="19"/>
      <c r="E97" s="19"/>
      <c r="F97" s="19"/>
      <c r="G97" s="19"/>
      <c r="H97" s="19"/>
      <c r="I97" s="19"/>
      <c r="J97" s="19"/>
      <c r="K97" s="19"/>
      <c r="L97" s="86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47" s="87" customFormat="1" ht="22.9" customHeight="1">
      <c r="A98" s="19"/>
      <c r="B98" s="36"/>
      <c r="C98" s="176" t="s">
        <v>161</v>
      </c>
      <c r="D98" s="163"/>
      <c r="E98" s="163"/>
      <c r="F98" s="163"/>
      <c r="G98" s="163"/>
      <c r="H98" s="163"/>
      <c r="I98" s="163"/>
      <c r="J98" s="164">
        <f>J140</f>
        <v>0</v>
      </c>
      <c r="K98" s="19"/>
      <c r="L98" s="86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U98" s="80" t="s">
        <v>162</v>
      </c>
    </row>
    <row r="99" spans="1:47" s="103" customFormat="1" ht="24.95" customHeight="1">
      <c r="B99" s="104"/>
      <c r="C99" s="177"/>
      <c r="D99" s="178" t="s">
        <v>1514</v>
      </c>
      <c r="E99" s="179"/>
      <c r="F99" s="179"/>
      <c r="G99" s="179"/>
      <c r="H99" s="179"/>
      <c r="I99" s="179"/>
      <c r="J99" s="180">
        <f>J141</f>
        <v>0</v>
      </c>
      <c r="L99" s="104"/>
    </row>
    <row r="100" spans="1:47" s="105" customFormat="1" ht="19.899999999999999" customHeight="1">
      <c r="B100" s="106"/>
      <c r="C100" s="181"/>
      <c r="D100" s="182" t="s">
        <v>1515</v>
      </c>
      <c r="E100" s="183"/>
      <c r="F100" s="183"/>
      <c r="G100" s="183"/>
      <c r="H100" s="183"/>
      <c r="I100" s="183"/>
      <c r="J100" s="184">
        <f>J142</f>
        <v>0</v>
      </c>
      <c r="L100" s="106"/>
    </row>
    <row r="101" spans="1:47" s="105" customFormat="1" ht="19.899999999999999" customHeight="1">
      <c r="B101" s="106"/>
      <c r="C101" s="181"/>
      <c r="D101" s="182" t="s">
        <v>1516</v>
      </c>
      <c r="E101" s="183"/>
      <c r="F101" s="183"/>
      <c r="G101" s="183"/>
      <c r="H101" s="183"/>
      <c r="I101" s="183"/>
      <c r="J101" s="184">
        <f>J181</f>
        <v>0</v>
      </c>
      <c r="L101" s="106"/>
    </row>
    <row r="102" spans="1:47" s="105" customFormat="1" ht="19.899999999999999" customHeight="1">
      <c r="B102" s="106"/>
      <c r="C102" s="181"/>
      <c r="D102" s="182" t="s">
        <v>1517</v>
      </c>
      <c r="E102" s="183"/>
      <c r="F102" s="183"/>
      <c r="G102" s="183"/>
      <c r="H102" s="183"/>
      <c r="I102" s="183"/>
      <c r="J102" s="184">
        <f>J193</f>
        <v>0</v>
      </c>
      <c r="L102" s="106"/>
    </row>
    <row r="103" spans="1:47" s="105" customFormat="1" ht="19.899999999999999" customHeight="1">
      <c r="B103" s="106"/>
      <c r="C103" s="181"/>
      <c r="D103" s="182" t="s">
        <v>167</v>
      </c>
      <c r="E103" s="183"/>
      <c r="F103" s="183"/>
      <c r="G103" s="183"/>
      <c r="H103" s="183"/>
      <c r="I103" s="183"/>
      <c r="J103" s="184">
        <f>J212</f>
        <v>0</v>
      </c>
      <c r="L103" s="106"/>
    </row>
    <row r="104" spans="1:47" s="105" customFormat="1" ht="19.899999999999999" customHeight="1">
      <c r="B104" s="106"/>
      <c r="C104" s="181"/>
      <c r="D104" s="182" t="s">
        <v>167</v>
      </c>
      <c r="E104" s="183"/>
      <c r="F104" s="183"/>
      <c r="G104" s="183"/>
      <c r="H104" s="183"/>
      <c r="I104" s="183"/>
      <c r="J104" s="184">
        <f>J217</f>
        <v>0</v>
      </c>
      <c r="L104" s="106"/>
    </row>
    <row r="105" spans="1:47" s="105" customFormat="1" ht="19.899999999999999" customHeight="1">
      <c r="B105" s="106"/>
      <c r="C105" s="181"/>
      <c r="D105" s="182" t="s">
        <v>173</v>
      </c>
      <c r="E105" s="183"/>
      <c r="F105" s="183"/>
      <c r="G105" s="183"/>
      <c r="H105" s="183"/>
      <c r="I105" s="183"/>
      <c r="J105" s="184">
        <f>J230</f>
        <v>0</v>
      </c>
      <c r="L105" s="106"/>
    </row>
    <row r="106" spans="1:47" s="105" customFormat="1" ht="19.899999999999999" customHeight="1">
      <c r="B106" s="106"/>
      <c r="C106" s="181"/>
      <c r="D106" s="182" t="s">
        <v>174</v>
      </c>
      <c r="E106" s="183"/>
      <c r="F106" s="183"/>
      <c r="G106" s="183"/>
      <c r="H106" s="183"/>
      <c r="I106" s="183"/>
      <c r="J106" s="184">
        <f>J234</f>
        <v>0</v>
      </c>
      <c r="L106" s="106"/>
    </row>
    <row r="107" spans="1:47" s="103" customFormat="1" ht="24.95" customHeight="1">
      <c r="B107" s="104"/>
      <c r="C107" s="177"/>
      <c r="D107" s="178" t="s">
        <v>175</v>
      </c>
      <c r="E107" s="179"/>
      <c r="F107" s="179"/>
      <c r="G107" s="179"/>
      <c r="H107" s="179"/>
      <c r="I107" s="179"/>
      <c r="J107" s="180">
        <f>J238</f>
        <v>0</v>
      </c>
      <c r="L107" s="104"/>
    </row>
    <row r="108" spans="1:47" s="105" customFormat="1" ht="19.899999999999999" customHeight="1">
      <c r="B108" s="106"/>
      <c r="C108" s="181"/>
      <c r="D108" s="182" t="s">
        <v>1518</v>
      </c>
      <c r="E108" s="183"/>
      <c r="F108" s="183"/>
      <c r="G108" s="183"/>
      <c r="H108" s="183"/>
      <c r="I108" s="183"/>
      <c r="J108" s="184">
        <f>J239</f>
        <v>0</v>
      </c>
      <c r="L108" s="106"/>
    </row>
    <row r="109" spans="1:47" s="105" customFormat="1" ht="19.899999999999999" customHeight="1">
      <c r="B109" s="106"/>
      <c r="C109" s="181"/>
      <c r="D109" s="182" t="s">
        <v>1519</v>
      </c>
      <c r="E109" s="183"/>
      <c r="F109" s="183"/>
      <c r="G109" s="183"/>
      <c r="H109" s="183"/>
      <c r="I109" s="183"/>
      <c r="J109" s="184">
        <f>J247</f>
        <v>0</v>
      </c>
      <c r="L109" s="106"/>
    </row>
    <row r="110" spans="1:47" s="105" customFormat="1" ht="19.899999999999999" customHeight="1">
      <c r="B110" s="106"/>
      <c r="C110" s="181"/>
      <c r="D110" s="182" t="s">
        <v>1520</v>
      </c>
      <c r="E110" s="183"/>
      <c r="F110" s="183"/>
      <c r="G110" s="183"/>
      <c r="H110" s="183"/>
      <c r="I110" s="183"/>
      <c r="J110" s="184">
        <f>J253</f>
        <v>0</v>
      </c>
      <c r="L110" s="106"/>
    </row>
    <row r="111" spans="1:47" s="105" customFormat="1" ht="19.899999999999999" customHeight="1">
      <c r="B111" s="106"/>
      <c r="C111" s="181"/>
      <c r="D111" s="182" t="s">
        <v>1521</v>
      </c>
      <c r="E111" s="183"/>
      <c r="F111" s="183"/>
      <c r="G111" s="183"/>
      <c r="H111" s="183"/>
      <c r="I111" s="183"/>
      <c r="J111" s="184">
        <f>J264</f>
        <v>0</v>
      </c>
      <c r="L111" s="106"/>
    </row>
    <row r="112" spans="1:47" s="103" customFormat="1" ht="24.95" customHeight="1">
      <c r="B112" s="104"/>
      <c r="C112" s="177"/>
      <c r="D112" s="178" t="s">
        <v>1522</v>
      </c>
      <c r="E112" s="179"/>
      <c r="F112" s="179"/>
      <c r="G112" s="179"/>
      <c r="H112" s="179"/>
      <c r="I112" s="179"/>
      <c r="J112" s="180">
        <f>J268</f>
        <v>0</v>
      </c>
      <c r="L112" s="104"/>
    </row>
    <row r="113" spans="1:31" s="103" customFormat="1" ht="24.95" customHeight="1">
      <c r="B113" s="104"/>
      <c r="C113" s="177"/>
      <c r="D113" s="178" t="s">
        <v>175</v>
      </c>
      <c r="E113" s="179"/>
      <c r="F113" s="179"/>
      <c r="G113" s="179"/>
      <c r="H113" s="179"/>
      <c r="I113" s="179"/>
      <c r="J113" s="180">
        <f>J270</f>
        <v>0</v>
      </c>
      <c r="L113" s="104"/>
    </row>
    <row r="114" spans="1:31" s="105" customFormat="1" ht="19.899999999999999" customHeight="1">
      <c r="B114" s="106"/>
      <c r="C114" s="181"/>
      <c r="D114" s="182" t="s">
        <v>177</v>
      </c>
      <c r="E114" s="183"/>
      <c r="F114" s="183"/>
      <c r="G114" s="183"/>
      <c r="H114" s="183"/>
      <c r="I114" s="183"/>
      <c r="J114" s="184">
        <f>J271</f>
        <v>0</v>
      </c>
      <c r="L114" s="106"/>
    </row>
    <row r="115" spans="1:31" s="105" customFormat="1" ht="19.899999999999999" customHeight="1">
      <c r="B115" s="106"/>
      <c r="C115" s="181"/>
      <c r="D115" s="182" t="s">
        <v>1521</v>
      </c>
      <c r="E115" s="183"/>
      <c r="F115" s="183"/>
      <c r="G115" s="183"/>
      <c r="H115" s="183"/>
      <c r="I115" s="183"/>
      <c r="J115" s="184">
        <f>J304</f>
        <v>0</v>
      </c>
      <c r="L115" s="106"/>
    </row>
    <row r="116" spans="1:31" s="105" customFormat="1" ht="19.899999999999999" customHeight="1">
      <c r="B116" s="106"/>
      <c r="C116" s="181"/>
      <c r="D116" s="182" t="s">
        <v>1519</v>
      </c>
      <c r="E116" s="183"/>
      <c r="F116" s="183"/>
      <c r="G116" s="183"/>
      <c r="H116" s="183"/>
      <c r="I116" s="183"/>
      <c r="J116" s="184">
        <f>J349</f>
        <v>0</v>
      </c>
      <c r="L116" s="106"/>
    </row>
    <row r="117" spans="1:31" s="105" customFormat="1" ht="19.899999999999999" customHeight="1">
      <c r="B117" s="106"/>
      <c r="C117" s="181"/>
      <c r="D117" s="182" t="s">
        <v>1520</v>
      </c>
      <c r="E117" s="183"/>
      <c r="F117" s="183"/>
      <c r="G117" s="183"/>
      <c r="H117" s="183"/>
      <c r="I117" s="183"/>
      <c r="J117" s="184">
        <f>J414</f>
        <v>0</v>
      </c>
      <c r="L117" s="106"/>
    </row>
    <row r="118" spans="1:31" s="105" customFormat="1" ht="19.899999999999999" customHeight="1">
      <c r="B118" s="106"/>
      <c r="C118" s="181"/>
      <c r="D118" s="182" t="s">
        <v>1523</v>
      </c>
      <c r="E118" s="183"/>
      <c r="F118" s="183"/>
      <c r="G118" s="183"/>
      <c r="H118" s="183"/>
      <c r="I118" s="183"/>
      <c r="J118" s="184">
        <f>J434</f>
        <v>0</v>
      </c>
      <c r="L118" s="106"/>
    </row>
    <row r="119" spans="1:31" s="87" customFormat="1" ht="21.75" customHeight="1">
      <c r="A119" s="19"/>
      <c r="B119" s="36"/>
      <c r="C119" s="19"/>
      <c r="D119" s="19"/>
      <c r="E119" s="19"/>
      <c r="F119" s="19"/>
      <c r="G119" s="19"/>
      <c r="H119" s="19"/>
      <c r="I119" s="19"/>
      <c r="J119" s="19"/>
      <c r="K119" s="19"/>
      <c r="L119" s="86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31" s="87" customFormat="1" ht="6.95" customHeight="1">
      <c r="A120" s="19"/>
      <c r="B120" s="98"/>
      <c r="C120" s="26"/>
      <c r="D120" s="26"/>
      <c r="E120" s="26"/>
      <c r="F120" s="26"/>
      <c r="G120" s="26"/>
      <c r="H120" s="26"/>
      <c r="I120" s="26"/>
      <c r="J120" s="26"/>
      <c r="K120" s="26"/>
      <c r="L120" s="86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4" spans="1:31" s="87" customFormat="1" ht="6.95" customHeight="1">
      <c r="A124" s="19"/>
      <c r="B124" s="99"/>
      <c r="C124" s="27"/>
      <c r="D124" s="27"/>
      <c r="E124" s="27"/>
      <c r="F124" s="27"/>
      <c r="G124" s="27"/>
      <c r="H124" s="27"/>
      <c r="I124" s="27"/>
      <c r="J124" s="27"/>
      <c r="K124" s="27"/>
      <c r="L124" s="86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pans="1:31" s="87" customFormat="1" ht="24.95" customHeight="1">
      <c r="A125" s="19"/>
      <c r="B125" s="36"/>
      <c r="C125" s="84" t="s">
        <v>189</v>
      </c>
      <c r="D125" s="19"/>
      <c r="E125" s="19"/>
      <c r="F125" s="19"/>
      <c r="G125" s="19"/>
      <c r="H125" s="19"/>
      <c r="I125" s="19"/>
      <c r="J125" s="19"/>
      <c r="K125" s="19"/>
      <c r="L125" s="86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pans="1:31" s="87" customFormat="1" ht="6.95" customHeight="1">
      <c r="A126" s="19"/>
      <c r="B126" s="36"/>
      <c r="C126" s="19"/>
      <c r="D126" s="19"/>
      <c r="E126" s="19"/>
      <c r="F126" s="19"/>
      <c r="G126" s="19"/>
      <c r="H126" s="19"/>
      <c r="I126" s="19"/>
      <c r="J126" s="19"/>
      <c r="K126" s="19"/>
      <c r="L126" s="86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1" s="87" customFormat="1" ht="12" customHeight="1">
      <c r="A127" s="19"/>
      <c r="B127" s="36"/>
      <c r="C127" s="20" t="s">
        <v>15</v>
      </c>
      <c r="D127" s="19"/>
      <c r="E127" s="19"/>
      <c r="F127" s="19"/>
      <c r="G127" s="19"/>
      <c r="H127" s="19"/>
      <c r="I127" s="19"/>
      <c r="J127" s="19"/>
      <c r="K127" s="19"/>
      <c r="L127" s="86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1" s="87" customFormat="1" ht="16.5" customHeight="1">
      <c r="A128" s="19"/>
      <c r="B128" s="36"/>
      <c r="C128" s="19"/>
      <c r="D128" s="19"/>
      <c r="E128" s="376" t="str">
        <f>E7</f>
        <v>REKONŠTRUKCIA ŠKOLSKEJ KUCHYNE ZŠ HOLÍČSKA 50 BA-Petržalka</v>
      </c>
      <c r="F128" s="377"/>
      <c r="G128" s="377"/>
      <c r="H128" s="377"/>
      <c r="I128" s="19"/>
      <c r="J128" s="19"/>
      <c r="K128" s="19"/>
      <c r="L128" s="86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pans="1:65" ht="12" customHeight="1">
      <c r="B129" s="83"/>
      <c r="C129" s="20" t="s">
        <v>134</v>
      </c>
      <c r="L129" s="83"/>
    </row>
    <row r="130" spans="1:65" s="87" customFormat="1" ht="16.5" customHeight="1">
      <c r="A130" s="19"/>
      <c r="B130" s="36"/>
      <c r="C130" s="19"/>
      <c r="D130" s="19"/>
      <c r="E130" s="376" t="s">
        <v>137</v>
      </c>
      <c r="F130" s="373"/>
      <c r="G130" s="373"/>
      <c r="H130" s="373"/>
      <c r="I130" s="19"/>
      <c r="J130" s="19"/>
      <c r="K130" s="19"/>
      <c r="L130" s="86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pans="1:65" s="87" customFormat="1" ht="12" customHeight="1">
      <c r="A131" s="19"/>
      <c r="B131" s="36"/>
      <c r="C131" s="20" t="s">
        <v>142</v>
      </c>
      <c r="D131" s="19"/>
      <c r="E131" s="19"/>
      <c r="F131" s="19"/>
      <c r="G131" s="19"/>
      <c r="H131" s="19"/>
      <c r="I131" s="19"/>
      <c r="J131" s="19"/>
      <c r="K131" s="19"/>
      <c r="L131" s="86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pans="1:65" s="87" customFormat="1" ht="16.5" customHeight="1">
      <c r="A132" s="19"/>
      <c r="B132" s="36"/>
      <c r="C132" s="19"/>
      <c r="D132" s="19"/>
      <c r="E132" s="372" t="str">
        <f>E11</f>
        <v xml:space="preserve">SO01.A-3 - SO01.A-3  Zdravotechnika  </v>
      </c>
      <c r="F132" s="373"/>
      <c r="G132" s="373"/>
      <c r="H132" s="373"/>
      <c r="I132" s="19"/>
      <c r="J132" s="19"/>
      <c r="K132" s="19"/>
      <c r="L132" s="86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65" s="87" customFormat="1" ht="6.95" customHeight="1">
      <c r="A133" s="19"/>
      <c r="B133" s="36"/>
      <c r="C133" s="19"/>
      <c r="D133" s="19"/>
      <c r="E133" s="19"/>
      <c r="F133" s="19"/>
      <c r="G133" s="19"/>
      <c r="H133" s="19"/>
      <c r="I133" s="19"/>
      <c r="J133" s="19"/>
      <c r="K133" s="19"/>
      <c r="L133" s="86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1:65" s="87" customFormat="1" ht="12" customHeight="1">
      <c r="A134" s="19"/>
      <c r="B134" s="36"/>
      <c r="C134" s="20" t="s">
        <v>19</v>
      </c>
      <c r="D134" s="19"/>
      <c r="E134" s="19"/>
      <c r="F134" s="88" t="str">
        <f>F14</f>
        <v>Petržalka - Bratislava</v>
      </c>
      <c r="G134" s="19"/>
      <c r="H134" s="19"/>
      <c r="I134" s="20" t="s">
        <v>21</v>
      </c>
      <c r="J134" s="89" t="str">
        <f>IF(J14="","",J14)</f>
        <v>17. 6. 2020</v>
      </c>
      <c r="K134" s="19"/>
      <c r="L134" s="86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1:65" s="87" customFormat="1" ht="6.95" customHeight="1">
      <c r="A135" s="19"/>
      <c r="B135" s="36"/>
      <c r="C135" s="19"/>
      <c r="D135" s="19"/>
      <c r="E135" s="19"/>
      <c r="F135" s="19"/>
      <c r="G135" s="19"/>
      <c r="H135" s="19"/>
      <c r="I135" s="19"/>
      <c r="J135" s="19"/>
      <c r="K135" s="19"/>
      <c r="L135" s="86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</row>
    <row r="136" spans="1:65" s="87" customFormat="1" ht="40.15" customHeight="1">
      <c r="A136" s="19"/>
      <c r="B136" s="36"/>
      <c r="C136" s="20" t="s">
        <v>23</v>
      </c>
      <c r="D136" s="19"/>
      <c r="E136" s="19"/>
      <c r="F136" s="88" t="str">
        <f>E17</f>
        <v>Mestská časť Bratislava-Petržalka, Kutlíkova7,BA5</v>
      </c>
      <c r="G136" s="19"/>
      <c r="H136" s="19"/>
      <c r="I136" s="20" t="s">
        <v>29</v>
      </c>
      <c r="J136" s="100" t="str">
        <f>E23</f>
        <v>STAPRING a.s.,Piaristická ul.2, 949 24 NITRA</v>
      </c>
      <c r="K136" s="19"/>
      <c r="L136" s="86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</row>
    <row r="137" spans="1:65" s="87" customFormat="1" ht="15.2" customHeight="1">
      <c r="A137" s="19"/>
      <c r="B137" s="36"/>
      <c r="C137" s="20" t="s">
        <v>27</v>
      </c>
      <c r="D137" s="19"/>
      <c r="E137" s="19"/>
      <c r="F137" s="88" t="str">
        <f>IF(E20="","",E20)</f>
        <v>Vyplň údaj</v>
      </c>
      <c r="G137" s="19"/>
      <c r="H137" s="19"/>
      <c r="I137" s="20" t="s">
        <v>32</v>
      </c>
      <c r="J137" s="100" t="str">
        <f>E26</f>
        <v>Ing. Ján Štrba</v>
      </c>
      <c r="K137" s="19"/>
      <c r="L137" s="86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spans="1:65" s="87" customFormat="1" ht="10.35" customHeight="1">
      <c r="A138" s="19"/>
      <c r="B138" s="36"/>
      <c r="C138" s="19"/>
      <c r="D138" s="19"/>
      <c r="E138" s="19"/>
      <c r="F138" s="19"/>
      <c r="G138" s="19"/>
      <c r="H138" s="19"/>
      <c r="I138" s="19"/>
      <c r="J138" s="19"/>
      <c r="K138" s="19"/>
      <c r="L138" s="86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</row>
    <row r="139" spans="1:65" s="116" customFormat="1" ht="29.25" customHeight="1">
      <c r="A139" s="107"/>
      <c r="B139" s="108"/>
      <c r="C139" s="109" t="s">
        <v>190</v>
      </c>
      <c r="D139" s="33" t="s">
        <v>60</v>
      </c>
      <c r="E139" s="33" t="s">
        <v>56</v>
      </c>
      <c r="F139" s="33" t="s">
        <v>57</v>
      </c>
      <c r="G139" s="33" t="s">
        <v>191</v>
      </c>
      <c r="H139" s="33" t="s">
        <v>192</v>
      </c>
      <c r="I139" s="33" t="s">
        <v>193</v>
      </c>
      <c r="J139" s="110" t="s">
        <v>160</v>
      </c>
      <c r="K139" s="111" t="s">
        <v>194</v>
      </c>
      <c r="L139" s="112"/>
      <c r="M139" s="113" t="s">
        <v>1</v>
      </c>
      <c r="N139" s="114" t="s">
        <v>39</v>
      </c>
      <c r="O139" s="114" t="s">
        <v>195</v>
      </c>
      <c r="P139" s="114" t="s">
        <v>196</v>
      </c>
      <c r="Q139" s="114" t="s">
        <v>197</v>
      </c>
      <c r="R139" s="114" t="s">
        <v>198</v>
      </c>
      <c r="S139" s="114" t="s">
        <v>199</v>
      </c>
      <c r="T139" s="115" t="s">
        <v>200</v>
      </c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</row>
    <row r="140" spans="1:65" s="87" customFormat="1" ht="22.9" customHeight="1">
      <c r="A140" s="19"/>
      <c r="B140" s="36"/>
      <c r="C140" s="240" t="s">
        <v>161</v>
      </c>
      <c r="D140" s="163"/>
      <c r="E140" s="163"/>
      <c r="F140" s="163"/>
      <c r="G140" s="163"/>
      <c r="H140" s="163"/>
      <c r="I140" s="163"/>
      <c r="J140" s="224">
        <f>BK140</f>
        <v>0</v>
      </c>
      <c r="K140" s="19"/>
      <c r="L140" s="36"/>
      <c r="M140" s="118"/>
      <c r="N140" s="119"/>
      <c r="O140" s="22"/>
      <c r="P140" s="120">
        <f>P141+P238+P268+P270</f>
        <v>0</v>
      </c>
      <c r="Q140" s="22"/>
      <c r="R140" s="120">
        <f>R141+R238+R268+R270</f>
        <v>21.856150129999993</v>
      </c>
      <c r="S140" s="22"/>
      <c r="T140" s="121">
        <f>T141+T238+T268+T270</f>
        <v>4.1690810000000003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T140" s="80" t="s">
        <v>74</v>
      </c>
      <c r="AU140" s="80" t="s">
        <v>162</v>
      </c>
      <c r="BK140" s="122">
        <f>BK141+BK238+BK268+BK270</f>
        <v>0</v>
      </c>
    </row>
    <row r="141" spans="1:65" s="35" customFormat="1" ht="25.9" customHeight="1">
      <c r="B141" s="123"/>
      <c r="C141" s="188"/>
      <c r="D141" s="189" t="s">
        <v>74</v>
      </c>
      <c r="E141" s="190" t="s">
        <v>201</v>
      </c>
      <c r="F141" s="190" t="s">
        <v>201</v>
      </c>
      <c r="G141" s="188"/>
      <c r="H141" s="188"/>
      <c r="J141" s="225">
        <f>BK141</f>
        <v>0</v>
      </c>
      <c r="L141" s="123"/>
      <c r="M141" s="125"/>
      <c r="N141" s="126"/>
      <c r="O141" s="126"/>
      <c r="P141" s="127">
        <f>P142+P181+P193+P212+P217+P230+P234</f>
        <v>0</v>
      </c>
      <c r="Q141" s="126"/>
      <c r="R141" s="127">
        <f>R142+R181+R193+R212+R217+R230+R234</f>
        <v>21.346569129999995</v>
      </c>
      <c r="S141" s="126"/>
      <c r="T141" s="128">
        <f>T142+T181+T193+T212+T217+T230+T234</f>
        <v>1.6816000000000002</v>
      </c>
      <c r="AR141" s="124" t="s">
        <v>82</v>
      </c>
      <c r="AT141" s="129" t="s">
        <v>74</v>
      </c>
      <c r="AU141" s="129" t="s">
        <v>75</v>
      </c>
      <c r="AY141" s="124" t="s">
        <v>203</v>
      </c>
      <c r="BK141" s="130">
        <f>BK142+BK181+BK193+BK212+BK217+BK230+BK234</f>
        <v>0</v>
      </c>
    </row>
    <row r="142" spans="1:65" s="35" customFormat="1" ht="22.9" customHeight="1">
      <c r="B142" s="123"/>
      <c r="C142" s="188"/>
      <c r="D142" s="189" t="s">
        <v>74</v>
      </c>
      <c r="E142" s="191" t="s">
        <v>82</v>
      </c>
      <c r="F142" s="191" t="s">
        <v>1524</v>
      </c>
      <c r="G142" s="188"/>
      <c r="H142" s="188"/>
      <c r="J142" s="226">
        <f>BK142</f>
        <v>0</v>
      </c>
      <c r="L142" s="123"/>
      <c r="M142" s="125"/>
      <c r="N142" s="126"/>
      <c r="O142" s="126"/>
      <c r="P142" s="127">
        <f>SUM(P143:P180)</f>
        <v>0</v>
      </c>
      <c r="Q142" s="126"/>
      <c r="R142" s="127">
        <f>SUM(R143:R180)</f>
        <v>20.290147999999999</v>
      </c>
      <c r="S142" s="126"/>
      <c r="T142" s="128">
        <f>SUM(T143:T180)</f>
        <v>0</v>
      </c>
      <c r="AR142" s="124" t="s">
        <v>82</v>
      </c>
      <c r="AT142" s="129" t="s">
        <v>74</v>
      </c>
      <c r="AU142" s="129" t="s">
        <v>82</v>
      </c>
      <c r="AY142" s="124" t="s">
        <v>203</v>
      </c>
      <c r="BK142" s="130">
        <f>SUM(BK143:BK180)</f>
        <v>0</v>
      </c>
    </row>
    <row r="143" spans="1:65" s="87" customFormat="1" ht="16.5" customHeight="1">
      <c r="A143" s="19"/>
      <c r="B143" s="36"/>
      <c r="C143" s="192" t="s">
        <v>82</v>
      </c>
      <c r="D143" s="192" t="s">
        <v>206</v>
      </c>
      <c r="E143" s="193" t="s">
        <v>1525</v>
      </c>
      <c r="F143" s="194" t="s">
        <v>1526</v>
      </c>
      <c r="G143" s="195" t="s">
        <v>262</v>
      </c>
      <c r="H143" s="196">
        <v>0.14399999999999999</v>
      </c>
      <c r="I143" s="37"/>
      <c r="J143" s="227">
        <f>ROUND(I143*H143,2)</f>
        <v>0</v>
      </c>
      <c r="K143" s="38"/>
      <c r="L143" s="36"/>
      <c r="M143" s="39" t="s">
        <v>1</v>
      </c>
      <c r="N143" s="131" t="s">
        <v>41</v>
      </c>
      <c r="O143" s="132"/>
      <c r="P143" s="133">
        <f>O143*H143</f>
        <v>0</v>
      </c>
      <c r="Q143" s="133">
        <v>0</v>
      </c>
      <c r="R143" s="133">
        <f>Q143*H143</f>
        <v>0</v>
      </c>
      <c r="S143" s="133">
        <v>0</v>
      </c>
      <c r="T143" s="134">
        <f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135" t="s">
        <v>210</v>
      </c>
      <c r="AT143" s="135" t="s">
        <v>206</v>
      </c>
      <c r="AU143" s="135" t="s">
        <v>88</v>
      </c>
      <c r="AY143" s="80" t="s">
        <v>203</v>
      </c>
      <c r="BE143" s="136">
        <f>IF(N143="základná",J143,0)</f>
        <v>0</v>
      </c>
      <c r="BF143" s="136">
        <f>IF(N143="znížená",J143,0)</f>
        <v>0</v>
      </c>
      <c r="BG143" s="136">
        <f>IF(N143="zákl. prenesená",J143,0)</f>
        <v>0</v>
      </c>
      <c r="BH143" s="136">
        <f>IF(N143="zníž. prenesená",J143,0)</f>
        <v>0</v>
      </c>
      <c r="BI143" s="136">
        <f>IF(N143="nulová",J143,0)</f>
        <v>0</v>
      </c>
      <c r="BJ143" s="80" t="s">
        <v>88</v>
      </c>
      <c r="BK143" s="136">
        <f>ROUND(I143*H143,2)</f>
        <v>0</v>
      </c>
      <c r="BL143" s="80" t="s">
        <v>210</v>
      </c>
      <c r="BM143" s="135" t="s">
        <v>1527</v>
      </c>
    </row>
    <row r="144" spans="1:65" s="40" customFormat="1">
      <c r="B144" s="137"/>
      <c r="C144" s="197"/>
      <c r="D144" s="198" t="s">
        <v>212</v>
      </c>
      <c r="E144" s="199" t="s">
        <v>1</v>
      </c>
      <c r="F144" s="200" t="s">
        <v>1528</v>
      </c>
      <c r="G144" s="197"/>
      <c r="H144" s="201">
        <v>0.14399999999999999</v>
      </c>
      <c r="J144" s="197"/>
      <c r="L144" s="137"/>
      <c r="M144" s="139"/>
      <c r="N144" s="140"/>
      <c r="O144" s="140"/>
      <c r="P144" s="140"/>
      <c r="Q144" s="140"/>
      <c r="R144" s="140"/>
      <c r="S144" s="140"/>
      <c r="T144" s="141"/>
      <c r="AT144" s="138" t="s">
        <v>212</v>
      </c>
      <c r="AU144" s="138" t="s">
        <v>88</v>
      </c>
      <c r="AV144" s="40" t="s">
        <v>88</v>
      </c>
      <c r="AW144" s="40" t="s">
        <v>31</v>
      </c>
      <c r="AX144" s="40" t="s">
        <v>75</v>
      </c>
      <c r="AY144" s="138" t="s">
        <v>203</v>
      </c>
    </row>
    <row r="145" spans="1:65" s="41" customFormat="1">
      <c r="B145" s="142"/>
      <c r="C145" s="202"/>
      <c r="D145" s="198" t="s">
        <v>212</v>
      </c>
      <c r="E145" s="203" t="s">
        <v>1</v>
      </c>
      <c r="F145" s="204" t="s">
        <v>239</v>
      </c>
      <c r="G145" s="202"/>
      <c r="H145" s="205">
        <v>0.14399999999999999</v>
      </c>
      <c r="J145" s="202"/>
      <c r="L145" s="142"/>
      <c r="M145" s="144"/>
      <c r="N145" s="145"/>
      <c r="O145" s="145"/>
      <c r="P145" s="145"/>
      <c r="Q145" s="145"/>
      <c r="R145" s="145"/>
      <c r="S145" s="145"/>
      <c r="T145" s="146"/>
      <c r="AT145" s="143" t="s">
        <v>212</v>
      </c>
      <c r="AU145" s="143" t="s">
        <v>88</v>
      </c>
      <c r="AV145" s="41" t="s">
        <v>210</v>
      </c>
      <c r="AW145" s="41" t="s">
        <v>31</v>
      </c>
      <c r="AX145" s="41" t="s">
        <v>82</v>
      </c>
      <c r="AY145" s="143" t="s">
        <v>203</v>
      </c>
    </row>
    <row r="146" spans="1:65" s="87" customFormat="1" ht="16.5" customHeight="1">
      <c r="A146" s="19"/>
      <c r="B146" s="36"/>
      <c r="C146" s="192" t="s">
        <v>88</v>
      </c>
      <c r="D146" s="192" t="s">
        <v>206</v>
      </c>
      <c r="E146" s="193" t="s">
        <v>1529</v>
      </c>
      <c r="F146" s="194" t="s">
        <v>1530</v>
      </c>
      <c r="G146" s="195" t="s">
        <v>262</v>
      </c>
      <c r="H146" s="196">
        <v>9.8559999999999999</v>
      </c>
      <c r="I146" s="37"/>
      <c r="J146" s="227">
        <f>ROUND(I146*H146,2)</f>
        <v>0</v>
      </c>
      <c r="K146" s="38"/>
      <c r="L146" s="36"/>
      <c r="M146" s="39" t="s">
        <v>1</v>
      </c>
      <c r="N146" s="131" t="s">
        <v>41</v>
      </c>
      <c r="O146" s="132"/>
      <c r="P146" s="133">
        <f>O146*H146</f>
        <v>0</v>
      </c>
      <c r="Q146" s="133">
        <v>0</v>
      </c>
      <c r="R146" s="133">
        <f>Q146*H146</f>
        <v>0</v>
      </c>
      <c r="S146" s="133">
        <v>0</v>
      </c>
      <c r="T146" s="134">
        <f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135" t="s">
        <v>210</v>
      </c>
      <c r="AT146" s="135" t="s">
        <v>206</v>
      </c>
      <c r="AU146" s="135" t="s">
        <v>88</v>
      </c>
      <c r="AY146" s="80" t="s">
        <v>203</v>
      </c>
      <c r="BE146" s="136">
        <f>IF(N146="základná",J146,0)</f>
        <v>0</v>
      </c>
      <c r="BF146" s="136">
        <f>IF(N146="znížená",J146,0)</f>
        <v>0</v>
      </c>
      <c r="BG146" s="136">
        <f>IF(N146="zákl. prenesená",J146,0)</f>
        <v>0</v>
      </c>
      <c r="BH146" s="136">
        <f>IF(N146="zníž. prenesená",J146,0)</f>
        <v>0</v>
      </c>
      <c r="BI146" s="136">
        <f>IF(N146="nulová",J146,0)</f>
        <v>0</v>
      </c>
      <c r="BJ146" s="80" t="s">
        <v>88</v>
      </c>
      <c r="BK146" s="136">
        <f>ROUND(I146*H146,2)</f>
        <v>0</v>
      </c>
      <c r="BL146" s="80" t="s">
        <v>210</v>
      </c>
      <c r="BM146" s="135" t="s">
        <v>1531</v>
      </c>
    </row>
    <row r="147" spans="1:65" s="40" customFormat="1">
      <c r="B147" s="137"/>
      <c r="C147" s="197"/>
      <c r="D147" s="198" t="s">
        <v>212</v>
      </c>
      <c r="E147" s="199" t="s">
        <v>1</v>
      </c>
      <c r="F147" s="200" t="s">
        <v>1532</v>
      </c>
      <c r="G147" s="197"/>
      <c r="H147" s="201">
        <v>9.8559999999999999</v>
      </c>
      <c r="J147" s="197"/>
      <c r="L147" s="137"/>
      <c r="M147" s="139"/>
      <c r="N147" s="140"/>
      <c r="O147" s="140"/>
      <c r="P147" s="140"/>
      <c r="Q147" s="140"/>
      <c r="R147" s="140"/>
      <c r="S147" s="140"/>
      <c r="T147" s="141"/>
      <c r="AT147" s="138" t="s">
        <v>212</v>
      </c>
      <c r="AU147" s="138" t="s">
        <v>88</v>
      </c>
      <c r="AV147" s="40" t="s">
        <v>88</v>
      </c>
      <c r="AW147" s="40" t="s">
        <v>31</v>
      </c>
      <c r="AX147" s="40" t="s">
        <v>75</v>
      </c>
      <c r="AY147" s="138" t="s">
        <v>203</v>
      </c>
    </row>
    <row r="148" spans="1:65" s="41" customFormat="1">
      <c r="B148" s="142"/>
      <c r="C148" s="202"/>
      <c r="D148" s="198" t="s">
        <v>212</v>
      </c>
      <c r="E148" s="203" t="s">
        <v>1</v>
      </c>
      <c r="F148" s="204" t="s">
        <v>239</v>
      </c>
      <c r="G148" s="202"/>
      <c r="H148" s="205">
        <v>9.8559999999999999</v>
      </c>
      <c r="J148" s="202"/>
      <c r="L148" s="142"/>
      <c r="M148" s="144"/>
      <c r="N148" s="145"/>
      <c r="O148" s="145"/>
      <c r="P148" s="145"/>
      <c r="Q148" s="145"/>
      <c r="R148" s="145"/>
      <c r="S148" s="145"/>
      <c r="T148" s="146"/>
      <c r="AT148" s="143" t="s">
        <v>212</v>
      </c>
      <c r="AU148" s="143" t="s">
        <v>88</v>
      </c>
      <c r="AV148" s="41" t="s">
        <v>210</v>
      </c>
      <c r="AW148" s="41" t="s">
        <v>31</v>
      </c>
      <c r="AX148" s="41" t="s">
        <v>82</v>
      </c>
      <c r="AY148" s="143" t="s">
        <v>203</v>
      </c>
    </row>
    <row r="149" spans="1:65" s="87" customFormat="1" ht="16.5" customHeight="1">
      <c r="A149" s="19"/>
      <c r="B149" s="36"/>
      <c r="C149" s="192" t="s">
        <v>204</v>
      </c>
      <c r="D149" s="192" t="s">
        <v>206</v>
      </c>
      <c r="E149" s="193" t="s">
        <v>1533</v>
      </c>
      <c r="F149" s="194" t="s">
        <v>1534</v>
      </c>
      <c r="G149" s="195" t="s">
        <v>116</v>
      </c>
      <c r="H149" s="196">
        <v>8.4</v>
      </c>
      <c r="I149" s="37"/>
      <c r="J149" s="227">
        <f>ROUND(I149*H149,2)</f>
        <v>0</v>
      </c>
      <c r="K149" s="38"/>
      <c r="L149" s="36"/>
      <c r="M149" s="39" t="s">
        <v>1</v>
      </c>
      <c r="N149" s="131" t="s">
        <v>41</v>
      </c>
      <c r="O149" s="132"/>
      <c r="P149" s="133">
        <f>O149*H149</f>
        <v>0</v>
      </c>
      <c r="Q149" s="133">
        <v>9.7000000000000005E-4</v>
      </c>
      <c r="R149" s="133">
        <f>Q149*H149</f>
        <v>8.1480000000000007E-3</v>
      </c>
      <c r="S149" s="133">
        <v>0</v>
      </c>
      <c r="T149" s="134">
        <f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135" t="s">
        <v>210</v>
      </c>
      <c r="AT149" s="135" t="s">
        <v>206</v>
      </c>
      <c r="AU149" s="135" t="s">
        <v>88</v>
      </c>
      <c r="AY149" s="80" t="s">
        <v>203</v>
      </c>
      <c r="BE149" s="136">
        <f>IF(N149="základná",J149,0)</f>
        <v>0</v>
      </c>
      <c r="BF149" s="136">
        <f>IF(N149="znížená",J149,0)</f>
        <v>0</v>
      </c>
      <c r="BG149" s="136">
        <f>IF(N149="zákl. prenesená",J149,0)</f>
        <v>0</v>
      </c>
      <c r="BH149" s="136">
        <f>IF(N149="zníž. prenesená",J149,0)</f>
        <v>0</v>
      </c>
      <c r="BI149" s="136">
        <f>IF(N149="nulová",J149,0)</f>
        <v>0</v>
      </c>
      <c r="BJ149" s="80" t="s">
        <v>88</v>
      </c>
      <c r="BK149" s="136">
        <f>ROUND(I149*H149,2)</f>
        <v>0</v>
      </c>
      <c r="BL149" s="80" t="s">
        <v>210</v>
      </c>
      <c r="BM149" s="135" t="s">
        <v>1535</v>
      </c>
    </row>
    <row r="150" spans="1:65" s="40" customFormat="1">
      <c r="B150" s="137"/>
      <c r="C150" s="197"/>
      <c r="D150" s="198" t="s">
        <v>212</v>
      </c>
      <c r="E150" s="199" t="s">
        <v>1</v>
      </c>
      <c r="F150" s="200" t="s">
        <v>1536</v>
      </c>
      <c r="G150" s="197"/>
      <c r="H150" s="201">
        <v>2.2400000000000002</v>
      </c>
      <c r="J150" s="197"/>
      <c r="L150" s="137"/>
      <c r="M150" s="139"/>
      <c r="N150" s="140"/>
      <c r="O150" s="140"/>
      <c r="P150" s="140"/>
      <c r="Q150" s="140"/>
      <c r="R150" s="140"/>
      <c r="S150" s="140"/>
      <c r="T150" s="141"/>
      <c r="AT150" s="138" t="s">
        <v>212</v>
      </c>
      <c r="AU150" s="138" t="s">
        <v>88</v>
      </c>
      <c r="AV150" s="40" t="s">
        <v>88</v>
      </c>
      <c r="AW150" s="40" t="s">
        <v>31</v>
      </c>
      <c r="AX150" s="40" t="s">
        <v>75</v>
      </c>
      <c r="AY150" s="138" t="s">
        <v>203</v>
      </c>
    </row>
    <row r="151" spans="1:65" s="40" customFormat="1">
      <c r="B151" s="137"/>
      <c r="C151" s="197"/>
      <c r="D151" s="198" t="s">
        <v>212</v>
      </c>
      <c r="E151" s="199" t="s">
        <v>1</v>
      </c>
      <c r="F151" s="200" t="s">
        <v>1537</v>
      </c>
      <c r="G151" s="197"/>
      <c r="H151" s="201">
        <v>3.92</v>
      </c>
      <c r="J151" s="197"/>
      <c r="L151" s="137"/>
      <c r="M151" s="139"/>
      <c r="N151" s="140"/>
      <c r="O151" s="140"/>
      <c r="P151" s="140"/>
      <c r="Q151" s="140"/>
      <c r="R151" s="140"/>
      <c r="S151" s="140"/>
      <c r="T151" s="141"/>
      <c r="AT151" s="138" t="s">
        <v>212</v>
      </c>
      <c r="AU151" s="138" t="s">
        <v>88</v>
      </c>
      <c r="AV151" s="40" t="s">
        <v>88</v>
      </c>
      <c r="AW151" s="40" t="s">
        <v>31</v>
      </c>
      <c r="AX151" s="40" t="s">
        <v>75</v>
      </c>
      <c r="AY151" s="138" t="s">
        <v>203</v>
      </c>
    </row>
    <row r="152" spans="1:65" s="40" customFormat="1">
      <c r="B152" s="137"/>
      <c r="C152" s="197"/>
      <c r="D152" s="198" t="s">
        <v>212</v>
      </c>
      <c r="E152" s="199" t="s">
        <v>1</v>
      </c>
      <c r="F152" s="200" t="s">
        <v>1536</v>
      </c>
      <c r="G152" s="197"/>
      <c r="H152" s="201">
        <v>2.2400000000000002</v>
      </c>
      <c r="J152" s="197"/>
      <c r="L152" s="137"/>
      <c r="M152" s="139"/>
      <c r="N152" s="140"/>
      <c r="O152" s="140"/>
      <c r="P152" s="140"/>
      <c r="Q152" s="140"/>
      <c r="R152" s="140"/>
      <c r="S152" s="140"/>
      <c r="T152" s="141"/>
      <c r="AT152" s="138" t="s">
        <v>212</v>
      </c>
      <c r="AU152" s="138" t="s">
        <v>88</v>
      </c>
      <c r="AV152" s="40" t="s">
        <v>88</v>
      </c>
      <c r="AW152" s="40" t="s">
        <v>31</v>
      </c>
      <c r="AX152" s="40" t="s">
        <v>75</v>
      </c>
      <c r="AY152" s="138" t="s">
        <v>203</v>
      </c>
    </row>
    <row r="153" spans="1:65" s="41" customFormat="1">
      <c r="B153" s="142"/>
      <c r="C153" s="202"/>
      <c r="D153" s="198" t="s">
        <v>212</v>
      </c>
      <c r="E153" s="203" t="s">
        <v>1</v>
      </c>
      <c r="F153" s="204" t="s">
        <v>239</v>
      </c>
      <c r="G153" s="202"/>
      <c r="H153" s="205">
        <v>8.4</v>
      </c>
      <c r="J153" s="202"/>
      <c r="L153" s="142"/>
      <c r="M153" s="144"/>
      <c r="N153" s="145"/>
      <c r="O153" s="145"/>
      <c r="P153" s="145"/>
      <c r="Q153" s="145"/>
      <c r="R153" s="145"/>
      <c r="S153" s="145"/>
      <c r="T153" s="146"/>
      <c r="AT153" s="143" t="s">
        <v>212</v>
      </c>
      <c r="AU153" s="143" t="s">
        <v>88</v>
      </c>
      <c r="AV153" s="41" t="s">
        <v>210</v>
      </c>
      <c r="AW153" s="41" t="s">
        <v>31</v>
      </c>
      <c r="AX153" s="41" t="s">
        <v>82</v>
      </c>
      <c r="AY153" s="143" t="s">
        <v>203</v>
      </c>
    </row>
    <row r="154" spans="1:65" s="87" customFormat="1" ht="16.5" customHeight="1">
      <c r="A154" s="19"/>
      <c r="B154" s="36"/>
      <c r="C154" s="192" t="s">
        <v>210</v>
      </c>
      <c r="D154" s="192" t="s">
        <v>206</v>
      </c>
      <c r="E154" s="193" t="s">
        <v>1538</v>
      </c>
      <c r="F154" s="194" t="s">
        <v>1539</v>
      </c>
      <c r="G154" s="195" t="s">
        <v>116</v>
      </c>
      <c r="H154" s="196">
        <v>8.4</v>
      </c>
      <c r="I154" s="37"/>
      <c r="J154" s="227">
        <f>ROUND(I154*H154,2)</f>
        <v>0</v>
      </c>
      <c r="K154" s="38"/>
      <c r="L154" s="36"/>
      <c r="M154" s="39" t="s">
        <v>1</v>
      </c>
      <c r="N154" s="131" t="s">
        <v>41</v>
      </c>
      <c r="O154" s="132"/>
      <c r="P154" s="133">
        <f>O154*H154</f>
        <v>0</v>
      </c>
      <c r="Q154" s="133">
        <v>0</v>
      </c>
      <c r="R154" s="133">
        <f>Q154*H154</f>
        <v>0</v>
      </c>
      <c r="S154" s="133">
        <v>0</v>
      </c>
      <c r="T154" s="134">
        <f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135" t="s">
        <v>210</v>
      </c>
      <c r="AT154" s="135" t="s">
        <v>206</v>
      </c>
      <c r="AU154" s="135" t="s">
        <v>88</v>
      </c>
      <c r="AY154" s="80" t="s">
        <v>203</v>
      </c>
      <c r="BE154" s="136">
        <f>IF(N154="základná",J154,0)</f>
        <v>0</v>
      </c>
      <c r="BF154" s="136">
        <f>IF(N154="znížená",J154,0)</f>
        <v>0</v>
      </c>
      <c r="BG154" s="136">
        <f>IF(N154="zákl. prenesená",J154,0)</f>
        <v>0</v>
      </c>
      <c r="BH154" s="136">
        <f>IF(N154="zníž. prenesená",J154,0)</f>
        <v>0</v>
      </c>
      <c r="BI154" s="136">
        <f>IF(N154="nulová",J154,0)</f>
        <v>0</v>
      </c>
      <c r="BJ154" s="80" t="s">
        <v>88</v>
      </c>
      <c r="BK154" s="136">
        <f>ROUND(I154*H154,2)</f>
        <v>0</v>
      </c>
      <c r="BL154" s="80" t="s">
        <v>210</v>
      </c>
      <c r="BM154" s="135" t="s">
        <v>1540</v>
      </c>
    </row>
    <row r="155" spans="1:65" s="40" customFormat="1">
      <c r="B155" s="137"/>
      <c r="C155" s="197"/>
      <c r="D155" s="198" t="s">
        <v>212</v>
      </c>
      <c r="E155" s="199" t="s">
        <v>1</v>
      </c>
      <c r="F155" s="200" t="s">
        <v>1536</v>
      </c>
      <c r="G155" s="197"/>
      <c r="H155" s="201">
        <v>2.2400000000000002</v>
      </c>
      <c r="J155" s="197"/>
      <c r="L155" s="137"/>
      <c r="M155" s="139"/>
      <c r="N155" s="140"/>
      <c r="O155" s="140"/>
      <c r="P155" s="140"/>
      <c r="Q155" s="140"/>
      <c r="R155" s="140"/>
      <c r="S155" s="140"/>
      <c r="T155" s="141"/>
      <c r="AT155" s="138" t="s">
        <v>212</v>
      </c>
      <c r="AU155" s="138" t="s">
        <v>88</v>
      </c>
      <c r="AV155" s="40" t="s">
        <v>88</v>
      </c>
      <c r="AW155" s="40" t="s">
        <v>31</v>
      </c>
      <c r="AX155" s="40" t="s">
        <v>75</v>
      </c>
      <c r="AY155" s="138" t="s">
        <v>203</v>
      </c>
    </row>
    <row r="156" spans="1:65" s="40" customFormat="1">
      <c r="B156" s="137"/>
      <c r="C156" s="197"/>
      <c r="D156" s="198" t="s">
        <v>212</v>
      </c>
      <c r="E156" s="199" t="s">
        <v>1</v>
      </c>
      <c r="F156" s="200" t="s">
        <v>1537</v>
      </c>
      <c r="G156" s="197"/>
      <c r="H156" s="201">
        <v>3.92</v>
      </c>
      <c r="J156" s="197"/>
      <c r="L156" s="137"/>
      <c r="M156" s="139"/>
      <c r="N156" s="140"/>
      <c r="O156" s="140"/>
      <c r="P156" s="140"/>
      <c r="Q156" s="140"/>
      <c r="R156" s="140"/>
      <c r="S156" s="140"/>
      <c r="T156" s="141"/>
      <c r="AT156" s="138" t="s">
        <v>212</v>
      </c>
      <c r="AU156" s="138" t="s">
        <v>88</v>
      </c>
      <c r="AV156" s="40" t="s">
        <v>88</v>
      </c>
      <c r="AW156" s="40" t="s">
        <v>31</v>
      </c>
      <c r="AX156" s="40" t="s">
        <v>75</v>
      </c>
      <c r="AY156" s="138" t="s">
        <v>203</v>
      </c>
    </row>
    <row r="157" spans="1:65" s="40" customFormat="1">
      <c r="B157" s="137"/>
      <c r="C157" s="197"/>
      <c r="D157" s="198" t="s">
        <v>212</v>
      </c>
      <c r="E157" s="199" t="s">
        <v>1</v>
      </c>
      <c r="F157" s="200" t="s">
        <v>1536</v>
      </c>
      <c r="G157" s="197"/>
      <c r="H157" s="201">
        <v>2.2400000000000002</v>
      </c>
      <c r="J157" s="197"/>
      <c r="L157" s="137"/>
      <c r="M157" s="139"/>
      <c r="N157" s="140"/>
      <c r="O157" s="140"/>
      <c r="P157" s="140"/>
      <c r="Q157" s="140"/>
      <c r="R157" s="140"/>
      <c r="S157" s="140"/>
      <c r="T157" s="141"/>
      <c r="AT157" s="138" t="s">
        <v>212</v>
      </c>
      <c r="AU157" s="138" t="s">
        <v>88</v>
      </c>
      <c r="AV157" s="40" t="s">
        <v>88</v>
      </c>
      <c r="AW157" s="40" t="s">
        <v>31</v>
      </c>
      <c r="AX157" s="40" t="s">
        <v>75</v>
      </c>
      <c r="AY157" s="138" t="s">
        <v>203</v>
      </c>
    </row>
    <row r="158" spans="1:65" s="41" customFormat="1">
      <c r="B158" s="142"/>
      <c r="C158" s="202"/>
      <c r="D158" s="198" t="s">
        <v>212</v>
      </c>
      <c r="E158" s="203" t="s">
        <v>1</v>
      </c>
      <c r="F158" s="204" t="s">
        <v>239</v>
      </c>
      <c r="G158" s="202"/>
      <c r="H158" s="205">
        <v>8.4</v>
      </c>
      <c r="J158" s="202"/>
      <c r="L158" s="142"/>
      <c r="M158" s="144"/>
      <c r="N158" s="145"/>
      <c r="O158" s="145"/>
      <c r="P158" s="145"/>
      <c r="Q158" s="145"/>
      <c r="R158" s="145"/>
      <c r="S158" s="145"/>
      <c r="T158" s="146"/>
      <c r="AT158" s="143" t="s">
        <v>212</v>
      </c>
      <c r="AU158" s="143" t="s">
        <v>88</v>
      </c>
      <c r="AV158" s="41" t="s">
        <v>210</v>
      </c>
      <c r="AW158" s="41" t="s">
        <v>31</v>
      </c>
      <c r="AX158" s="41" t="s">
        <v>82</v>
      </c>
      <c r="AY158" s="143" t="s">
        <v>203</v>
      </c>
    </row>
    <row r="159" spans="1:65" s="87" customFormat="1" ht="16.5" customHeight="1">
      <c r="A159" s="19"/>
      <c r="B159" s="36"/>
      <c r="C159" s="192" t="s">
        <v>245</v>
      </c>
      <c r="D159" s="192" t="s">
        <v>206</v>
      </c>
      <c r="E159" s="193" t="s">
        <v>1541</v>
      </c>
      <c r="F159" s="194" t="s">
        <v>1542</v>
      </c>
      <c r="G159" s="195" t="s">
        <v>262</v>
      </c>
      <c r="H159" s="196">
        <v>9.8559999999999999</v>
      </c>
      <c r="I159" s="37"/>
      <c r="J159" s="227">
        <f>ROUND(I159*H159,2)</f>
        <v>0</v>
      </c>
      <c r="K159" s="38"/>
      <c r="L159" s="36"/>
      <c r="M159" s="39" t="s">
        <v>1</v>
      </c>
      <c r="N159" s="131" t="s">
        <v>41</v>
      </c>
      <c r="O159" s="132"/>
      <c r="P159" s="133">
        <f>O159*H159</f>
        <v>0</v>
      </c>
      <c r="Q159" s="133">
        <v>0</v>
      </c>
      <c r="R159" s="133">
        <f>Q159*H159</f>
        <v>0</v>
      </c>
      <c r="S159" s="133">
        <v>0</v>
      </c>
      <c r="T159" s="134">
        <f>S159*H159</f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135" t="s">
        <v>210</v>
      </c>
      <c r="AT159" s="135" t="s">
        <v>206</v>
      </c>
      <c r="AU159" s="135" t="s">
        <v>88</v>
      </c>
      <c r="AY159" s="80" t="s">
        <v>203</v>
      </c>
      <c r="BE159" s="136">
        <f>IF(N159="základná",J159,0)</f>
        <v>0</v>
      </c>
      <c r="BF159" s="136">
        <f>IF(N159="znížená",J159,0)</f>
        <v>0</v>
      </c>
      <c r="BG159" s="136">
        <f>IF(N159="zákl. prenesená",J159,0)</f>
        <v>0</v>
      </c>
      <c r="BH159" s="136">
        <f>IF(N159="zníž. prenesená",J159,0)</f>
        <v>0</v>
      </c>
      <c r="BI159" s="136">
        <f>IF(N159="nulová",J159,0)</f>
        <v>0</v>
      </c>
      <c r="BJ159" s="80" t="s">
        <v>88</v>
      </c>
      <c r="BK159" s="136">
        <f>ROUND(I159*H159,2)</f>
        <v>0</v>
      </c>
      <c r="BL159" s="80" t="s">
        <v>210</v>
      </c>
      <c r="BM159" s="135" t="s">
        <v>1543</v>
      </c>
    </row>
    <row r="160" spans="1:65" s="40" customFormat="1">
      <c r="B160" s="137"/>
      <c r="C160" s="197"/>
      <c r="D160" s="198" t="s">
        <v>212</v>
      </c>
      <c r="E160" s="199" t="s">
        <v>1</v>
      </c>
      <c r="F160" s="200" t="s">
        <v>1532</v>
      </c>
      <c r="G160" s="197"/>
      <c r="H160" s="201">
        <v>9.8559999999999999</v>
      </c>
      <c r="J160" s="197"/>
      <c r="L160" s="137"/>
      <c r="M160" s="139"/>
      <c r="N160" s="140"/>
      <c r="O160" s="140"/>
      <c r="P160" s="140"/>
      <c r="Q160" s="140"/>
      <c r="R160" s="140"/>
      <c r="S160" s="140"/>
      <c r="T160" s="141"/>
      <c r="AT160" s="138" t="s">
        <v>212</v>
      </c>
      <c r="AU160" s="138" t="s">
        <v>88</v>
      </c>
      <c r="AV160" s="40" t="s">
        <v>88</v>
      </c>
      <c r="AW160" s="40" t="s">
        <v>31</v>
      </c>
      <c r="AX160" s="40" t="s">
        <v>75</v>
      </c>
      <c r="AY160" s="138" t="s">
        <v>203</v>
      </c>
    </row>
    <row r="161" spans="1:65" s="41" customFormat="1">
      <c r="B161" s="142"/>
      <c r="C161" s="202"/>
      <c r="D161" s="198" t="s">
        <v>212</v>
      </c>
      <c r="E161" s="203" t="s">
        <v>1</v>
      </c>
      <c r="F161" s="204" t="s">
        <v>239</v>
      </c>
      <c r="G161" s="202"/>
      <c r="H161" s="205">
        <v>9.8559999999999999</v>
      </c>
      <c r="J161" s="202"/>
      <c r="L161" s="142"/>
      <c r="M161" s="144"/>
      <c r="N161" s="145"/>
      <c r="O161" s="145"/>
      <c r="P161" s="145"/>
      <c r="Q161" s="145"/>
      <c r="R161" s="145"/>
      <c r="S161" s="145"/>
      <c r="T161" s="146"/>
      <c r="AT161" s="143" t="s">
        <v>212</v>
      </c>
      <c r="AU161" s="143" t="s">
        <v>88</v>
      </c>
      <c r="AV161" s="41" t="s">
        <v>210</v>
      </c>
      <c r="AW161" s="41" t="s">
        <v>31</v>
      </c>
      <c r="AX161" s="41" t="s">
        <v>82</v>
      </c>
      <c r="AY161" s="143" t="s">
        <v>203</v>
      </c>
    </row>
    <row r="162" spans="1:65" s="87" customFormat="1" ht="16.5" customHeight="1">
      <c r="A162" s="19"/>
      <c r="B162" s="36"/>
      <c r="C162" s="192" t="s">
        <v>224</v>
      </c>
      <c r="D162" s="192" t="s">
        <v>206</v>
      </c>
      <c r="E162" s="193" t="s">
        <v>1544</v>
      </c>
      <c r="F162" s="194" t="s">
        <v>1545</v>
      </c>
      <c r="G162" s="195" t="s">
        <v>262</v>
      </c>
      <c r="H162" s="196">
        <v>0.624</v>
      </c>
      <c r="I162" s="37"/>
      <c r="J162" s="227">
        <f>ROUND(I162*H162,2)</f>
        <v>0</v>
      </c>
      <c r="K162" s="38"/>
      <c r="L162" s="36"/>
      <c r="M162" s="39" t="s">
        <v>1</v>
      </c>
      <c r="N162" s="131" t="s">
        <v>41</v>
      </c>
      <c r="O162" s="132"/>
      <c r="P162" s="133">
        <f>O162*H162</f>
        <v>0</v>
      </c>
      <c r="Q162" s="133">
        <v>0</v>
      </c>
      <c r="R162" s="133">
        <f>Q162*H162</f>
        <v>0</v>
      </c>
      <c r="S162" s="133">
        <v>0</v>
      </c>
      <c r="T162" s="134">
        <f>S162*H162</f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135" t="s">
        <v>210</v>
      </c>
      <c r="AT162" s="135" t="s">
        <v>206</v>
      </c>
      <c r="AU162" s="135" t="s">
        <v>88</v>
      </c>
      <c r="AY162" s="80" t="s">
        <v>203</v>
      </c>
      <c r="BE162" s="136">
        <f>IF(N162="základná",J162,0)</f>
        <v>0</v>
      </c>
      <c r="BF162" s="136">
        <f>IF(N162="znížená",J162,0)</f>
        <v>0</v>
      </c>
      <c r="BG162" s="136">
        <f>IF(N162="zákl. prenesená",J162,0)</f>
        <v>0</v>
      </c>
      <c r="BH162" s="136">
        <f>IF(N162="zníž. prenesená",J162,0)</f>
        <v>0</v>
      </c>
      <c r="BI162" s="136">
        <f>IF(N162="nulová",J162,0)</f>
        <v>0</v>
      </c>
      <c r="BJ162" s="80" t="s">
        <v>88</v>
      </c>
      <c r="BK162" s="136">
        <f>ROUND(I162*H162,2)</f>
        <v>0</v>
      </c>
      <c r="BL162" s="80" t="s">
        <v>210</v>
      </c>
      <c r="BM162" s="135" t="s">
        <v>1546</v>
      </c>
    </row>
    <row r="163" spans="1:65" s="40" customFormat="1">
      <c r="B163" s="137"/>
      <c r="C163" s="197"/>
      <c r="D163" s="198" t="s">
        <v>212</v>
      </c>
      <c r="E163" s="199" t="s">
        <v>1</v>
      </c>
      <c r="F163" s="200" t="s">
        <v>1547</v>
      </c>
      <c r="G163" s="197"/>
      <c r="H163" s="201">
        <v>0.504</v>
      </c>
      <c r="J163" s="197"/>
      <c r="L163" s="137"/>
      <c r="M163" s="139"/>
      <c r="N163" s="140"/>
      <c r="O163" s="140"/>
      <c r="P163" s="140"/>
      <c r="Q163" s="140"/>
      <c r="R163" s="140"/>
      <c r="S163" s="140"/>
      <c r="T163" s="141"/>
      <c r="AT163" s="138" t="s">
        <v>212</v>
      </c>
      <c r="AU163" s="138" t="s">
        <v>88</v>
      </c>
      <c r="AV163" s="40" t="s">
        <v>88</v>
      </c>
      <c r="AW163" s="40" t="s">
        <v>31</v>
      </c>
      <c r="AX163" s="40" t="s">
        <v>75</v>
      </c>
      <c r="AY163" s="138" t="s">
        <v>203</v>
      </c>
    </row>
    <row r="164" spans="1:65" s="40" customFormat="1">
      <c r="B164" s="137"/>
      <c r="C164" s="197"/>
      <c r="D164" s="198" t="s">
        <v>212</v>
      </c>
      <c r="E164" s="199" t="s">
        <v>1</v>
      </c>
      <c r="F164" s="200" t="s">
        <v>1548</v>
      </c>
      <c r="G164" s="197"/>
      <c r="H164" s="201">
        <v>0.12</v>
      </c>
      <c r="J164" s="197"/>
      <c r="L164" s="137"/>
      <c r="M164" s="139"/>
      <c r="N164" s="140"/>
      <c r="O164" s="140"/>
      <c r="P164" s="140"/>
      <c r="Q164" s="140"/>
      <c r="R164" s="140"/>
      <c r="S164" s="140"/>
      <c r="T164" s="141"/>
      <c r="AT164" s="138" t="s">
        <v>212</v>
      </c>
      <c r="AU164" s="138" t="s">
        <v>88</v>
      </c>
      <c r="AV164" s="40" t="s">
        <v>88</v>
      </c>
      <c r="AW164" s="40" t="s">
        <v>31</v>
      </c>
      <c r="AX164" s="40" t="s">
        <v>75</v>
      </c>
      <c r="AY164" s="138" t="s">
        <v>203</v>
      </c>
    </row>
    <row r="165" spans="1:65" s="41" customFormat="1">
      <c r="B165" s="142"/>
      <c r="C165" s="202"/>
      <c r="D165" s="198" t="s">
        <v>212</v>
      </c>
      <c r="E165" s="203" t="s">
        <v>1</v>
      </c>
      <c r="F165" s="204" t="s">
        <v>239</v>
      </c>
      <c r="G165" s="202"/>
      <c r="H165" s="205">
        <v>0.624</v>
      </c>
      <c r="J165" s="202"/>
      <c r="L165" s="142"/>
      <c r="M165" s="144"/>
      <c r="N165" s="145"/>
      <c r="O165" s="145"/>
      <c r="P165" s="145"/>
      <c r="Q165" s="145"/>
      <c r="R165" s="145"/>
      <c r="S165" s="145"/>
      <c r="T165" s="146"/>
      <c r="AT165" s="143" t="s">
        <v>212</v>
      </c>
      <c r="AU165" s="143" t="s">
        <v>88</v>
      </c>
      <c r="AV165" s="41" t="s">
        <v>210</v>
      </c>
      <c r="AW165" s="41" t="s">
        <v>31</v>
      </c>
      <c r="AX165" s="41" t="s">
        <v>82</v>
      </c>
      <c r="AY165" s="143" t="s">
        <v>203</v>
      </c>
    </row>
    <row r="166" spans="1:65" s="87" customFormat="1" ht="16.5" customHeight="1">
      <c r="A166" s="19"/>
      <c r="B166" s="36"/>
      <c r="C166" s="192" t="s">
        <v>259</v>
      </c>
      <c r="D166" s="192" t="s">
        <v>206</v>
      </c>
      <c r="E166" s="193" t="s">
        <v>1549</v>
      </c>
      <c r="F166" s="194" t="s">
        <v>1550</v>
      </c>
      <c r="G166" s="195" t="s">
        <v>262</v>
      </c>
      <c r="H166" s="196">
        <v>0.12</v>
      </c>
      <c r="I166" s="37"/>
      <c r="J166" s="227">
        <f>ROUND(I166*H166,2)</f>
        <v>0</v>
      </c>
      <c r="K166" s="38"/>
      <c r="L166" s="36"/>
      <c r="M166" s="39" t="s">
        <v>1</v>
      </c>
      <c r="N166" s="131" t="s">
        <v>41</v>
      </c>
      <c r="O166" s="132"/>
      <c r="P166" s="133">
        <f>O166*H166</f>
        <v>0</v>
      </c>
      <c r="Q166" s="133">
        <v>0</v>
      </c>
      <c r="R166" s="133">
        <f>Q166*H166</f>
        <v>0</v>
      </c>
      <c r="S166" s="133">
        <v>0</v>
      </c>
      <c r="T166" s="134">
        <f>S166*H166</f>
        <v>0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R166" s="135" t="s">
        <v>210</v>
      </c>
      <c r="AT166" s="135" t="s">
        <v>206</v>
      </c>
      <c r="AU166" s="135" t="s">
        <v>88</v>
      </c>
      <c r="AY166" s="80" t="s">
        <v>203</v>
      </c>
      <c r="BE166" s="136">
        <f>IF(N166="základná",J166,0)</f>
        <v>0</v>
      </c>
      <c r="BF166" s="136">
        <f>IF(N166="znížená",J166,0)</f>
        <v>0</v>
      </c>
      <c r="BG166" s="136">
        <f>IF(N166="zákl. prenesená",J166,0)</f>
        <v>0</v>
      </c>
      <c r="BH166" s="136">
        <f>IF(N166="zníž. prenesená",J166,0)</f>
        <v>0</v>
      </c>
      <c r="BI166" s="136">
        <f>IF(N166="nulová",J166,0)</f>
        <v>0</v>
      </c>
      <c r="BJ166" s="80" t="s">
        <v>88</v>
      </c>
      <c r="BK166" s="136">
        <f>ROUND(I166*H166,2)</f>
        <v>0</v>
      </c>
      <c r="BL166" s="80" t="s">
        <v>210</v>
      </c>
      <c r="BM166" s="135" t="s">
        <v>1551</v>
      </c>
    </row>
    <row r="167" spans="1:65" s="87" customFormat="1" ht="16.5" customHeight="1">
      <c r="A167" s="19"/>
      <c r="B167" s="36"/>
      <c r="C167" s="192" t="s">
        <v>267</v>
      </c>
      <c r="D167" s="192" t="s">
        <v>206</v>
      </c>
      <c r="E167" s="193" t="s">
        <v>1552</v>
      </c>
      <c r="F167" s="194" t="s">
        <v>1553</v>
      </c>
      <c r="G167" s="195" t="s">
        <v>262</v>
      </c>
      <c r="H167" s="196">
        <v>0.72</v>
      </c>
      <c r="I167" s="37"/>
      <c r="J167" s="227">
        <f>ROUND(I167*H167,2)</f>
        <v>0</v>
      </c>
      <c r="K167" s="38"/>
      <c r="L167" s="36"/>
      <c r="M167" s="39" t="s">
        <v>1</v>
      </c>
      <c r="N167" s="131" t="s">
        <v>41</v>
      </c>
      <c r="O167" s="132"/>
      <c r="P167" s="133">
        <f>O167*H167</f>
        <v>0</v>
      </c>
      <c r="Q167" s="133">
        <v>0</v>
      </c>
      <c r="R167" s="133">
        <f>Q167*H167</f>
        <v>0</v>
      </c>
      <c r="S167" s="133">
        <v>0</v>
      </c>
      <c r="T167" s="134">
        <f>S167*H167</f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135" t="s">
        <v>210</v>
      </c>
      <c r="AT167" s="135" t="s">
        <v>206</v>
      </c>
      <c r="AU167" s="135" t="s">
        <v>88</v>
      </c>
      <c r="AY167" s="80" t="s">
        <v>203</v>
      </c>
      <c r="BE167" s="136">
        <f>IF(N167="základná",J167,0)</f>
        <v>0</v>
      </c>
      <c r="BF167" s="136">
        <f>IF(N167="znížená",J167,0)</f>
        <v>0</v>
      </c>
      <c r="BG167" s="136">
        <f>IF(N167="zákl. prenesená",J167,0)</f>
        <v>0</v>
      </c>
      <c r="BH167" s="136">
        <f>IF(N167="zníž. prenesená",J167,0)</f>
        <v>0</v>
      </c>
      <c r="BI167" s="136">
        <f>IF(N167="nulová",J167,0)</f>
        <v>0</v>
      </c>
      <c r="BJ167" s="80" t="s">
        <v>88</v>
      </c>
      <c r="BK167" s="136">
        <f>ROUND(I167*H167,2)</f>
        <v>0</v>
      </c>
      <c r="BL167" s="80" t="s">
        <v>210</v>
      </c>
      <c r="BM167" s="135" t="s">
        <v>1554</v>
      </c>
    </row>
    <row r="168" spans="1:65" s="40" customFormat="1">
      <c r="B168" s="137"/>
      <c r="C168" s="197"/>
      <c r="D168" s="198" t="s">
        <v>212</v>
      </c>
      <c r="E168" s="199" t="s">
        <v>1</v>
      </c>
      <c r="F168" s="200" t="s">
        <v>1555</v>
      </c>
      <c r="G168" s="197"/>
      <c r="H168" s="201">
        <v>0.72</v>
      </c>
      <c r="J168" s="197"/>
      <c r="L168" s="137"/>
      <c r="M168" s="139"/>
      <c r="N168" s="140"/>
      <c r="O168" s="140"/>
      <c r="P168" s="140"/>
      <c r="Q168" s="140"/>
      <c r="R168" s="140"/>
      <c r="S168" s="140"/>
      <c r="T168" s="141"/>
      <c r="AT168" s="138" t="s">
        <v>212</v>
      </c>
      <c r="AU168" s="138" t="s">
        <v>88</v>
      </c>
      <c r="AV168" s="40" t="s">
        <v>88</v>
      </c>
      <c r="AW168" s="40" t="s">
        <v>31</v>
      </c>
      <c r="AX168" s="40" t="s">
        <v>75</v>
      </c>
      <c r="AY168" s="138" t="s">
        <v>203</v>
      </c>
    </row>
    <row r="169" spans="1:65" s="41" customFormat="1">
      <c r="B169" s="142"/>
      <c r="C169" s="202"/>
      <c r="D169" s="198" t="s">
        <v>212</v>
      </c>
      <c r="E169" s="203" t="s">
        <v>1</v>
      </c>
      <c r="F169" s="204" t="s">
        <v>239</v>
      </c>
      <c r="G169" s="202"/>
      <c r="H169" s="205">
        <v>0.72</v>
      </c>
      <c r="J169" s="202"/>
      <c r="L169" s="142"/>
      <c r="M169" s="144"/>
      <c r="N169" s="145"/>
      <c r="O169" s="145"/>
      <c r="P169" s="145"/>
      <c r="Q169" s="145"/>
      <c r="R169" s="145"/>
      <c r="S169" s="145"/>
      <c r="T169" s="146"/>
      <c r="AT169" s="143" t="s">
        <v>212</v>
      </c>
      <c r="AU169" s="143" t="s">
        <v>88</v>
      </c>
      <c r="AV169" s="41" t="s">
        <v>210</v>
      </c>
      <c r="AW169" s="41" t="s">
        <v>31</v>
      </c>
      <c r="AX169" s="41" t="s">
        <v>82</v>
      </c>
      <c r="AY169" s="143" t="s">
        <v>203</v>
      </c>
    </row>
    <row r="170" spans="1:65" s="87" customFormat="1" ht="16.5" customHeight="1">
      <c r="A170" s="19"/>
      <c r="B170" s="36"/>
      <c r="C170" s="192" t="s">
        <v>271</v>
      </c>
      <c r="D170" s="192" t="s">
        <v>206</v>
      </c>
      <c r="E170" s="193" t="s">
        <v>1556</v>
      </c>
      <c r="F170" s="194" t="s">
        <v>1557</v>
      </c>
      <c r="G170" s="195" t="s">
        <v>262</v>
      </c>
      <c r="H170" s="196">
        <v>0.624</v>
      </c>
      <c r="I170" s="37"/>
      <c r="J170" s="227">
        <f>ROUND(I170*H170,2)</f>
        <v>0</v>
      </c>
      <c r="K170" s="38"/>
      <c r="L170" s="36"/>
      <c r="M170" s="39" t="s">
        <v>1</v>
      </c>
      <c r="N170" s="131" t="s">
        <v>41</v>
      </c>
      <c r="O170" s="132"/>
      <c r="P170" s="133">
        <f>O170*H170</f>
        <v>0</v>
      </c>
      <c r="Q170" s="133">
        <v>0</v>
      </c>
      <c r="R170" s="133">
        <f>Q170*H170</f>
        <v>0</v>
      </c>
      <c r="S170" s="133">
        <v>0</v>
      </c>
      <c r="T170" s="134">
        <f>S170*H170</f>
        <v>0</v>
      </c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R170" s="135" t="s">
        <v>210</v>
      </c>
      <c r="AT170" s="135" t="s">
        <v>206</v>
      </c>
      <c r="AU170" s="135" t="s">
        <v>88</v>
      </c>
      <c r="AY170" s="80" t="s">
        <v>203</v>
      </c>
      <c r="BE170" s="136">
        <f>IF(N170="základná",J170,0)</f>
        <v>0</v>
      </c>
      <c r="BF170" s="136">
        <f>IF(N170="znížená",J170,0)</f>
        <v>0</v>
      </c>
      <c r="BG170" s="136">
        <f>IF(N170="zákl. prenesená",J170,0)</f>
        <v>0</v>
      </c>
      <c r="BH170" s="136">
        <f>IF(N170="zníž. prenesená",J170,0)</f>
        <v>0</v>
      </c>
      <c r="BI170" s="136">
        <f>IF(N170="nulová",J170,0)</f>
        <v>0</v>
      </c>
      <c r="BJ170" s="80" t="s">
        <v>88</v>
      </c>
      <c r="BK170" s="136">
        <f>ROUND(I170*H170,2)</f>
        <v>0</v>
      </c>
      <c r="BL170" s="80" t="s">
        <v>210</v>
      </c>
      <c r="BM170" s="135" t="s">
        <v>1558</v>
      </c>
    </row>
    <row r="171" spans="1:65" s="40" customFormat="1">
      <c r="B171" s="137"/>
      <c r="C171" s="197"/>
      <c r="D171" s="198" t="s">
        <v>212</v>
      </c>
      <c r="E171" s="199" t="s">
        <v>1</v>
      </c>
      <c r="F171" s="200" t="s">
        <v>1547</v>
      </c>
      <c r="G171" s="197"/>
      <c r="H171" s="201">
        <v>0.504</v>
      </c>
      <c r="J171" s="197"/>
      <c r="L171" s="137"/>
      <c r="M171" s="139"/>
      <c r="N171" s="140"/>
      <c r="O171" s="140"/>
      <c r="P171" s="140"/>
      <c r="Q171" s="140"/>
      <c r="R171" s="140"/>
      <c r="S171" s="140"/>
      <c r="T171" s="141"/>
      <c r="AT171" s="138" t="s">
        <v>212</v>
      </c>
      <c r="AU171" s="138" t="s">
        <v>88</v>
      </c>
      <c r="AV171" s="40" t="s">
        <v>88</v>
      </c>
      <c r="AW171" s="40" t="s">
        <v>31</v>
      </c>
      <c r="AX171" s="40" t="s">
        <v>75</v>
      </c>
      <c r="AY171" s="138" t="s">
        <v>203</v>
      </c>
    </row>
    <row r="172" spans="1:65" s="40" customFormat="1">
      <c r="B172" s="137"/>
      <c r="C172" s="197"/>
      <c r="D172" s="198" t="s">
        <v>212</v>
      </c>
      <c r="E172" s="199" t="s">
        <v>1</v>
      </c>
      <c r="F172" s="200" t="s">
        <v>1548</v>
      </c>
      <c r="G172" s="197"/>
      <c r="H172" s="201">
        <v>0.12</v>
      </c>
      <c r="J172" s="197"/>
      <c r="L172" s="137"/>
      <c r="M172" s="139"/>
      <c r="N172" s="140"/>
      <c r="O172" s="140"/>
      <c r="P172" s="140"/>
      <c r="Q172" s="140"/>
      <c r="R172" s="140"/>
      <c r="S172" s="140"/>
      <c r="T172" s="141"/>
      <c r="AT172" s="138" t="s">
        <v>212</v>
      </c>
      <c r="AU172" s="138" t="s">
        <v>88</v>
      </c>
      <c r="AV172" s="40" t="s">
        <v>88</v>
      </c>
      <c r="AW172" s="40" t="s">
        <v>31</v>
      </c>
      <c r="AX172" s="40" t="s">
        <v>75</v>
      </c>
      <c r="AY172" s="138" t="s">
        <v>203</v>
      </c>
    </row>
    <row r="173" spans="1:65" s="41" customFormat="1">
      <c r="B173" s="142"/>
      <c r="C173" s="202"/>
      <c r="D173" s="198" t="s">
        <v>212</v>
      </c>
      <c r="E173" s="203" t="s">
        <v>1</v>
      </c>
      <c r="F173" s="204" t="s">
        <v>239</v>
      </c>
      <c r="G173" s="202"/>
      <c r="H173" s="205">
        <v>0.624</v>
      </c>
      <c r="J173" s="202"/>
      <c r="L173" s="142"/>
      <c r="M173" s="144"/>
      <c r="N173" s="145"/>
      <c r="O173" s="145"/>
      <c r="P173" s="145"/>
      <c r="Q173" s="145"/>
      <c r="R173" s="145"/>
      <c r="S173" s="145"/>
      <c r="T173" s="146"/>
      <c r="AT173" s="143" t="s">
        <v>212</v>
      </c>
      <c r="AU173" s="143" t="s">
        <v>88</v>
      </c>
      <c r="AV173" s="41" t="s">
        <v>210</v>
      </c>
      <c r="AW173" s="41" t="s">
        <v>31</v>
      </c>
      <c r="AX173" s="41" t="s">
        <v>82</v>
      </c>
      <c r="AY173" s="143" t="s">
        <v>203</v>
      </c>
    </row>
    <row r="174" spans="1:65" s="87" customFormat="1" ht="16.5" customHeight="1">
      <c r="A174" s="19"/>
      <c r="B174" s="36"/>
      <c r="C174" s="192" t="s">
        <v>244</v>
      </c>
      <c r="D174" s="192" t="s">
        <v>206</v>
      </c>
      <c r="E174" s="193" t="s">
        <v>1559</v>
      </c>
      <c r="F174" s="194" t="s">
        <v>1560</v>
      </c>
      <c r="G174" s="195" t="s">
        <v>262</v>
      </c>
      <c r="H174" s="196">
        <v>0.93799999999999994</v>
      </c>
      <c r="I174" s="37"/>
      <c r="J174" s="227">
        <f>ROUND(I174*H174,2)</f>
        <v>0</v>
      </c>
      <c r="K174" s="38"/>
      <c r="L174" s="36"/>
      <c r="M174" s="39" t="s">
        <v>1</v>
      </c>
      <c r="N174" s="131" t="s">
        <v>41</v>
      </c>
      <c r="O174" s="132"/>
      <c r="P174" s="133">
        <f>O174*H174</f>
        <v>0</v>
      </c>
      <c r="Q174" s="133">
        <v>0</v>
      </c>
      <c r="R174" s="133">
        <f>Q174*H174</f>
        <v>0</v>
      </c>
      <c r="S174" s="133">
        <v>0</v>
      </c>
      <c r="T174" s="134">
        <f>S174*H174</f>
        <v>0</v>
      </c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R174" s="135" t="s">
        <v>210</v>
      </c>
      <c r="AT174" s="135" t="s">
        <v>206</v>
      </c>
      <c r="AU174" s="135" t="s">
        <v>88</v>
      </c>
      <c r="AY174" s="80" t="s">
        <v>203</v>
      </c>
      <c r="BE174" s="136">
        <f>IF(N174="základná",J174,0)</f>
        <v>0</v>
      </c>
      <c r="BF174" s="136">
        <f>IF(N174="znížená",J174,0)</f>
        <v>0</v>
      </c>
      <c r="BG174" s="136">
        <f>IF(N174="zákl. prenesená",J174,0)</f>
        <v>0</v>
      </c>
      <c r="BH174" s="136">
        <f>IF(N174="zníž. prenesená",J174,0)</f>
        <v>0</v>
      </c>
      <c r="BI174" s="136">
        <f>IF(N174="nulová",J174,0)</f>
        <v>0</v>
      </c>
      <c r="BJ174" s="80" t="s">
        <v>88</v>
      </c>
      <c r="BK174" s="136">
        <f>ROUND(I174*H174,2)</f>
        <v>0</v>
      </c>
      <c r="BL174" s="80" t="s">
        <v>210</v>
      </c>
      <c r="BM174" s="135" t="s">
        <v>1561</v>
      </c>
    </row>
    <row r="175" spans="1:65" s="87" customFormat="1" ht="16.5" customHeight="1">
      <c r="A175" s="19"/>
      <c r="B175" s="36"/>
      <c r="C175" s="192" t="s">
        <v>280</v>
      </c>
      <c r="D175" s="192" t="s">
        <v>206</v>
      </c>
      <c r="E175" s="193" t="s">
        <v>1562</v>
      </c>
      <c r="F175" s="194" t="s">
        <v>1563</v>
      </c>
      <c r="G175" s="195" t="s">
        <v>262</v>
      </c>
      <c r="H175" s="196">
        <v>9.39</v>
      </c>
      <c r="I175" s="37"/>
      <c r="J175" s="227">
        <f>ROUND(I175*H175,2)</f>
        <v>0</v>
      </c>
      <c r="K175" s="38"/>
      <c r="L175" s="36"/>
      <c r="M175" s="39" t="s">
        <v>1</v>
      </c>
      <c r="N175" s="131" t="s">
        <v>41</v>
      </c>
      <c r="O175" s="132"/>
      <c r="P175" s="133">
        <f>O175*H175</f>
        <v>0</v>
      </c>
      <c r="Q175" s="133">
        <v>0</v>
      </c>
      <c r="R175" s="133">
        <f>Q175*H175</f>
        <v>0</v>
      </c>
      <c r="S175" s="133">
        <v>0</v>
      </c>
      <c r="T175" s="134">
        <f>S175*H175</f>
        <v>0</v>
      </c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R175" s="135" t="s">
        <v>210</v>
      </c>
      <c r="AT175" s="135" t="s">
        <v>206</v>
      </c>
      <c r="AU175" s="135" t="s">
        <v>88</v>
      </c>
      <c r="AY175" s="80" t="s">
        <v>203</v>
      </c>
      <c r="BE175" s="136">
        <f>IF(N175="základná",J175,0)</f>
        <v>0</v>
      </c>
      <c r="BF175" s="136">
        <f>IF(N175="znížená",J175,0)</f>
        <v>0</v>
      </c>
      <c r="BG175" s="136">
        <f>IF(N175="zákl. prenesená",J175,0)</f>
        <v>0</v>
      </c>
      <c r="BH175" s="136">
        <f>IF(N175="zníž. prenesená",J175,0)</f>
        <v>0</v>
      </c>
      <c r="BI175" s="136">
        <f>IF(N175="nulová",J175,0)</f>
        <v>0</v>
      </c>
      <c r="BJ175" s="80" t="s">
        <v>88</v>
      </c>
      <c r="BK175" s="136">
        <f>ROUND(I175*H175,2)</f>
        <v>0</v>
      </c>
      <c r="BL175" s="80" t="s">
        <v>210</v>
      </c>
      <c r="BM175" s="135" t="s">
        <v>1564</v>
      </c>
    </row>
    <row r="176" spans="1:65" s="40" customFormat="1">
      <c r="B176" s="137"/>
      <c r="C176" s="197"/>
      <c r="D176" s="198" t="s">
        <v>212</v>
      </c>
      <c r="E176" s="199" t="s">
        <v>1</v>
      </c>
      <c r="F176" s="200" t="s">
        <v>1565</v>
      </c>
      <c r="G176" s="197"/>
      <c r="H176" s="201">
        <v>9.39</v>
      </c>
      <c r="J176" s="197"/>
      <c r="L176" s="137"/>
      <c r="M176" s="139"/>
      <c r="N176" s="140"/>
      <c r="O176" s="140"/>
      <c r="P176" s="140"/>
      <c r="Q176" s="140"/>
      <c r="R176" s="140"/>
      <c r="S176" s="140"/>
      <c r="T176" s="141"/>
      <c r="AT176" s="138" t="s">
        <v>212</v>
      </c>
      <c r="AU176" s="138" t="s">
        <v>88</v>
      </c>
      <c r="AV176" s="40" t="s">
        <v>88</v>
      </c>
      <c r="AW176" s="40" t="s">
        <v>31</v>
      </c>
      <c r="AX176" s="40" t="s">
        <v>75</v>
      </c>
      <c r="AY176" s="138" t="s">
        <v>203</v>
      </c>
    </row>
    <row r="177" spans="1:65" s="41" customFormat="1">
      <c r="B177" s="142"/>
      <c r="C177" s="202"/>
      <c r="D177" s="198" t="s">
        <v>212</v>
      </c>
      <c r="E177" s="203" t="s">
        <v>1</v>
      </c>
      <c r="F177" s="204" t="s">
        <v>239</v>
      </c>
      <c r="G177" s="202"/>
      <c r="H177" s="205">
        <v>9.39</v>
      </c>
      <c r="J177" s="202"/>
      <c r="L177" s="142"/>
      <c r="M177" s="144"/>
      <c r="N177" s="145"/>
      <c r="O177" s="145"/>
      <c r="P177" s="145"/>
      <c r="Q177" s="145"/>
      <c r="R177" s="145"/>
      <c r="S177" s="145"/>
      <c r="T177" s="146"/>
      <c r="AT177" s="143" t="s">
        <v>212</v>
      </c>
      <c r="AU177" s="143" t="s">
        <v>88</v>
      </c>
      <c r="AV177" s="41" t="s">
        <v>210</v>
      </c>
      <c r="AW177" s="41" t="s">
        <v>31</v>
      </c>
      <c r="AX177" s="41" t="s">
        <v>82</v>
      </c>
      <c r="AY177" s="143" t="s">
        <v>203</v>
      </c>
    </row>
    <row r="178" spans="1:65" s="87" customFormat="1" ht="16.5" customHeight="1">
      <c r="A178" s="19"/>
      <c r="B178" s="36"/>
      <c r="C178" s="213" t="s">
        <v>284</v>
      </c>
      <c r="D178" s="213" t="s">
        <v>368</v>
      </c>
      <c r="E178" s="214" t="s">
        <v>1566</v>
      </c>
      <c r="F178" s="215" t="s">
        <v>1567</v>
      </c>
      <c r="G178" s="216" t="s">
        <v>605</v>
      </c>
      <c r="H178" s="217">
        <v>20.282</v>
      </c>
      <c r="I178" s="44"/>
      <c r="J178" s="228">
        <f>ROUND(I178*H178,2)</f>
        <v>0</v>
      </c>
      <c r="K178" s="45"/>
      <c r="L178" s="157"/>
      <c r="M178" s="46" t="s">
        <v>1</v>
      </c>
      <c r="N178" s="158" t="s">
        <v>41</v>
      </c>
      <c r="O178" s="132"/>
      <c r="P178" s="133">
        <f>O178*H178</f>
        <v>0</v>
      </c>
      <c r="Q178" s="133">
        <v>1</v>
      </c>
      <c r="R178" s="133">
        <f>Q178*H178</f>
        <v>20.282</v>
      </c>
      <c r="S178" s="133">
        <v>0</v>
      </c>
      <c r="T178" s="134">
        <f>S178*H178</f>
        <v>0</v>
      </c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R178" s="135" t="s">
        <v>267</v>
      </c>
      <c r="AT178" s="135" t="s">
        <v>368</v>
      </c>
      <c r="AU178" s="135" t="s">
        <v>88</v>
      </c>
      <c r="AY178" s="80" t="s">
        <v>203</v>
      </c>
      <c r="BE178" s="136">
        <f>IF(N178="základná",J178,0)</f>
        <v>0</v>
      </c>
      <c r="BF178" s="136">
        <f>IF(N178="znížená",J178,0)</f>
        <v>0</v>
      </c>
      <c r="BG178" s="136">
        <f>IF(N178="zákl. prenesená",J178,0)</f>
        <v>0</v>
      </c>
      <c r="BH178" s="136">
        <f>IF(N178="zníž. prenesená",J178,0)</f>
        <v>0</v>
      </c>
      <c r="BI178" s="136">
        <f>IF(N178="nulová",J178,0)</f>
        <v>0</v>
      </c>
      <c r="BJ178" s="80" t="s">
        <v>88</v>
      </c>
      <c r="BK178" s="136">
        <f>ROUND(I178*H178,2)</f>
        <v>0</v>
      </c>
      <c r="BL178" s="80" t="s">
        <v>210</v>
      </c>
      <c r="BM178" s="135" t="s">
        <v>1568</v>
      </c>
    </row>
    <row r="179" spans="1:65" s="40" customFormat="1">
      <c r="B179" s="137"/>
      <c r="C179" s="197"/>
      <c r="D179" s="198" t="s">
        <v>212</v>
      </c>
      <c r="E179" s="199" t="s">
        <v>1</v>
      </c>
      <c r="F179" s="200" t="s">
        <v>1569</v>
      </c>
      <c r="G179" s="197"/>
      <c r="H179" s="201">
        <v>20.282</v>
      </c>
      <c r="J179" s="197"/>
      <c r="L179" s="137"/>
      <c r="M179" s="139"/>
      <c r="N179" s="140"/>
      <c r="O179" s="140"/>
      <c r="P179" s="140"/>
      <c r="Q179" s="140"/>
      <c r="R179" s="140"/>
      <c r="S179" s="140"/>
      <c r="T179" s="141"/>
      <c r="AT179" s="138" t="s">
        <v>212</v>
      </c>
      <c r="AU179" s="138" t="s">
        <v>88</v>
      </c>
      <c r="AV179" s="40" t="s">
        <v>88</v>
      </c>
      <c r="AW179" s="40" t="s">
        <v>31</v>
      </c>
      <c r="AX179" s="40" t="s">
        <v>75</v>
      </c>
      <c r="AY179" s="138" t="s">
        <v>203</v>
      </c>
    </row>
    <row r="180" spans="1:65" s="41" customFormat="1">
      <c r="B180" s="142"/>
      <c r="C180" s="202"/>
      <c r="D180" s="198" t="s">
        <v>212</v>
      </c>
      <c r="E180" s="203" t="s">
        <v>1</v>
      </c>
      <c r="F180" s="204" t="s">
        <v>239</v>
      </c>
      <c r="G180" s="202"/>
      <c r="H180" s="205">
        <v>20.282</v>
      </c>
      <c r="J180" s="202"/>
      <c r="L180" s="142"/>
      <c r="M180" s="144"/>
      <c r="N180" s="145"/>
      <c r="O180" s="145"/>
      <c r="P180" s="145"/>
      <c r="Q180" s="145"/>
      <c r="R180" s="145"/>
      <c r="S180" s="145"/>
      <c r="T180" s="146"/>
      <c r="AT180" s="143" t="s">
        <v>212</v>
      </c>
      <c r="AU180" s="143" t="s">
        <v>88</v>
      </c>
      <c r="AV180" s="41" t="s">
        <v>210</v>
      </c>
      <c r="AW180" s="41" t="s">
        <v>31</v>
      </c>
      <c r="AX180" s="41" t="s">
        <v>82</v>
      </c>
      <c r="AY180" s="143" t="s">
        <v>203</v>
      </c>
    </row>
    <row r="181" spans="1:65" s="35" customFormat="1" ht="22.9" customHeight="1">
      <c r="B181" s="123"/>
      <c r="C181" s="188"/>
      <c r="D181" s="189" t="s">
        <v>74</v>
      </c>
      <c r="E181" s="191" t="s">
        <v>210</v>
      </c>
      <c r="F181" s="191" t="s">
        <v>1570</v>
      </c>
      <c r="G181" s="188"/>
      <c r="H181" s="188"/>
      <c r="J181" s="226">
        <f>BK181</f>
        <v>0</v>
      </c>
      <c r="L181" s="123"/>
      <c r="M181" s="125"/>
      <c r="N181" s="126"/>
      <c r="O181" s="126"/>
      <c r="P181" s="127">
        <f>SUM(P182:P192)</f>
        <v>0</v>
      </c>
      <c r="Q181" s="126"/>
      <c r="R181" s="127">
        <f>SUM(R182:R192)</f>
        <v>0.75317113000000002</v>
      </c>
      <c r="S181" s="126"/>
      <c r="T181" s="128">
        <f>SUM(T182:T192)</f>
        <v>0</v>
      </c>
      <c r="AR181" s="124" t="s">
        <v>82</v>
      </c>
      <c r="AT181" s="129" t="s">
        <v>74</v>
      </c>
      <c r="AU181" s="129" t="s">
        <v>82</v>
      </c>
      <c r="AY181" s="124" t="s">
        <v>203</v>
      </c>
      <c r="BK181" s="130">
        <f>SUM(BK182:BK192)</f>
        <v>0</v>
      </c>
    </row>
    <row r="182" spans="1:65" s="87" customFormat="1" ht="16.5" customHeight="1">
      <c r="A182" s="19"/>
      <c r="B182" s="36"/>
      <c r="C182" s="192" t="s">
        <v>288</v>
      </c>
      <c r="D182" s="192" t="s">
        <v>206</v>
      </c>
      <c r="E182" s="193" t="s">
        <v>1571</v>
      </c>
      <c r="F182" s="194" t="s">
        <v>1572</v>
      </c>
      <c r="G182" s="195" t="s">
        <v>209</v>
      </c>
      <c r="H182" s="196">
        <v>2</v>
      </c>
      <c r="I182" s="37"/>
      <c r="J182" s="227">
        <f>ROUND(I182*H182,2)</f>
        <v>0</v>
      </c>
      <c r="K182" s="38"/>
      <c r="L182" s="36"/>
      <c r="M182" s="39" t="s">
        <v>1</v>
      </c>
      <c r="N182" s="131" t="s">
        <v>41</v>
      </c>
      <c r="O182" s="132"/>
      <c r="P182" s="133">
        <f>O182*H182</f>
        <v>0</v>
      </c>
      <c r="Q182" s="133">
        <v>1.65E-3</v>
      </c>
      <c r="R182" s="133">
        <f>Q182*H182</f>
        <v>3.3E-3</v>
      </c>
      <c r="S182" s="133">
        <v>0</v>
      </c>
      <c r="T182" s="134">
        <f>S182*H182</f>
        <v>0</v>
      </c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R182" s="135" t="s">
        <v>210</v>
      </c>
      <c r="AT182" s="135" t="s">
        <v>206</v>
      </c>
      <c r="AU182" s="135" t="s">
        <v>88</v>
      </c>
      <c r="AY182" s="80" t="s">
        <v>203</v>
      </c>
      <c r="BE182" s="136">
        <f>IF(N182="základná",J182,0)</f>
        <v>0</v>
      </c>
      <c r="BF182" s="136">
        <f>IF(N182="znížená",J182,0)</f>
        <v>0</v>
      </c>
      <c r="BG182" s="136">
        <f>IF(N182="zákl. prenesená",J182,0)</f>
        <v>0</v>
      </c>
      <c r="BH182" s="136">
        <f>IF(N182="zníž. prenesená",J182,0)</f>
        <v>0</v>
      </c>
      <c r="BI182" s="136">
        <f>IF(N182="nulová",J182,0)</f>
        <v>0</v>
      </c>
      <c r="BJ182" s="80" t="s">
        <v>88</v>
      </c>
      <c r="BK182" s="136">
        <f>ROUND(I182*H182,2)</f>
        <v>0</v>
      </c>
      <c r="BL182" s="80" t="s">
        <v>210</v>
      </c>
      <c r="BM182" s="135" t="s">
        <v>1573</v>
      </c>
    </row>
    <row r="183" spans="1:65" s="87" customFormat="1" ht="16.5" customHeight="1">
      <c r="A183" s="19"/>
      <c r="B183" s="36"/>
      <c r="C183" s="213" t="s">
        <v>296</v>
      </c>
      <c r="D183" s="213" t="s">
        <v>368</v>
      </c>
      <c r="E183" s="214" t="s">
        <v>1574</v>
      </c>
      <c r="F183" s="215" t="s">
        <v>1575</v>
      </c>
      <c r="G183" s="216" t="s">
        <v>116</v>
      </c>
      <c r="H183" s="217">
        <v>0.5</v>
      </c>
      <c r="I183" s="44"/>
      <c r="J183" s="228">
        <f>ROUND(I183*H183,2)</f>
        <v>0</v>
      </c>
      <c r="K183" s="45"/>
      <c r="L183" s="157"/>
      <c r="M183" s="46" t="s">
        <v>1</v>
      </c>
      <c r="N183" s="158" t="s">
        <v>41</v>
      </c>
      <c r="O183" s="132"/>
      <c r="P183" s="133">
        <f>O183*H183</f>
        <v>0</v>
      </c>
      <c r="Q183" s="133">
        <v>0.11</v>
      </c>
      <c r="R183" s="133">
        <f>Q183*H183</f>
        <v>5.5E-2</v>
      </c>
      <c r="S183" s="133">
        <v>0</v>
      </c>
      <c r="T183" s="134">
        <f>S183*H183</f>
        <v>0</v>
      </c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R183" s="135" t="s">
        <v>267</v>
      </c>
      <c r="AT183" s="135" t="s">
        <v>368</v>
      </c>
      <c r="AU183" s="135" t="s">
        <v>88</v>
      </c>
      <c r="AY183" s="80" t="s">
        <v>203</v>
      </c>
      <c r="BE183" s="136">
        <f>IF(N183="základná",J183,0)</f>
        <v>0</v>
      </c>
      <c r="BF183" s="136">
        <f>IF(N183="znížená",J183,0)</f>
        <v>0</v>
      </c>
      <c r="BG183" s="136">
        <f>IF(N183="zákl. prenesená",J183,0)</f>
        <v>0</v>
      </c>
      <c r="BH183" s="136">
        <f>IF(N183="zníž. prenesená",J183,0)</f>
        <v>0</v>
      </c>
      <c r="BI183" s="136">
        <f>IF(N183="nulová",J183,0)</f>
        <v>0</v>
      </c>
      <c r="BJ183" s="80" t="s">
        <v>88</v>
      </c>
      <c r="BK183" s="136">
        <f>ROUND(I183*H183,2)</f>
        <v>0</v>
      </c>
      <c r="BL183" s="80" t="s">
        <v>210</v>
      </c>
      <c r="BM183" s="135" t="s">
        <v>1576</v>
      </c>
    </row>
    <row r="184" spans="1:65" s="40" customFormat="1">
      <c r="B184" s="137"/>
      <c r="C184" s="197"/>
      <c r="D184" s="198" t="s">
        <v>212</v>
      </c>
      <c r="E184" s="199" t="s">
        <v>1</v>
      </c>
      <c r="F184" s="200" t="s">
        <v>1577</v>
      </c>
      <c r="G184" s="197"/>
      <c r="H184" s="201">
        <v>0.5</v>
      </c>
      <c r="J184" s="197"/>
      <c r="L184" s="137"/>
      <c r="M184" s="139"/>
      <c r="N184" s="140"/>
      <c r="O184" s="140"/>
      <c r="P184" s="140"/>
      <c r="Q184" s="140"/>
      <c r="R184" s="140"/>
      <c r="S184" s="140"/>
      <c r="T184" s="141"/>
      <c r="AT184" s="138" t="s">
        <v>212</v>
      </c>
      <c r="AU184" s="138" t="s">
        <v>88</v>
      </c>
      <c r="AV184" s="40" t="s">
        <v>88</v>
      </c>
      <c r="AW184" s="40" t="s">
        <v>31</v>
      </c>
      <c r="AX184" s="40" t="s">
        <v>82</v>
      </c>
      <c r="AY184" s="138" t="s">
        <v>203</v>
      </c>
    </row>
    <row r="185" spans="1:65" s="87" customFormat="1" ht="16.5" customHeight="1">
      <c r="A185" s="19"/>
      <c r="B185" s="36"/>
      <c r="C185" s="192" t="s">
        <v>300</v>
      </c>
      <c r="D185" s="192" t="s">
        <v>206</v>
      </c>
      <c r="E185" s="193" t="s">
        <v>1578</v>
      </c>
      <c r="F185" s="194" t="s">
        <v>1579</v>
      </c>
      <c r="G185" s="195" t="s">
        <v>262</v>
      </c>
      <c r="H185" s="196">
        <v>4.9000000000000002E-2</v>
      </c>
      <c r="I185" s="37"/>
      <c r="J185" s="227">
        <f>ROUND(I185*H185,2)</f>
        <v>0</v>
      </c>
      <c r="K185" s="38"/>
      <c r="L185" s="36"/>
      <c r="M185" s="39" t="s">
        <v>1</v>
      </c>
      <c r="N185" s="131" t="s">
        <v>41</v>
      </c>
      <c r="O185" s="132"/>
      <c r="P185" s="133">
        <f>O185*H185</f>
        <v>0</v>
      </c>
      <c r="Q185" s="133">
        <v>2.1922799999999998</v>
      </c>
      <c r="R185" s="133">
        <f>Q185*H185</f>
        <v>0.10742172</v>
      </c>
      <c r="S185" s="133">
        <v>0</v>
      </c>
      <c r="T185" s="134">
        <f>S185*H185</f>
        <v>0</v>
      </c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R185" s="135" t="s">
        <v>210</v>
      </c>
      <c r="AT185" s="135" t="s">
        <v>206</v>
      </c>
      <c r="AU185" s="135" t="s">
        <v>88</v>
      </c>
      <c r="AY185" s="80" t="s">
        <v>203</v>
      </c>
      <c r="BE185" s="136">
        <f>IF(N185="základná",J185,0)</f>
        <v>0</v>
      </c>
      <c r="BF185" s="136">
        <f>IF(N185="znížená",J185,0)</f>
        <v>0</v>
      </c>
      <c r="BG185" s="136">
        <f>IF(N185="zákl. prenesená",J185,0)</f>
        <v>0</v>
      </c>
      <c r="BH185" s="136">
        <f>IF(N185="zníž. prenesená",J185,0)</f>
        <v>0</v>
      </c>
      <c r="BI185" s="136">
        <f>IF(N185="nulová",J185,0)</f>
        <v>0</v>
      </c>
      <c r="BJ185" s="80" t="s">
        <v>88</v>
      </c>
      <c r="BK185" s="136">
        <f>ROUND(I185*H185,2)</f>
        <v>0</v>
      </c>
      <c r="BL185" s="80" t="s">
        <v>210</v>
      </c>
      <c r="BM185" s="135" t="s">
        <v>1580</v>
      </c>
    </row>
    <row r="186" spans="1:65" s="40" customFormat="1">
      <c r="B186" s="137"/>
      <c r="C186" s="197"/>
      <c r="D186" s="198" t="s">
        <v>212</v>
      </c>
      <c r="E186" s="199" t="s">
        <v>1</v>
      </c>
      <c r="F186" s="200" t="s">
        <v>1581</v>
      </c>
      <c r="G186" s="197"/>
      <c r="H186" s="201">
        <v>4.9000000000000002E-2</v>
      </c>
      <c r="J186" s="197"/>
      <c r="L186" s="137"/>
      <c r="M186" s="139"/>
      <c r="N186" s="140"/>
      <c r="O186" s="140"/>
      <c r="P186" s="140"/>
      <c r="Q186" s="140"/>
      <c r="R186" s="140"/>
      <c r="S186" s="140"/>
      <c r="T186" s="141"/>
      <c r="AT186" s="138" t="s">
        <v>212</v>
      </c>
      <c r="AU186" s="138" t="s">
        <v>88</v>
      </c>
      <c r="AV186" s="40" t="s">
        <v>88</v>
      </c>
      <c r="AW186" s="40" t="s">
        <v>31</v>
      </c>
      <c r="AX186" s="40" t="s">
        <v>82</v>
      </c>
      <c r="AY186" s="138" t="s">
        <v>203</v>
      </c>
    </row>
    <row r="187" spans="1:65" s="87" customFormat="1" ht="16.5" customHeight="1">
      <c r="A187" s="19"/>
      <c r="B187" s="36"/>
      <c r="C187" s="192" t="s">
        <v>308</v>
      </c>
      <c r="D187" s="192" t="s">
        <v>206</v>
      </c>
      <c r="E187" s="193" t="s">
        <v>1582</v>
      </c>
      <c r="F187" s="194" t="s">
        <v>1583</v>
      </c>
      <c r="G187" s="195" t="s">
        <v>116</v>
      </c>
      <c r="H187" s="196">
        <v>0.28000000000000003</v>
      </c>
      <c r="I187" s="37"/>
      <c r="J187" s="227">
        <f>ROUND(I187*H187,2)</f>
        <v>0</v>
      </c>
      <c r="K187" s="38"/>
      <c r="L187" s="36"/>
      <c r="M187" s="39" t="s">
        <v>1</v>
      </c>
      <c r="N187" s="131" t="s">
        <v>41</v>
      </c>
      <c r="O187" s="132"/>
      <c r="P187" s="133">
        <f>O187*H187</f>
        <v>0</v>
      </c>
      <c r="Q187" s="133">
        <v>4.6100000000000004E-3</v>
      </c>
      <c r="R187" s="133">
        <f>Q187*H187</f>
        <v>1.2908000000000002E-3</v>
      </c>
      <c r="S187" s="133">
        <v>0</v>
      </c>
      <c r="T187" s="134">
        <f>S187*H187</f>
        <v>0</v>
      </c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R187" s="135" t="s">
        <v>210</v>
      </c>
      <c r="AT187" s="135" t="s">
        <v>206</v>
      </c>
      <c r="AU187" s="135" t="s">
        <v>88</v>
      </c>
      <c r="AY187" s="80" t="s">
        <v>203</v>
      </c>
      <c r="BE187" s="136">
        <f>IF(N187="základná",J187,0)</f>
        <v>0</v>
      </c>
      <c r="BF187" s="136">
        <f>IF(N187="znížená",J187,0)</f>
        <v>0</v>
      </c>
      <c r="BG187" s="136">
        <f>IF(N187="zákl. prenesená",J187,0)</f>
        <v>0</v>
      </c>
      <c r="BH187" s="136">
        <f>IF(N187="zníž. prenesená",J187,0)</f>
        <v>0</v>
      </c>
      <c r="BI187" s="136">
        <f>IF(N187="nulová",J187,0)</f>
        <v>0</v>
      </c>
      <c r="BJ187" s="80" t="s">
        <v>88</v>
      </c>
      <c r="BK187" s="136">
        <f>ROUND(I187*H187,2)</f>
        <v>0</v>
      </c>
      <c r="BL187" s="80" t="s">
        <v>210</v>
      </c>
      <c r="BM187" s="135" t="s">
        <v>1584</v>
      </c>
    </row>
    <row r="188" spans="1:65" s="40" customFormat="1">
      <c r="B188" s="137"/>
      <c r="C188" s="197"/>
      <c r="D188" s="198" t="s">
        <v>212</v>
      </c>
      <c r="E188" s="199" t="s">
        <v>1</v>
      </c>
      <c r="F188" s="200" t="s">
        <v>1585</v>
      </c>
      <c r="G188" s="197"/>
      <c r="H188" s="201">
        <v>0.28000000000000003</v>
      </c>
      <c r="J188" s="197"/>
      <c r="L188" s="137"/>
      <c r="M188" s="139"/>
      <c r="N188" s="140"/>
      <c r="O188" s="140"/>
      <c r="P188" s="140"/>
      <c r="Q188" s="140"/>
      <c r="R188" s="140"/>
      <c r="S188" s="140"/>
      <c r="T188" s="141"/>
      <c r="AT188" s="138" t="s">
        <v>212</v>
      </c>
      <c r="AU188" s="138" t="s">
        <v>88</v>
      </c>
      <c r="AV188" s="40" t="s">
        <v>88</v>
      </c>
      <c r="AW188" s="40" t="s">
        <v>31</v>
      </c>
      <c r="AX188" s="40" t="s">
        <v>82</v>
      </c>
      <c r="AY188" s="138" t="s">
        <v>203</v>
      </c>
    </row>
    <row r="189" spans="1:65" s="87" customFormat="1" ht="16.5" customHeight="1">
      <c r="A189" s="19"/>
      <c r="B189" s="36"/>
      <c r="C189" s="192" t="s">
        <v>312</v>
      </c>
      <c r="D189" s="192" t="s">
        <v>206</v>
      </c>
      <c r="E189" s="193" t="s">
        <v>1586</v>
      </c>
      <c r="F189" s="194" t="s">
        <v>1587</v>
      </c>
      <c r="G189" s="195" t="s">
        <v>262</v>
      </c>
      <c r="H189" s="196">
        <v>0.26300000000000001</v>
      </c>
      <c r="I189" s="37"/>
      <c r="J189" s="227">
        <f>ROUND(I189*H189,2)</f>
        <v>0</v>
      </c>
      <c r="K189" s="38"/>
      <c r="L189" s="36"/>
      <c r="M189" s="39" t="s">
        <v>1</v>
      </c>
      <c r="N189" s="131" t="s">
        <v>41</v>
      </c>
      <c r="O189" s="132"/>
      <c r="P189" s="133">
        <f>O189*H189</f>
        <v>0</v>
      </c>
      <c r="Q189" s="133">
        <v>2.2164700000000002</v>
      </c>
      <c r="R189" s="133">
        <f>Q189*H189</f>
        <v>0.58293161000000004</v>
      </c>
      <c r="S189" s="133">
        <v>0</v>
      </c>
      <c r="T189" s="134">
        <f>S189*H189</f>
        <v>0</v>
      </c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R189" s="135" t="s">
        <v>210</v>
      </c>
      <c r="AT189" s="135" t="s">
        <v>206</v>
      </c>
      <c r="AU189" s="135" t="s">
        <v>88</v>
      </c>
      <c r="AY189" s="80" t="s">
        <v>203</v>
      </c>
      <c r="BE189" s="136">
        <f>IF(N189="základná",J189,0)</f>
        <v>0</v>
      </c>
      <c r="BF189" s="136">
        <f>IF(N189="znížená",J189,0)</f>
        <v>0</v>
      </c>
      <c r="BG189" s="136">
        <f>IF(N189="zákl. prenesená",J189,0)</f>
        <v>0</v>
      </c>
      <c r="BH189" s="136">
        <f>IF(N189="zníž. prenesená",J189,0)</f>
        <v>0</v>
      </c>
      <c r="BI189" s="136">
        <f>IF(N189="nulová",J189,0)</f>
        <v>0</v>
      </c>
      <c r="BJ189" s="80" t="s">
        <v>88</v>
      </c>
      <c r="BK189" s="136">
        <f>ROUND(I189*H189,2)</f>
        <v>0</v>
      </c>
      <c r="BL189" s="80" t="s">
        <v>210</v>
      </c>
      <c r="BM189" s="135" t="s">
        <v>1588</v>
      </c>
    </row>
    <row r="190" spans="1:65" s="40" customFormat="1">
      <c r="B190" s="137"/>
      <c r="C190" s="197"/>
      <c r="D190" s="198" t="s">
        <v>212</v>
      </c>
      <c r="E190" s="199" t="s">
        <v>1</v>
      </c>
      <c r="F190" s="200" t="s">
        <v>1589</v>
      </c>
      <c r="G190" s="197"/>
      <c r="H190" s="201">
        <v>0.26300000000000001</v>
      </c>
      <c r="J190" s="197"/>
      <c r="L190" s="137"/>
      <c r="M190" s="139"/>
      <c r="N190" s="140"/>
      <c r="O190" s="140"/>
      <c r="P190" s="140"/>
      <c r="Q190" s="140"/>
      <c r="R190" s="140"/>
      <c r="S190" s="140"/>
      <c r="T190" s="141"/>
      <c r="AT190" s="138" t="s">
        <v>212</v>
      </c>
      <c r="AU190" s="138" t="s">
        <v>88</v>
      </c>
      <c r="AV190" s="40" t="s">
        <v>88</v>
      </c>
      <c r="AW190" s="40" t="s">
        <v>31</v>
      </c>
      <c r="AX190" s="40" t="s">
        <v>82</v>
      </c>
      <c r="AY190" s="138" t="s">
        <v>203</v>
      </c>
    </row>
    <row r="191" spans="1:65" s="87" customFormat="1" ht="16.5" customHeight="1">
      <c r="A191" s="19"/>
      <c r="B191" s="36"/>
      <c r="C191" s="192" t="s">
        <v>317</v>
      </c>
      <c r="D191" s="192" t="s">
        <v>206</v>
      </c>
      <c r="E191" s="193" t="s">
        <v>1582</v>
      </c>
      <c r="F191" s="194" t="s">
        <v>1583</v>
      </c>
      <c r="G191" s="195" t="s">
        <v>116</v>
      </c>
      <c r="H191" s="196">
        <v>0.7</v>
      </c>
      <c r="I191" s="37"/>
      <c r="J191" s="227">
        <f>ROUND(I191*H191,2)</f>
        <v>0</v>
      </c>
      <c r="K191" s="38"/>
      <c r="L191" s="36"/>
      <c r="M191" s="39" t="s">
        <v>1</v>
      </c>
      <c r="N191" s="131" t="s">
        <v>41</v>
      </c>
      <c r="O191" s="132"/>
      <c r="P191" s="133">
        <f>O191*H191</f>
        <v>0</v>
      </c>
      <c r="Q191" s="133">
        <v>4.6100000000000004E-3</v>
      </c>
      <c r="R191" s="133">
        <f>Q191*H191</f>
        <v>3.2270000000000003E-3</v>
      </c>
      <c r="S191" s="133">
        <v>0</v>
      </c>
      <c r="T191" s="134">
        <f>S191*H191</f>
        <v>0</v>
      </c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R191" s="135" t="s">
        <v>210</v>
      </c>
      <c r="AT191" s="135" t="s">
        <v>206</v>
      </c>
      <c r="AU191" s="135" t="s">
        <v>88</v>
      </c>
      <c r="AY191" s="80" t="s">
        <v>203</v>
      </c>
      <c r="BE191" s="136">
        <f>IF(N191="základná",J191,0)</f>
        <v>0</v>
      </c>
      <c r="BF191" s="136">
        <f>IF(N191="znížená",J191,0)</f>
        <v>0</v>
      </c>
      <c r="BG191" s="136">
        <f>IF(N191="zákl. prenesená",J191,0)</f>
        <v>0</v>
      </c>
      <c r="BH191" s="136">
        <f>IF(N191="zníž. prenesená",J191,0)</f>
        <v>0</v>
      </c>
      <c r="BI191" s="136">
        <f>IF(N191="nulová",J191,0)</f>
        <v>0</v>
      </c>
      <c r="BJ191" s="80" t="s">
        <v>88</v>
      </c>
      <c r="BK191" s="136">
        <f>ROUND(I191*H191,2)</f>
        <v>0</v>
      </c>
      <c r="BL191" s="80" t="s">
        <v>210</v>
      </c>
      <c r="BM191" s="135" t="s">
        <v>1590</v>
      </c>
    </row>
    <row r="192" spans="1:65" s="40" customFormat="1">
      <c r="B192" s="137"/>
      <c r="C192" s="197"/>
      <c r="D192" s="198" t="s">
        <v>212</v>
      </c>
      <c r="E192" s="199" t="s">
        <v>1</v>
      </c>
      <c r="F192" s="200" t="s">
        <v>1591</v>
      </c>
      <c r="G192" s="197"/>
      <c r="H192" s="201">
        <v>0.7</v>
      </c>
      <c r="J192" s="197"/>
      <c r="L192" s="137"/>
      <c r="M192" s="139"/>
      <c r="N192" s="140"/>
      <c r="O192" s="140"/>
      <c r="P192" s="140"/>
      <c r="Q192" s="140"/>
      <c r="R192" s="140"/>
      <c r="S192" s="140"/>
      <c r="T192" s="141"/>
      <c r="AT192" s="138" t="s">
        <v>212</v>
      </c>
      <c r="AU192" s="138" t="s">
        <v>88</v>
      </c>
      <c r="AV192" s="40" t="s">
        <v>88</v>
      </c>
      <c r="AW192" s="40" t="s">
        <v>31</v>
      </c>
      <c r="AX192" s="40" t="s">
        <v>82</v>
      </c>
      <c r="AY192" s="138" t="s">
        <v>203</v>
      </c>
    </row>
    <row r="193" spans="1:65" s="35" customFormat="1" ht="22.9" customHeight="1">
      <c r="B193" s="123"/>
      <c r="C193" s="188"/>
      <c r="D193" s="189" t="s">
        <v>74</v>
      </c>
      <c r="E193" s="191" t="s">
        <v>267</v>
      </c>
      <c r="F193" s="191" t="s">
        <v>1592</v>
      </c>
      <c r="G193" s="188"/>
      <c r="H193" s="188"/>
      <c r="J193" s="226">
        <f>BK193</f>
        <v>0</v>
      </c>
      <c r="L193" s="123"/>
      <c r="M193" s="125"/>
      <c r="N193" s="126"/>
      <c r="O193" s="126"/>
      <c r="P193" s="127">
        <f>SUM(P194:P211)</f>
        <v>0</v>
      </c>
      <c r="Q193" s="126"/>
      <c r="R193" s="127">
        <f>SUM(R194:R211)</f>
        <v>0.30325000000000002</v>
      </c>
      <c r="S193" s="126"/>
      <c r="T193" s="128">
        <f>SUM(T194:T211)</f>
        <v>0.92</v>
      </c>
      <c r="AR193" s="124" t="s">
        <v>82</v>
      </c>
      <c r="AT193" s="129" t="s">
        <v>74</v>
      </c>
      <c r="AU193" s="129" t="s">
        <v>82</v>
      </c>
      <c r="AY193" s="124" t="s">
        <v>203</v>
      </c>
      <c r="BK193" s="130">
        <f>SUM(BK194:BK211)</f>
        <v>0</v>
      </c>
    </row>
    <row r="194" spans="1:65" s="87" customFormat="1" ht="16.5" customHeight="1">
      <c r="A194" s="19"/>
      <c r="B194" s="36"/>
      <c r="C194" s="192" t="s">
        <v>326</v>
      </c>
      <c r="D194" s="192" t="s">
        <v>206</v>
      </c>
      <c r="E194" s="193" t="s">
        <v>1593</v>
      </c>
      <c r="F194" s="194" t="s">
        <v>1594</v>
      </c>
      <c r="G194" s="195" t="s">
        <v>408</v>
      </c>
      <c r="H194" s="196">
        <v>2</v>
      </c>
      <c r="I194" s="37"/>
      <c r="J194" s="227">
        <f>ROUND(I194*H194,2)</f>
        <v>0</v>
      </c>
      <c r="K194" s="38"/>
      <c r="L194" s="36"/>
      <c r="M194" s="39" t="s">
        <v>1</v>
      </c>
      <c r="N194" s="131" t="s">
        <v>41</v>
      </c>
      <c r="O194" s="132"/>
      <c r="P194" s="133">
        <f>O194*H194</f>
        <v>0</v>
      </c>
      <c r="Q194" s="133">
        <v>0</v>
      </c>
      <c r="R194" s="133">
        <f>Q194*H194</f>
        <v>0</v>
      </c>
      <c r="S194" s="133">
        <v>0.46</v>
      </c>
      <c r="T194" s="134">
        <f>S194*H194</f>
        <v>0.92</v>
      </c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R194" s="135" t="s">
        <v>210</v>
      </c>
      <c r="AT194" s="135" t="s">
        <v>206</v>
      </c>
      <c r="AU194" s="135" t="s">
        <v>88</v>
      </c>
      <c r="AY194" s="80" t="s">
        <v>203</v>
      </c>
      <c r="BE194" s="136">
        <f>IF(N194="základná",J194,0)</f>
        <v>0</v>
      </c>
      <c r="BF194" s="136">
        <f>IF(N194="znížená",J194,0)</f>
        <v>0</v>
      </c>
      <c r="BG194" s="136">
        <f>IF(N194="zákl. prenesená",J194,0)</f>
        <v>0</v>
      </c>
      <c r="BH194" s="136">
        <f>IF(N194="zníž. prenesená",J194,0)</f>
        <v>0</v>
      </c>
      <c r="BI194" s="136">
        <f>IF(N194="nulová",J194,0)</f>
        <v>0</v>
      </c>
      <c r="BJ194" s="80" t="s">
        <v>88</v>
      </c>
      <c r="BK194" s="136">
        <f>ROUND(I194*H194,2)</f>
        <v>0</v>
      </c>
      <c r="BL194" s="80" t="s">
        <v>210</v>
      </c>
      <c r="BM194" s="135" t="s">
        <v>1595</v>
      </c>
    </row>
    <row r="195" spans="1:65" s="40" customFormat="1">
      <c r="B195" s="137"/>
      <c r="C195" s="197"/>
      <c r="D195" s="198" t="s">
        <v>212</v>
      </c>
      <c r="E195" s="199" t="s">
        <v>1</v>
      </c>
      <c r="F195" s="200" t="s">
        <v>88</v>
      </c>
      <c r="G195" s="197"/>
      <c r="H195" s="201">
        <v>2</v>
      </c>
      <c r="J195" s="197"/>
      <c r="L195" s="137"/>
      <c r="M195" s="139"/>
      <c r="N195" s="140"/>
      <c r="O195" s="140"/>
      <c r="P195" s="140"/>
      <c r="Q195" s="140"/>
      <c r="R195" s="140"/>
      <c r="S195" s="140"/>
      <c r="T195" s="141"/>
      <c r="AT195" s="138" t="s">
        <v>212</v>
      </c>
      <c r="AU195" s="138" t="s">
        <v>88</v>
      </c>
      <c r="AV195" s="40" t="s">
        <v>88</v>
      </c>
      <c r="AW195" s="40" t="s">
        <v>31</v>
      </c>
      <c r="AX195" s="40" t="s">
        <v>75</v>
      </c>
      <c r="AY195" s="138" t="s">
        <v>203</v>
      </c>
    </row>
    <row r="196" spans="1:65" s="41" customFormat="1">
      <c r="B196" s="142"/>
      <c r="C196" s="202"/>
      <c r="D196" s="198" t="s">
        <v>212</v>
      </c>
      <c r="E196" s="203" t="s">
        <v>1</v>
      </c>
      <c r="F196" s="204" t="s">
        <v>239</v>
      </c>
      <c r="G196" s="202"/>
      <c r="H196" s="205">
        <v>2</v>
      </c>
      <c r="J196" s="202"/>
      <c r="L196" s="142"/>
      <c r="M196" s="144"/>
      <c r="N196" s="145"/>
      <c r="O196" s="145"/>
      <c r="P196" s="145"/>
      <c r="Q196" s="145"/>
      <c r="R196" s="145"/>
      <c r="S196" s="145"/>
      <c r="T196" s="146"/>
      <c r="AT196" s="143" t="s">
        <v>212</v>
      </c>
      <c r="AU196" s="143" t="s">
        <v>88</v>
      </c>
      <c r="AV196" s="41" t="s">
        <v>210</v>
      </c>
      <c r="AW196" s="41" t="s">
        <v>31</v>
      </c>
      <c r="AX196" s="41" t="s">
        <v>82</v>
      </c>
      <c r="AY196" s="143" t="s">
        <v>203</v>
      </c>
    </row>
    <row r="197" spans="1:65" s="87" customFormat="1" ht="16.5" customHeight="1">
      <c r="A197" s="19"/>
      <c r="B197" s="36"/>
      <c r="C197" s="192" t="s">
        <v>7</v>
      </c>
      <c r="D197" s="192" t="s">
        <v>206</v>
      </c>
      <c r="E197" s="193" t="s">
        <v>1596</v>
      </c>
      <c r="F197" s="194" t="s">
        <v>1597</v>
      </c>
      <c r="G197" s="195" t="s">
        <v>408</v>
      </c>
      <c r="H197" s="196">
        <v>2</v>
      </c>
      <c r="I197" s="37"/>
      <c r="J197" s="227">
        <f>ROUND(I197*H197,2)</f>
        <v>0</v>
      </c>
      <c r="K197" s="38"/>
      <c r="L197" s="36"/>
      <c r="M197" s="39" t="s">
        <v>1</v>
      </c>
      <c r="N197" s="131" t="s">
        <v>41</v>
      </c>
      <c r="O197" s="132"/>
      <c r="P197" s="133">
        <f>O197*H197</f>
        <v>0</v>
      </c>
      <c r="Q197" s="133">
        <v>1.0000000000000001E-5</v>
      </c>
      <c r="R197" s="133">
        <f>Q197*H197</f>
        <v>2.0000000000000002E-5</v>
      </c>
      <c r="S197" s="133">
        <v>0</v>
      </c>
      <c r="T197" s="134">
        <f>S197*H197</f>
        <v>0</v>
      </c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R197" s="135" t="s">
        <v>210</v>
      </c>
      <c r="AT197" s="135" t="s">
        <v>206</v>
      </c>
      <c r="AU197" s="135" t="s">
        <v>88</v>
      </c>
      <c r="AY197" s="80" t="s">
        <v>203</v>
      </c>
      <c r="BE197" s="136">
        <f>IF(N197="základná",J197,0)</f>
        <v>0</v>
      </c>
      <c r="BF197" s="136">
        <f>IF(N197="znížená",J197,0)</f>
        <v>0</v>
      </c>
      <c r="BG197" s="136">
        <f>IF(N197="zákl. prenesená",J197,0)</f>
        <v>0</v>
      </c>
      <c r="BH197" s="136">
        <f>IF(N197="zníž. prenesená",J197,0)</f>
        <v>0</v>
      </c>
      <c r="BI197" s="136">
        <f>IF(N197="nulová",J197,0)</f>
        <v>0</v>
      </c>
      <c r="BJ197" s="80" t="s">
        <v>88</v>
      </c>
      <c r="BK197" s="136">
        <f>ROUND(I197*H197,2)</f>
        <v>0</v>
      </c>
      <c r="BL197" s="80" t="s">
        <v>210</v>
      </c>
      <c r="BM197" s="135" t="s">
        <v>1598</v>
      </c>
    </row>
    <row r="198" spans="1:65" s="87" customFormat="1" ht="16.5" customHeight="1">
      <c r="A198" s="19"/>
      <c r="B198" s="36"/>
      <c r="C198" s="213" t="s">
        <v>338</v>
      </c>
      <c r="D198" s="213" t="s">
        <v>368</v>
      </c>
      <c r="E198" s="214" t="s">
        <v>1599</v>
      </c>
      <c r="F198" s="215" t="s">
        <v>1600</v>
      </c>
      <c r="G198" s="216" t="s">
        <v>209</v>
      </c>
      <c r="H198" s="217">
        <v>1</v>
      </c>
      <c r="I198" s="44"/>
      <c r="J198" s="228">
        <f>ROUND(I198*H198,2)</f>
        <v>0</v>
      </c>
      <c r="K198" s="45"/>
      <c r="L198" s="157"/>
      <c r="M198" s="46" t="s">
        <v>1</v>
      </c>
      <c r="N198" s="158" t="s">
        <v>41</v>
      </c>
      <c r="O198" s="132"/>
      <c r="P198" s="133">
        <f>O198*H198</f>
        <v>0</v>
      </c>
      <c r="Q198" s="133">
        <v>6.8599999999999998E-3</v>
      </c>
      <c r="R198" s="133">
        <f>Q198*H198</f>
        <v>6.8599999999999998E-3</v>
      </c>
      <c r="S198" s="133">
        <v>0</v>
      </c>
      <c r="T198" s="134">
        <f>S198*H198</f>
        <v>0</v>
      </c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R198" s="135" t="s">
        <v>267</v>
      </c>
      <c r="AT198" s="135" t="s">
        <v>368</v>
      </c>
      <c r="AU198" s="135" t="s">
        <v>88</v>
      </c>
      <c r="AY198" s="80" t="s">
        <v>203</v>
      </c>
      <c r="BE198" s="136">
        <f>IF(N198="základná",J198,0)</f>
        <v>0</v>
      </c>
      <c r="BF198" s="136">
        <f>IF(N198="znížená",J198,0)</f>
        <v>0</v>
      </c>
      <c r="BG198" s="136">
        <f>IF(N198="zákl. prenesená",J198,0)</f>
        <v>0</v>
      </c>
      <c r="BH198" s="136">
        <f>IF(N198="zníž. prenesená",J198,0)</f>
        <v>0</v>
      </c>
      <c r="BI198" s="136">
        <f>IF(N198="nulová",J198,0)</f>
        <v>0</v>
      </c>
      <c r="BJ198" s="80" t="s">
        <v>88</v>
      </c>
      <c r="BK198" s="136">
        <f>ROUND(I198*H198,2)</f>
        <v>0</v>
      </c>
      <c r="BL198" s="80" t="s">
        <v>210</v>
      </c>
      <c r="BM198" s="135" t="s">
        <v>1601</v>
      </c>
    </row>
    <row r="199" spans="1:65" s="40" customFormat="1">
      <c r="B199" s="137"/>
      <c r="C199" s="197"/>
      <c r="D199" s="198" t="s">
        <v>212</v>
      </c>
      <c r="E199" s="199" t="s">
        <v>1</v>
      </c>
      <c r="F199" s="200" t="s">
        <v>82</v>
      </c>
      <c r="G199" s="197"/>
      <c r="H199" s="201">
        <v>1</v>
      </c>
      <c r="J199" s="197"/>
      <c r="L199" s="137"/>
      <c r="M199" s="139"/>
      <c r="N199" s="140"/>
      <c r="O199" s="140"/>
      <c r="P199" s="140"/>
      <c r="Q199" s="140"/>
      <c r="R199" s="140"/>
      <c r="S199" s="140"/>
      <c r="T199" s="141"/>
      <c r="AT199" s="138" t="s">
        <v>212</v>
      </c>
      <c r="AU199" s="138" t="s">
        <v>88</v>
      </c>
      <c r="AV199" s="40" t="s">
        <v>88</v>
      </c>
      <c r="AW199" s="40" t="s">
        <v>31</v>
      </c>
      <c r="AX199" s="40" t="s">
        <v>82</v>
      </c>
      <c r="AY199" s="138" t="s">
        <v>203</v>
      </c>
    </row>
    <row r="200" spans="1:65" s="87" customFormat="1" ht="16.5" customHeight="1">
      <c r="A200" s="19"/>
      <c r="B200" s="36"/>
      <c r="C200" s="192" t="s">
        <v>361</v>
      </c>
      <c r="D200" s="192" t="s">
        <v>206</v>
      </c>
      <c r="E200" s="193" t="s">
        <v>1602</v>
      </c>
      <c r="F200" s="194" t="s">
        <v>1603</v>
      </c>
      <c r="G200" s="195" t="s">
        <v>408</v>
      </c>
      <c r="H200" s="196">
        <v>3</v>
      </c>
      <c r="I200" s="37"/>
      <c r="J200" s="227">
        <f t="shared" ref="J200:J211" si="0">ROUND(I200*H200,2)</f>
        <v>0</v>
      </c>
      <c r="K200" s="38"/>
      <c r="L200" s="36"/>
      <c r="M200" s="39" t="s">
        <v>1</v>
      </c>
      <c r="N200" s="131" t="s">
        <v>41</v>
      </c>
      <c r="O200" s="132"/>
      <c r="P200" s="133">
        <f t="shared" ref="P200:P211" si="1">O200*H200</f>
        <v>0</v>
      </c>
      <c r="Q200" s="133">
        <v>1.0000000000000001E-5</v>
      </c>
      <c r="R200" s="133">
        <f t="shared" ref="R200:R211" si="2">Q200*H200</f>
        <v>3.0000000000000004E-5</v>
      </c>
      <c r="S200" s="133">
        <v>0</v>
      </c>
      <c r="T200" s="134">
        <f t="shared" ref="T200:T211" si="3">S200*H200</f>
        <v>0</v>
      </c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R200" s="135" t="s">
        <v>210</v>
      </c>
      <c r="AT200" s="135" t="s">
        <v>206</v>
      </c>
      <c r="AU200" s="135" t="s">
        <v>88</v>
      </c>
      <c r="AY200" s="80" t="s">
        <v>203</v>
      </c>
      <c r="BE200" s="136">
        <f t="shared" ref="BE200:BE211" si="4">IF(N200="základná",J200,0)</f>
        <v>0</v>
      </c>
      <c r="BF200" s="136">
        <f t="shared" ref="BF200:BF211" si="5">IF(N200="znížená",J200,0)</f>
        <v>0</v>
      </c>
      <c r="BG200" s="136">
        <f t="shared" ref="BG200:BG211" si="6">IF(N200="zákl. prenesená",J200,0)</f>
        <v>0</v>
      </c>
      <c r="BH200" s="136">
        <f t="shared" ref="BH200:BH211" si="7">IF(N200="zníž. prenesená",J200,0)</f>
        <v>0</v>
      </c>
      <c r="BI200" s="136">
        <f t="shared" ref="BI200:BI211" si="8">IF(N200="nulová",J200,0)</f>
        <v>0</v>
      </c>
      <c r="BJ200" s="80" t="s">
        <v>88</v>
      </c>
      <c r="BK200" s="136">
        <f t="shared" ref="BK200:BK211" si="9">ROUND(I200*H200,2)</f>
        <v>0</v>
      </c>
      <c r="BL200" s="80" t="s">
        <v>210</v>
      </c>
      <c r="BM200" s="135" t="s">
        <v>1604</v>
      </c>
    </row>
    <row r="201" spans="1:65" s="87" customFormat="1" ht="16.5" customHeight="1">
      <c r="A201" s="19"/>
      <c r="B201" s="36"/>
      <c r="C201" s="213" t="s">
        <v>367</v>
      </c>
      <c r="D201" s="213" t="s">
        <v>368</v>
      </c>
      <c r="E201" s="214" t="s">
        <v>1605</v>
      </c>
      <c r="F201" s="215" t="s">
        <v>1606</v>
      </c>
      <c r="G201" s="216" t="s">
        <v>209</v>
      </c>
      <c r="H201" s="217">
        <v>3</v>
      </c>
      <c r="I201" s="44"/>
      <c r="J201" s="228">
        <f t="shared" si="0"/>
        <v>0</v>
      </c>
      <c r="K201" s="45"/>
      <c r="L201" s="157"/>
      <c r="M201" s="46" t="s">
        <v>1</v>
      </c>
      <c r="N201" s="158" t="s">
        <v>41</v>
      </c>
      <c r="O201" s="132"/>
      <c r="P201" s="133">
        <f t="shared" si="1"/>
        <v>0</v>
      </c>
      <c r="Q201" s="133">
        <v>2.2599999999999999E-3</v>
      </c>
      <c r="R201" s="133">
        <f t="shared" si="2"/>
        <v>6.7799999999999996E-3</v>
      </c>
      <c r="S201" s="133">
        <v>0</v>
      </c>
      <c r="T201" s="134">
        <f t="shared" si="3"/>
        <v>0</v>
      </c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R201" s="135" t="s">
        <v>267</v>
      </c>
      <c r="AT201" s="135" t="s">
        <v>368</v>
      </c>
      <c r="AU201" s="135" t="s">
        <v>88</v>
      </c>
      <c r="AY201" s="80" t="s">
        <v>203</v>
      </c>
      <c r="BE201" s="136">
        <f t="shared" si="4"/>
        <v>0</v>
      </c>
      <c r="BF201" s="136">
        <f t="shared" si="5"/>
        <v>0</v>
      </c>
      <c r="BG201" s="136">
        <f t="shared" si="6"/>
        <v>0</v>
      </c>
      <c r="BH201" s="136">
        <f t="shared" si="7"/>
        <v>0</v>
      </c>
      <c r="BI201" s="136">
        <f t="shared" si="8"/>
        <v>0</v>
      </c>
      <c r="BJ201" s="80" t="s">
        <v>88</v>
      </c>
      <c r="BK201" s="136">
        <f t="shared" si="9"/>
        <v>0</v>
      </c>
      <c r="BL201" s="80" t="s">
        <v>210</v>
      </c>
      <c r="BM201" s="135" t="s">
        <v>1607</v>
      </c>
    </row>
    <row r="202" spans="1:65" s="87" customFormat="1" ht="16.5" customHeight="1">
      <c r="A202" s="19"/>
      <c r="B202" s="36"/>
      <c r="C202" s="192" t="s">
        <v>373</v>
      </c>
      <c r="D202" s="192" t="s">
        <v>206</v>
      </c>
      <c r="E202" s="193" t="s">
        <v>1608</v>
      </c>
      <c r="F202" s="194" t="s">
        <v>1609</v>
      </c>
      <c r="G202" s="195" t="s">
        <v>209</v>
      </c>
      <c r="H202" s="196">
        <v>1</v>
      </c>
      <c r="I202" s="37"/>
      <c r="J202" s="227">
        <f t="shared" si="0"/>
        <v>0</v>
      </c>
      <c r="K202" s="38"/>
      <c r="L202" s="36"/>
      <c r="M202" s="39" t="s">
        <v>1</v>
      </c>
      <c r="N202" s="131" t="s">
        <v>41</v>
      </c>
      <c r="O202" s="132"/>
      <c r="P202" s="133">
        <f t="shared" si="1"/>
        <v>0</v>
      </c>
      <c r="Q202" s="133">
        <v>0</v>
      </c>
      <c r="R202" s="133">
        <f t="shared" si="2"/>
        <v>0</v>
      </c>
      <c r="S202" s="133">
        <v>0</v>
      </c>
      <c r="T202" s="134">
        <f t="shared" si="3"/>
        <v>0</v>
      </c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R202" s="135" t="s">
        <v>210</v>
      </c>
      <c r="AT202" s="135" t="s">
        <v>206</v>
      </c>
      <c r="AU202" s="135" t="s">
        <v>88</v>
      </c>
      <c r="AY202" s="80" t="s">
        <v>203</v>
      </c>
      <c r="BE202" s="136">
        <f t="shared" si="4"/>
        <v>0</v>
      </c>
      <c r="BF202" s="136">
        <f t="shared" si="5"/>
        <v>0</v>
      </c>
      <c r="BG202" s="136">
        <f t="shared" si="6"/>
        <v>0</v>
      </c>
      <c r="BH202" s="136">
        <f t="shared" si="7"/>
        <v>0</v>
      </c>
      <c r="BI202" s="136">
        <f t="shared" si="8"/>
        <v>0</v>
      </c>
      <c r="BJ202" s="80" t="s">
        <v>88</v>
      </c>
      <c r="BK202" s="136">
        <f t="shared" si="9"/>
        <v>0</v>
      </c>
      <c r="BL202" s="80" t="s">
        <v>210</v>
      </c>
      <c r="BM202" s="135" t="s">
        <v>1610</v>
      </c>
    </row>
    <row r="203" spans="1:65" s="87" customFormat="1" ht="16.5" customHeight="1">
      <c r="A203" s="19"/>
      <c r="B203" s="36"/>
      <c r="C203" s="213" t="s">
        <v>378</v>
      </c>
      <c r="D203" s="213" t="s">
        <v>368</v>
      </c>
      <c r="E203" s="214" t="s">
        <v>1611</v>
      </c>
      <c r="F203" s="215" t="s">
        <v>1612</v>
      </c>
      <c r="G203" s="216" t="s">
        <v>209</v>
      </c>
      <c r="H203" s="217">
        <v>1</v>
      </c>
      <c r="I203" s="44"/>
      <c r="J203" s="228">
        <f t="shared" si="0"/>
        <v>0</v>
      </c>
      <c r="K203" s="45"/>
      <c r="L203" s="157"/>
      <c r="M203" s="46" t="s">
        <v>1</v>
      </c>
      <c r="N203" s="158" t="s">
        <v>41</v>
      </c>
      <c r="O203" s="132"/>
      <c r="P203" s="133">
        <f t="shared" si="1"/>
        <v>0</v>
      </c>
      <c r="Q203" s="133">
        <v>2.2939999999999999E-2</v>
      </c>
      <c r="R203" s="133">
        <f t="shared" si="2"/>
        <v>2.2939999999999999E-2</v>
      </c>
      <c r="S203" s="133">
        <v>0</v>
      </c>
      <c r="T203" s="134">
        <f t="shared" si="3"/>
        <v>0</v>
      </c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R203" s="135" t="s">
        <v>267</v>
      </c>
      <c r="AT203" s="135" t="s">
        <v>368</v>
      </c>
      <c r="AU203" s="135" t="s">
        <v>88</v>
      </c>
      <c r="AY203" s="80" t="s">
        <v>203</v>
      </c>
      <c r="BE203" s="136">
        <f t="shared" si="4"/>
        <v>0</v>
      </c>
      <c r="BF203" s="136">
        <f t="shared" si="5"/>
        <v>0</v>
      </c>
      <c r="BG203" s="136">
        <f t="shared" si="6"/>
        <v>0</v>
      </c>
      <c r="BH203" s="136">
        <f t="shared" si="7"/>
        <v>0</v>
      </c>
      <c r="BI203" s="136">
        <f t="shared" si="8"/>
        <v>0</v>
      </c>
      <c r="BJ203" s="80" t="s">
        <v>88</v>
      </c>
      <c r="BK203" s="136">
        <f t="shared" si="9"/>
        <v>0</v>
      </c>
      <c r="BL203" s="80" t="s">
        <v>210</v>
      </c>
      <c r="BM203" s="135" t="s">
        <v>1613</v>
      </c>
    </row>
    <row r="204" spans="1:65" s="87" customFormat="1" ht="16.5" customHeight="1">
      <c r="A204" s="19"/>
      <c r="B204" s="36"/>
      <c r="C204" s="213" t="s">
        <v>383</v>
      </c>
      <c r="D204" s="213" t="s">
        <v>368</v>
      </c>
      <c r="E204" s="214" t="s">
        <v>1614</v>
      </c>
      <c r="F204" s="215" t="s">
        <v>1615</v>
      </c>
      <c r="G204" s="216" t="s">
        <v>408</v>
      </c>
      <c r="H204" s="217">
        <v>1</v>
      </c>
      <c r="I204" s="44"/>
      <c r="J204" s="228">
        <f t="shared" si="0"/>
        <v>0</v>
      </c>
      <c r="K204" s="45"/>
      <c r="L204" s="157"/>
      <c r="M204" s="46" t="s">
        <v>1</v>
      </c>
      <c r="N204" s="158" t="s">
        <v>41</v>
      </c>
      <c r="O204" s="132"/>
      <c r="P204" s="133">
        <f t="shared" si="1"/>
        <v>0</v>
      </c>
      <c r="Q204" s="133">
        <v>1.3520000000000001E-2</v>
      </c>
      <c r="R204" s="133">
        <f t="shared" si="2"/>
        <v>1.3520000000000001E-2</v>
      </c>
      <c r="S204" s="133">
        <v>0</v>
      </c>
      <c r="T204" s="134">
        <f t="shared" si="3"/>
        <v>0</v>
      </c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R204" s="135" t="s">
        <v>267</v>
      </c>
      <c r="AT204" s="135" t="s">
        <v>368</v>
      </c>
      <c r="AU204" s="135" t="s">
        <v>88</v>
      </c>
      <c r="AY204" s="80" t="s">
        <v>203</v>
      </c>
      <c r="BE204" s="136">
        <f t="shared" si="4"/>
        <v>0</v>
      </c>
      <c r="BF204" s="136">
        <f t="shared" si="5"/>
        <v>0</v>
      </c>
      <c r="BG204" s="136">
        <f t="shared" si="6"/>
        <v>0</v>
      </c>
      <c r="BH204" s="136">
        <f t="shared" si="7"/>
        <v>0</v>
      </c>
      <c r="BI204" s="136">
        <f t="shared" si="8"/>
        <v>0</v>
      </c>
      <c r="BJ204" s="80" t="s">
        <v>88</v>
      </c>
      <c r="BK204" s="136">
        <f t="shared" si="9"/>
        <v>0</v>
      </c>
      <c r="BL204" s="80" t="s">
        <v>210</v>
      </c>
      <c r="BM204" s="135" t="s">
        <v>1616</v>
      </c>
    </row>
    <row r="205" spans="1:65" s="87" customFormat="1" ht="16.5" customHeight="1">
      <c r="A205" s="19"/>
      <c r="B205" s="36"/>
      <c r="C205" s="213" t="s">
        <v>388</v>
      </c>
      <c r="D205" s="213" t="s">
        <v>368</v>
      </c>
      <c r="E205" s="214" t="s">
        <v>1617</v>
      </c>
      <c r="F205" s="215" t="s">
        <v>1618</v>
      </c>
      <c r="G205" s="216" t="s">
        <v>209</v>
      </c>
      <c r="H205" s="217">
        <v>1</v>
      </c>
      <c r="I205" s="44"/>
      <c r="J205" s="228">
        <f t="shared" si="0"/>
        <v>0</v>
      </c>
      <c r="K205" s="45"/>
      <c r="L205" s="157"/>
      <c r="M205" s="46" t="s">
        <v>1</v>
      </c>
      <c r="N205" s="158" t="s">
        <v>41</v>
      </c>
      <c r="O205" s="132"/>
      <c r="P205" s="133">
        <f t="shared" si="1"/>
        <v>0</v>
      </c>
      <c r="Q205" s="133">
        <v>1.01E-2</v>
      </c>
      <c r="R205" s="133">
        <f t="shared" si="2"/>
        <v>1.01E-2</v>
      </c>
      <c r="S205" s="133">
        <v>0</v>
      </c>
      <c r="T205" s="134">
        <f t="shared" si="3"/>
        <v>0</v>
      </c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R205" s="135" t="s">
        <v>267</v>
      </c>
      <c r="AT205" s="135" t="s">
        <v>368</v>
      </c>
      <c r="AU205" s="135" t="s">
        <v>88</v>
      </c>
      <c r="AY205" s="80" t="s">
        <v>203</v>
      </c>
      <c r="BE205" s="136">
        <f t="shared" si="4"/>
        <v>0</v>
      </c>
      <c r="BF205" s="136">
        <f t="shared" si="5"/>
        <v>0</v>
      </c>
      <c r="BG205" s="136">
        <f t="shared" si="6"/>
        <v>0</v>
      </c>
      <c r="BH205" s="136">
        <f t="shared" si="7"/>
        <v>0</v>
      </c>
      <c r="BI205" s="136">
        <f t="shared" si="8"/>
        <v>0</v>
      </c>
      <c r="BJ205" s="80" t="s">
        <v>88</v>
      </c>
      <c r="BK205" s="136">
        <f t="shared" si="9"/>
        <v>0</v>
      </c>
      <c r="BL205" s="80" t="s">
        <v>210</v>
      </c>
      <c r="BM205" s="135" t="s">
        <v>1619</v>
      </c>
    </row>
    <row r="206" spans="1:65" s="87" customFormat="1" ht="16.5" customHeight="1">
      <c r="A206" s="19"/>
      <c r="B206" s="36"/>
      <c r="C206" s="213" t="s">
        <v>393</v>
      </c>
      <c r="D206" s="213" t="s">
        <v>368</v>
      </c>
      <c r="E206" s="214" t="s">
        <v>1620</v>
      </c>
      <c r="F206" s="215" t="s">
        <v>1621</v>
      </c>
      <c r="G206" s="216" t="s">
        <v>209</v>
      </c>
      <c r="H206" s="217">
        <v>2</v>
      </c>
      <c r="I206" s="44"/>
      <c r="J206" s="228">
        <f t="shared" si="0"/>
        <v>0</v>
      </c>
      <c r="K206" s="45"/>
      <c r="L206" s="157"/>
      <c r="M206" s="46" t="s">
        <v>1</v>
      </c>
      <c r="N206" s="158" t="s">
        <v>41</v>
      </c>
      <c r="O206" s="132"/>
      <c r="P206" s="133">
        <f t="shared" si="1"/>
        <v>0</v>
      </c>
      <c r="Q206" s="133">
        <v>1.75E-3</v>
      </c>
      <c r="R206" s="133">
        <f t="shared" si="2"/>
        <v>3.5000000000000001E-3</v>
      </c>
      <c r="S206" s="133">
        <v>0</v>
      </c>
      <c r="T206" s="134">
        <f t="shared" si="3"/>
        <v>0</v>
      </c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R206" s="135" t="s">
        <v>267</v>
      </c>
      <c r="AT206" s="135" t="s">
        <v>368</v>
      </c>
      <c r="AU206" s="135" t="s">
        <v>88</v>
      </c>
      <c r="AY206" s="80" t="s">
        <v>203</v>
      </c>
      <c r="BE206" s="136">
        <f t="shared" si="4"/>
        <v>0</v>
      </c>
      <c r="BF206" s="136">
        <f t="shared" si="5"/>
        <v>0</v>
      </c>
      <c r="BG206" s="136">
        <f t="shared" si="6"/>
        <v>0</v>
      </c>
      <c r="BH206" s="136">
        <f t="shared" si="7"/>
        <v>0</v>
      </c>
      <c r="BI206" s="136">
        <f t="shared" si="8"/>
        <v>0</v>
      </c>
      <c r="BJ206" s="80" t="s">
        <v>88</v>
      </c>
      <c r="BK206" s="136">
        <f t="shared" si="9"/>
        <v>0</v>
      </c>
      <c r="BL206" s="80" t="s">
        <v>210</v>
      </c>
      <c r="BM206" s="135" t="s">
        <v>1622</v>
      </c>
    </row>
    <row r="207" spans="1:65" s="87" customFormat="1" ht="16.5" customHeight="1">
      <c r="A207" s="19"/>
      <c r="B207" s="36"/>
      <c r="C207" s="213" t="s">
        <v>398</v>
      </c>
      <c r="D207" s="213" t="s">
        <v>368</v>
      </c>
      <c r="E207" s="214" t="s">
        <v>1623</v>
      </c>
      <c r="F207" s="215" t="s">
        <v>1624</v>
      </c>
      <c r="G207" s="216" t="s">
        <v>209</v>
      </c>
      <c r="H207" s="217">
        <v>1</v>
      </c>
      <c r="I207" s="44"/>
      <c r="J207" s="228">
        <f t="shared" si="0"/>
        <v>0</v>
      </c>
      <c r="K207" s="45"/>
      <c r="L207" s="157"/>
      <c r="M207" s="46" t="s">
        <v>1</v>
      </c>
      <c r="N207" s="158" t="s">
        <v>41</v>
      </c>
      <c r="O207" s="132"/>
      <c r="P207" s="133">
        <f t="shared" si="1"/>
        <v>0</v>
      </c>
      <c r="Q207" s="133">
        <v>8.6400000000000005E-2</v>
      </c>
      <c r="R207" s="133">
        <f t="shared" si="2"/>
        <v>8.6400000000000005E-2</v>
      </c>
      <c r="S207" s="133">
        <v>0</v>
      </c>
      <c r="T207" s="134">
        <f t="shared" si="3"/>
        <v>0</v>
      </c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R207" s="135" t="s">
        <v>267</v>
      </c>
      <c r="AT207" s="135" t="s">
        <v>368</v>
      </c>
      <c r="AU207" s="135" t="s">
        <v>88</v>
      </c>
      <c r="AY207" s="80" t="s">
        <v>203</v>
      </c>
      <c r="BE207" s="136">
        <f t="shared" si="4"/>
        <v>0</v>
      </c>
      <c r="BF207" s="136">
        <f t="shared" si="5"/>
        <v>0</v>
      </c>
      <c r="BG207" s="136">
        <f t="shared" si="6"/>
        <v>0</v>
      </c>
      <c r="BH207" s="136">
        <f t="shared" si="7"/>
        <v>0</v>
      </c>
      <c r="BI207" s="136">
        <f t="shared" si="8"/>
        <v>0</v>
      </c>
      <c r="BJ207" s="80" t="s">
        <v>88</v>
      </c>
      <c r="BK207" s="136">
        <f t="shared" si="9"/>
        <v>0</v>
      </c>
      <c r="BL207" s="80" t="s">
        <v>210</v>
      </c>
      <c r="BM207" s="135" t="s">
        <v>1625</v>
      </c>
    </row>
    <row r="208" spans="1:65" s="87" customFormat="1" ht="16.5" customHeight="1">
      <c r="A208" s="19"/>
      <c r="B208" s="36"/>
      <c r="C208" s="213" t="s">
        <v>130</v>
      </c>
      <c r="D208" s="213" t="s">
        <v>368</v>
      </c>
      <c r="E208" s="214" t="s">
        <v>1626</v>
      </c>
      <c r="F208" s="215" t="s">
        <v>1627</v>
      </c>
      <c r="G208" s="216" t="s">
        <v>209</v>
      </c>
      <c r="H208" s="217">
        <v>1</v>
      </c>
      <c r="I208" s="44"/>
      <c r="J208" s="228">
        <f t="shared" si="0"/>
        <v>0</v>
      </c>
      <c r="K208" s="45"/>
      <c r="L208" s="157"/>
      <c r="M208" s="46" t="s">
        <v>1</v>
      </c>
      <c r="N208" s="158" t="s">
        <v>41</v>
      </c>
      <c r="O208" s="132"/>
      <c r="P208" s="133">
        <f t="shared" si="1"/>
        <v>0</v>
      </c>
      <c r="Q208" s="133">
        <v>0.15229999999999999</v>
      </c>
      <c r="R208" s="133">
        <f t="shared" si="2"/>
        <v>0.15229999999999999</v>
      </c>
      <c r="S208" s="133">
        <v>0</v>
      </c>
      <c r="T208" s="134">
        <f t="shared" si="3"/>
        <v>0</v>
      </c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R208" s="135" t="s">
        <v>267</v>
      </c>
      <c r="AT208" s="135" t="s">
        <v>368</v>
      </c>
      <c r="AU208" s="135" t="s">
        <v>88</v>
      </c>
      <c r="AY208" s="80" t="s">
        <v>203</v>
      </c>
      <c r="BE208" s="136">
        <f t="shared" si="4"/>
        <v>0</v>
      </c>
      <c r="BF208" s="136">
        <f t="shared" si="5"/>
        <v>0</v>
      </c>
      <c r="BG208" s="136">
        <f t="shared" si="6"/>
        <v>0</v>
      </c>
      <c r="BH208" s="136">
        <f t="shared" si="7"/>
        <v>0</v>
      </c>
      <c r="BI208" s="136">
        <f t="shared" si="8"/>
        <v>0</v>
      </c>
      <c r="BJ208" s="80" t="s">
        <v>88</v>
      </c>
      <c r="BK208" s="136">
        <f t="shared" si="9"/>
        <v>0</v>
      </c>
      <c r="BL208" s="80" t="s">
        <v>210</v>
      </c>
      <c r="BM208" s="135" t="s">
        <v>1628</v>
      </c>
    </row>
    <row r="209" spans="1:65" s="87" customFormat="1" ht="16.5" customHeight="1">
      <c r="A209" s="19"/>
      <c r="B209" s="36"/>
      <c r="C209" s="213" t="s">
        <v>412</v>
      </c>
      <c r="D209" s="213" t="s">
        <v>368</v>
      </c>
      <c r="E209" s="214" t="s">
        <v>1629</v>
      </c>
      <c r="F209" s="215" t="s">
        <v>1630</v>
      </c>
      <c r="G209" s="216" t="s">
        <v>209</v>
      </c>
      <c r="H209" s="217">
        <v>1</v>
      </c>
      <c r="I209" s="44"/>
      <c r="J209" s="228">
        <f t="shared" si="0"/>
        <v>0</v>
      </c>
      <c r="K209" s="45"/>
      <c r="L209" s="157"/>
      <c r="M209" s="46" t="s">
        <v>1</v>
      </c>
      <c r="N209" s="158" t="s">
        <v>41</v>
      </c>
      <c r="O209" s="132"/>
      <c r="P209" s="133">
        <f t="shared" si="1"/>
        <v>0</v>
      </c>
      <c r="Q209" s="133">
        <v>2.9999999999999997E-4</v>
      </c>
      <c r="R209" s="133">
        <f t="shared" si="2"/>
        <v>2.9999999999999997E-4</v>
      </c>
      <c r="S209" s="133">
        <v>0</v>
      </c>
      <c r="T209" s="134">
        <f t="shared" si="3"/>
        <v>0</v>
      </c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R209" s="135" t="s">
        <v>267</v>
      </c>
      <c r="AT209" s="135" t="s">
        <v>368</v>
      </c>
      <c r="AU209" s="135" t="s">
        <v>88</v>
      </c>
      <c r="AY209" s="80" t="s">
        <v>203</v>
      </c>
      <c r="BE209" s="136">
        <f t="shared" si="4"/>
        <v>0</v>
      </c>
      <c r="BF209" s="136">
        <f t="shared" si="5"/>
        <v>0</v>
      </c>
      <c r="BG209" s="136">
        <f t="shared" si="6"/>
        <v>0</v>
      </c>
      <c r="BH209" s="136">
        <f t="shared" si="7"/>
        <v>0</v>
      </c>
      <c r="BI209" s="136">
        <f t="shared" si="8"/>
        <v>0</v>
      </c>
      <c r="BJ209" s="80" t="s">
        <v>88</v>
      </c>
      <c r="BK209" s="136">
        <f t="shared" si="9"/>
        <v>0</v>
      </c>
      <c r="BL209" s="80" t="s">
        <v>210</v>
      </c>
      <c r="BM209" s="135" t="s">
        <v>1631</v>
      </c>
    </row>
    <row r="210" spans="1:65" s="87" customFormat="1" ht="16.5" customHeight="1">
      <c r="A210" s="19"/>
      <c r="B210" s="36"/>
      <c r="C210" s="213" t="s">
        <v>420</v>
      </c>
      <c r="D210" s="213" t="s">
        <v>368</v>
      </c>
      <c r="E210" s="214" t="s">
        <v>1632</v>
      </c>
      <c r="F210" s="215" t="s">
        <v>1633</v>
      </c>
      <c r="G210" s="216" t="s">
        <v>209</v>
      </c>
      <c r="H210" s="217">
        <v>1</v>
      </c>
      <c r="I210" s="44"/>
      <c r="J210" s="228">
        <f t="shared" si="0"/>
        <v>0</v>
      </c>
      <c r="K210" s="45"/>
      <c r="L210" s="157"/>
      <c r="M210" s="46" t="s">
        <v>1</v>
      </c>
      <c r="N210" s="158" t="s">
        <v>41</v>
      </c>
      <c r="O210" s="132"/>
      <c r="P210" s="133">
        <f t="shared" si="1"/>
        <v>0</v>
      </c>
      <c r="Q210" s="133">
        <v>5.0000000000000001E-4</v>
      </c>
      <c r="R210" s="133">
        <f t="shared" si="2"/>
        <v>5.0000000000000001E-4</v>
      </c>
      <c r="S210" s="133">
        <v>0</v>
      </c>
      <c r="T210" s="134">
        <f t="shared" si="3"/>
        <v>0</v>
      </c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R210" s="135" t="s">
        <v>267</v>
      </c>
      <c r="AT210" s="135" t="s">
        <v>368</v>
      </c>
      <c r="AU210" s="135" t="s">
        <v>88</v>
      </c>
      <c r="AY210" s="80" t="s">
        <v>203</v>
      </c>
      <c r="BE210" s="136">
        <f t="shared" si="4"/>
        <v>0</v>
      </c>
      <c r="BF210" s="136">
        <f t="shared" si="5"/>
        <v>0</v>
      </c>
      <c r="BG210" s="136">
        <f t="shared" si="6"/>
        <v>0</v>
      </c>
      <c r="BH210" s="136">
        <f t="shared" si="7"/>
        <v>0</v>
      </c>
      <c r="BI210" s="136">
        <f t="shared" si="8"/>
        <v>0</v>
      </c>
      <c r="BJ210" s="80" t="s">
        <v>88</v>
      </c>
      <c r="BK210" s="136">
        <f t="shared" si="9"/>
        <v>0</v>
      </c>
      <c r="BL210" s="80" t="s">
        <v>210</v>
      </c>
      <c r="BM210" s="135" t="s">
        <v>1634</v>
      </c>
    </row>
    <row r="211" spans="1:65" s="87" customFormat="1" ht="16.5" customHeight="1">
      <c r="A211" s="19"/>
      <c r="B211" s="36"/>
      <c r="C211" s="192" t="s">
        <v>427</v>
      </c>
      <c r="D211" s="192" t="s">
        <v>206</v>
      </c>
      <c r="E211" s="193" t="s">
        <v>1635</v>
      </c>
      <c r="F211" s="194" t="s">
        <v>1636</v>
      </c>
      <c r="G211" s="195" t="s">
        <v>408</v>
      </c>
      <c r="H211" s="196">
        <v>3.5</v>
      </c>
      <c r="I211" s="37"/>
      <c r="J211" s="227">
        <f t="shared" si="0"/>
        <v>0</v>
      </c>
      <c r="K211" s="38"/>
      <c r="L211" s="36"/>
      <c r="M211" s="39" t="s">
        <v>1</v>
      </c>
      <c r="N211" s="131" t="s">
        <v>41</v>
      </c>
      <c r="O211" s="132"/>
      <c r="P211" s="133">
        <f t="shared" si="1"/>
        <v>0</v>
      </c>
      <c r="Q211" s="133">
        <v>0</v>
      </c>
      <c r="R211" s="133">
        <f t="shared" si="2"/>
        <v>0</v>
      </c>
      <c r="S211" s="133">
        <v>0</v>
      </c>
      <c r="T211" s="134">
        <f t="shared" si="3"/>
        <v>0</v>
      </c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R211" s="135" t="s">
        <v>210</v>
      </c>
      <c r="AT211" s="135" t="s">
        <v>206</v>
      </c>
      <c r="AU211" s="135" t="s">
        <v>88</v>
      </c>
      <c r="AY211" s="80" t="s">
        <v>203</v>
      </c>
      <c r="BE211" s="136">
        <f t="shared" si="4"/>
        <v>0</v>
      </c>
      <c r="BF211" s="136">
        <f t="shared" si="5"/>
        <v>0</v>
      </c>
      <c r="BG211" s="136">
        <f t="shared" si="6"/>
        <v>0</v>
      </c>
      <c r="BH211" s="136">
        <f t="shared" si="7"/>
        <v>0</v>
      </c>
      <c r="BI211" s="136">
        <f t="shared" si="8"/>
        <v>0</v>
      </c>
      <c r="BJ211" s="80" t="s">
        <v>88</v>
      </c>
      <c r="BK211" s="136">
        <f t="shared" si="9"/>
        <v>0</v>
      </c>
      <c r="BL211" s="80" t="s">
        <v>210</v>
      </c>
      <c r="BM211" s="135" t="s">
        <v>1637</v>
      </c>
    </row>
    <row r="212" spans="1:65" s="35" customFormat="1" ht="22.9" customHeight="1">
      <c r="B212" s="123"/>
      <c r="C212" s="188"/>
      <c r="D212" s="189" t="s">
        <v>74</v>
      </c>
      <c r="E212" s="191" t="s">
        <v>271</v>
      </c>
      <c r="F212" s="191" t="s">
        <v>397</v>
      </c>
      <c r="G212" s="188"/>
      <c r="H212" s="188"/>
      <c r="J212" s="226">
        <f>BK212</f>
        <v>0</v>
      </c>
      <c r="L212" s="123"/>
      <c r="M212" s="125"/>
      <c r="N212" s="126"/>
      <c r="O212" s="126"/>
      <c r="P212" s="127">
        <f>SUM(P213:P216)</f>
        <v>0</v>
      </c>
      <c r="Q212" s="126"/>
      <c r="R212" s="127">
        <f>SUM(R213:R216)</f>
        <v>0</v>
      </c>
      <c r="S212" s="126"/>
      <c r="T212" s="128">
        <f>SUM(T213:T216)</f>
        <v>0.76160000000000017</v>
      </c>
      <c r="AR212" s="124" t="s">
        <v>82</v>
      </c>
      <c r="AT212" s="129" t="s">
        <v>74</v>
      </c>
      <c r="AU212" s="129" t="s">
        <v>82</v>
      </c>
      <c r="AY212" s="124" t="s">
        <v>203</v>
      </c>
      <c r="BK212" s="130">
        <f>SUM(BK213:BK216)</f>
        <v>0</v>
      </c>
    </row>
    <row r="213" spans="1:65" s="87" customFormat="1" ht="21.75" customHeight="1">
      <c r="A213" s="19"/>
      <c r="B213" s="36"/>
      <c r="C213" s="192" t="s">
        <v>440</v>
      </c>
      <c r="D213" s="192" t="s">
        <v>206</v>
      </c>
      <c r="E213" s="193" t="s">
        <v>1638</v>
      </c>
      <c r="F213" s="194" t="s">
        <v>1639</v>
      </c>
      <c r="G213" s="195" t="s">
        <v>262</v>
      </c>
      <c r="H213" s="196">
        <v>0.26300000000000001</v>
      </c>
      <c r="I213" s="37"/>
      <c r="J213" s="227">
        <f>ROUND(I213*H213,2)</f>
        <v>0</v>
      </c>
      <c r="K213" s="38"/>
      <c r="L213" s="36"/>
      <c r="M213" s="39" t="s">
        <v>1</v>
      </c>
      <c r="N213" s="131" t="s">
        <v>41</v>
      </c>
      <c r="O213" s="132"/>
      <c r="P213" s="133">
        <f>O213*H213</f>
        <v>0</v>
      </c>
      <c r="Q213" s="133">
        <v>0</v>
      </c>
      <c r="R213" s="133">
        <f>Q213*H213</f>
        <v>0</v>
      </c>
      <c r="S213" s="133">
        <v>2.2000000000000002</v>
      </c>
      <c r="T213" s="134">
        <f>S213*H213</f>
        <v>0.57860000000000011</v>
      </c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R213" s="135" t="s">
        <v>210</v>
      </c>
      <c r="AT213" s="135" t="s">
        <v>206</v>
      </c>
      <c r="AU213" s="135" t="s">
        <v>88</v>
      </c>
      <c r="AY213" s="80" t="s">
        <v>203</v>
      </c>
      <c r="BE213" s="136">
        <f>IF(N213="základná",J213,0)</f>
        <v>0</v>
      </c>
      <c r="BF213" s="136">
        <f>IF(N213="znížená",J213,0)</f>
        <v>0</v>
      </c>
      <c r="BG213" s="136">
        <f>IF(N213="zákl. prenesená",J213,0)</f>
        <v>0</v>
      </c>
      <c r="BH213" s="136">
        <f>IF(N213="zníž. prenesená",J213,0)</f>
        <v>0</v>
      </c>
      <c r="BI213" s="136">
        <f>IF(N213="nulová",J213,0)</f>
        <v>0</v>
      </c>
      <c r="BJ213" s="80" t="s">
        <v>88</v>
      </c>
      <c r="BK213" s="136">
        <f>ROUND(I213*H213,2)</f>
        <v>0</v>
      </c>
      <c r="BL213" s="80" t="s">
        <v>210</v>
      </c>
      <c r="BM213" s="135" t="s">
        <v>1640</v>
      </c>
    </row>
    <row r="214" spans="1:65" s="40" customFormat="1">
      <c r="B214" s="137"/>
      <c r="C214" s="197"/>
      <c r="D214" s="198" t="s">
        <v>212</v>
      </c>
      <c r="E214" s="199" t="s">
        <v>1</v>
      </c>
      <c r="F214" s="200" t="s">
        <v>1589</v>
      </c>
      <c r="G214" s="197"/>
      <c r="H214" s="201">
        <v>0.26300000000000001</v>
      </c>
      <c r="J214" s="197"/>
      <c r="L214" s="137"/>
      <c r="M214" s="139"/>
      <c r="N214" s="140"/>
      <c r="O214" s="140"/>
      <c r="P214" s="140"/>
      <c r="Q214" s="140"/>
      <c r="R214" s="140"/>
      <c r="S214" s="140"/>
      <c r="T214" s="141"/>
      <c r="AT214" s="138" t="s">
        <v>212</v>
      </c>
      <c r="AU214" s="138" t="s">
        <v>88</v>
      </c>
      <c r="AV214" s="40" t="s">
        <v>88</v>
      </c>
      <c r="AW214" s="40" t="s">
        <v>31</v>
      </c>
      <c r="AX214" s="40" t="s">
        <v>82</v>
      </c>
      <c r="AY214" s="138" t="s">
        <v>203</v>
      </c>
    </row>
    <row r="215" spans="1:65" s="87" customFormat="1" ht="16.5" customHeight="1">
      <c r="A215" s="19"/>
      <c r="B215" s="36"/>
      <c r="C215" s="192" t="s">
        <v>452</v>
      </c>
      <c r="D215" s="192" t="s">
        <v>206</v>
      </c>
      <c r="E215" s="193" t="s">
        <v>1641</v>
      </c>
      <c r="F215" s="194" t="s">
        <v>1642</v>
      </c>
      <c r="G215" s="195" t="s">
        <v>408</v>
      </c>
      <c r="H215" s="196">
        <v>1.5</v>
      </c>
      <c r="I215" s="37"/>
      <c r="J215" s="227">
        <f>ROUND(I215*H215,2)</f>
        <v>0</v>
      </c>
      <c r="K215" s="38"/>
      <c r="L215" s="36"/>
      <c r="M215" s="39" t="s">
        <v>1</v>
      </c>
      <c r="N215" s="131" t="s">
        <v>41</v>
      </c>
      <c r="O215" s="132"/>
      <c r="P215" s="133">
        <f>O215*H215</f>
        <v>0</v>
      </c>
      <c r="Q215" s="133">
        <v>0</v>
      </c>
      <c r="R215" s="133">
        <f>Q215*H215</f>
        <v>0</v>
      </c>
      <c r="S215" s="133">
        <v>6.3E-2</v>
      </c>
      <c r="T215" s="134">
        <f>S215*H215</f>
        <v>9.4500000000000001E-2</v>
      </c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R215" s="135" t="s">
        <v>210</v>
      </c>
      <c r="AT215" s="135" t="s">
        <v>206</v>
      </c>
      <c r="AU215" s="135" t="s">
        <v>88</v>
      </c>
      <c r="AY215" s="80" t="s">
        <v>203</v>
      </c>
      <c r="BE215" s="136">
        <f>IF(N215="základná",J215,0)</f>
        <v>0</v>
      </c>
      <c r="BF215" s="136">
        <f>IF(N215="znížená",J215,0)</f>
        <v>0</v>
      </c>
      <c r="BG215" s="136">
        <f>IF(N215="zákl. prenesená",J215,0)</f>
        <v>0</v>
      </c>
      <c r="BH215" s="136">
        <f>IF(N215="zníž. prenesená",J215,0)</f>
        <v>0</v>
      </c>
      <c r="BI215" s="136">
        <f>IF(N215="nulová",J215,0)</f>
        <v>0</v>
      </c>
      <c r="BJ215" s="80" t="s">
        <v>88</v>
      </c>
      <c r="BK215" s="136">
        <f>ROUND(I215*H215,2)</f>
        <v>0</v>
      </c>
      <c r="BL215" s="80" t="s">
        <v>210</v>
      </c>
      <c r="BM215" s="135" t="s">
        <v>1643</v>
      </c>
    </row>
    <row r="216" spans="1:65" s="87" customFormat="1" ht="16.5" customHeight="1">
      <c r="A216" s="19"/>
      <c r="B216" s="36"/>
      <c r="C216" s="192" t="s">
        <v>459</v>
      </c>
      <c r="D216" s="192" t="s">
        <v>206</v>
      </c>
      <c r="E216" s="193" t="s">
        <v>1644</v>
      </c>
      <c r="F216" s="194" t="s">
        <v>1645</v>
      </c>
      <c r="G216" s="195" t="s">
        <v>209</v>
      </c>
      <c r="H216" s="196">
        <v>1.5</v>
      </c>
      <c r="I216" s="37"/>
      <c r="J216" s="227">
        <f>ROUND(I216*H216,2)</f>
        <v>0</v>
      </c>
      <c r="K216" s="38"/>
      <c r="L216" s="36"/>
      <c r="M216" s="39" t="s">
        <v>1</v>
      </c>
      <c r="N216" s="131" t="s">
        <v>41</v>
      </c>
      <c r="O216" s="132"/>
      <c r="P216" s="133">
        <f>O216*H216</f>
        <v>0</v>
      </c>
      <c r="Q216" s="133">
        <v>0</v>
      </c>
      <c r="R216" s="133">
        <f>Q216*H216</f>
        <v>0</v>
      </c>
      <c r="S216" s="133">
        <v>5.8999999999999997E-2</v>
      </c>
      <c r="T216" s="134">
        <f>S216*H216</f>
        <v>8.8499999999999995E-2</v>
      </c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R216" s="135" t="s">
        <v>210</v>
      </c>
      <c r="AT216" s="135" t="s">
        <v>206</v>
      </c>
      <c r="AU216" s="135" t="s">
        <v>88</v>
      </c>
      <c r="AY216" s="80" t="s">
        <v>203</v>
      </c>
      <c r="BE216" s="136">
        <f>IF(N216="základná",J216,0)</f>
        <v>0</v>
      </c>
      <c r="BF216" s="136">
        <f>IF(N216="znížená",J216,0)</f>
        <v>0</v>
      </c>
      <c r="BG216" s="136">
        <f>IF(N216="zákl. prenesená",J216,0)</f>
        <v>0</v>
      </c>
      <c r="BH216" s="136">
        <f>IF(N216="zníž. prenesená",J216,0)</f>
        <v>0</v>
      </c>
      <c r="BI216" s="136">
        <f>IF(N216="nulová",J216,0)</f>
        <v>0</v>
      </c>
      <c r="BJ216" s="80" t="s">
        <v>88</v>
      </c>
      <c r="BK216" s="136">
        <f>ROUND(I216*H216,2)</f>
        <v>0</v>
      </c>
      <c r="BL216" s="80" t="s">
        <v>210</v>
      </c>
      <c r="BM216" s="135" t="s">
        <v>1646</v>
      </c>
    </row>
    <row r="217" spans="1:65" s="35" customFormat="1" ht="22.9" customHeight="1">
      <c r="B217" s="123"/>
      <c r="C217" s="188"/>
      <c r="D217" s="189" t="s">
        <v>74</v>
      </c>
      <c r="E217" s="191" t="s">
        <v>271</v>
      </c>
      <c r="F217" s="191" t="s">
        <v>397</v>
      </c>
      <c r="G217" s="188"/>
      <c r="H217" s="188"/>
      <c r="J217" s="226">
        <f>BK217</f>
        <v>0</v>
      </c>
      <c r="L217" s="123"/>
      <c r="M217" s="125"/>
      <c r="N217" s="126"/>
      <c r="O217" s="126"/>
      <c r="P217" s="127">
        <f>SUM(P218:P229)</f>
        <v>0</v>
      </c>
      <c r="Q217" s="126"/>
      <c r="R217" s="127">
        <f>SUM(R218:R229)</f>
        <v>0</v>
      </c>
      <c r="S217" s="126"/>
      <c r="T217" s="128">
        <f>SUM(T218:T229)</f>
        <v>0</v>
      </c>
      <c r="AR217" s="124" t="s">
        <v>82</v>
      </c>
      <c r="AT217" s="129" t="s">
        <v>74</v>
      </c>
      <c r="AU217" s="129" t="s">
        <v>82</v>
      </c>
      <c r="AY217" s="124" t="s">
        <v>203</v>
      </c>
      <c r="BK217" s="130">
        <f>SUM(BK218:BK229)</f>
        <v>0</v>
      </c>
    </row>
    <row r="218" spans="1:65" s="87" customFormat="1" ht="16.5" customHeight="1">
      <c r="A218" s="19"/>
      <c r="B218" s="36"/>
      <c r="C218" s="192" t="s">
        <v>464</v>
      </c>
      <c r="D218" s="192" t="s">
        <v>206</v>
      </c>
      <c r="E218" s="193" t="s">
        <v>603</v>
      </c>
      <c r="F218" s="194" t="s">
        <v>604</v>
      </c>
      <c r="G218" s="195" t="s">
        <v>605</v>
      </c>
      <c r="H218" s="196">
        <v>4.4379999999999997</v>
      </c>
      <c r="I218" s="37"/>
      <c r="J218" s="227">
        <f>ROUND(I218*H218,2)</f>
        <v>0</v>
      </c>
      <c r="K218" s="38"/>
      <c r="L218" s="36"/>
      <c r="M218" s="39" t="s">
        <v>1</v>
      </c>
      <c r="N218" s="131" t="s">
        <v>41</v>
      </c>
      <c r="O218" s="132"/>
      <c r="P218" s="133">
        <f>O218*H218</f>
        <v>0</v>
      </c>
      <c r="Q218" s="133">
        <v>0</v>
      </c>
      <c r="R218" s="133">
        <f>Q218*H218</f>
        <v>0</v>
      </c>
      <c r="S218" s="133">
        <v>0</v>
      </c>
      <c r="T218" s="134">
        <f>S218*H218</f>
        <v>0</v>
      </c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R218" s="135" t="s">
        <v>210</v>
      </c>
      <c r="AT218" s="135" t="s">
        <v>206</v>
      </c>
      <c r="AU218" s="135" t="s">
        <v>88</v>
      </c>
      <c r="AY218" s="80" t="s">
        <v>203</v>
      </c>
      <c r="BE218" s="136">
        <f>IF(N218="základná",J218,0)</f>
        <v>0</v>
      </c>
      <c r="BF218" s="136">
        <f>IF(N218="znížená",J218,0)</f>
        <v>0</v>
      </c>
      <c r="BG218" s="136">
        <f>IF(N218="zákl. prenesená",J218,0)</f>
        <v>0</v>
      </c>
      <c r="BH218" s="136">
        <f>IF(N218="zníž. prenesená",J218,0)</f>
        <v>0</v>
      </c>
      <c r="BI218" s="136">
        <f>IF(N218="nulová",J218,0)</f>
        <v>0</v>
      </c>
      <c r="BJ218" s="80" t="s">
        <v>88</v>
      </c>
      <c r="BK218" s="136">
        <f>ROUND(I218*H218,2)</f>
        <v>0</v>
      </c>
      <c r="BL218" s="80" t="s">
        <v>210</v>
      </c>
      <c r="BM218" s="135" t="s">
        <v>1647</v>
      </c>
    </row>
    <row r="219" spans="1:65" s="40" customFormat="1">
      <c r="B219" s="137"/>
      <c r="C219" s="197"/>
      <c r="D219" s="198" t="s">
        <v>212</v>
      </c>
      <c r="E219" s="199" t="s">
        <v>1</v>
      </c>
      <c r="F219" s="200" t="s">
        <v>1648</v>
      </c>
      <c r="G219" s="197"/>
      <c r="H219" s="201">
        <v>1.6819999999999999</v>
      </c>
      <c r="J219" s="197"/>
      <c r="L219" s="137"/>
      <c r="M219" s="139"/>
      <c r="N219" s="140"/>
      <c r="O219" s="140"/>
      <c r="P219" s="140"/>
      <c r="Q219" s="140"/>
      <c r="R219" s="140"/>
      <c r="S219" s="140"/>
      <c r="T219" s="141"/>
      <c r="AT219" s="138" t="s">
        <v>212</v>
      </c>
      <c r="AU219" s="138" t="s">
        <v>88</v>
      </c>
      <c r="AV219" s="40" t="s">
        <v>88</v>
      </c>
      <c r="AW219" s="40" t="s">
        <v>31</v>
      </c>
      <c r="AX219" s="40" t="s">
        <v>75</v>
      </c>
      <c r="AY219" s="138" t="s">
        <v>203</v>
      </c>
    </row>
    <row r="220" spans="1:65" s="40" customFormat="1">
      <c r="B220" s="137"/>
      <c r="C220" s="197"/>
      <c r="D220" s="198" t="s">
        <v>212</v>
      </c>
      <c r="E220" s="199" t="s">
        <v>1</v>
      </c>
      <c r="F220" s="200" t="s">
        <v>1649</v>
      </c>
      <c r="G220" s="197"/>
      <c r="H220" s="201">
        <v>2.7559999999999998</v>
      </c>
      <c r="J220" s="197"/>
      <c r="L220" s="137"/>
      <c r="M220" s="139"/>
      <c r="N220" s="140"/>
      <c r="O220" s="140"/>
      <c r="P220" s="140"/>
      <c r="Q220" s="140"/>
      <c r="R220" s="140"/>
      <c r="S220" s="140"/>
      <c r="T220" s="141"/>
      <c r="AT220" s="138" t="s">
        <v>212</v>
      </c>
      <c r="AU220" s="138" t="s">
        <v>88</v>
      </c>
      <c r="AV220" s="40" t="s">
        <v>88</v>
      </c>
      <c r="AW220" s="40" t="s">
        <v>31</v>
      </c>
      <c r="AX220" s="40" t="s">
        <v>75</v>
      </c>
      <c r="AY220" s="138" t="s">
        <v>203</v>
      </c>
    </row>
    <row r="221" spans="1:65" s="41" customFormat="1">
      <c r="B221" s="142"/>
      <c r="C221" s="202"/>
      <c r="D221" s="198" t="s">
        <v>212</v>
      </c>
      <c r="E221" s="203" t="s">
        <v>1</v>
      </c>
      <c r="F221" s="204" t="s">
        <v>239</v>
      </c>
      <c r="G221" s="202"/>
      <c r="H221" s="205">
        <v>4.4379999999999997</v>
      </c>
      <c r="J221" s="202"/>
      <c r="L221" s="142"/>
      <c r="M221" s="144"/>
      <c r="N221" s="145"/>
      <c r="O221" s="145"/>
      <c r="P221" s="145"/>
      <c r="Q221" s="145"/>
      <c r="R221" s="145"/>
      <c r="S221" s="145"/>
      <c r="T221" s="146"/>
      <c r="AT221" s="143" t="s">
        <v>212</v>
      </c>
      <c r="AU221" s="143" t="s">
        <v>88</v>
      </c>
      <c r="AV221" s="41" t="s">
        <v>210</v>
      </c>
      <c r="AW221" s="41" t="s">
        <v>31</v>
      </c>
      <c r="AX221" s="41" t="s">
        <v>82</v>
      </c>
      <c r="AY221" s="143" t="s">
        <v>203</v>
      </c>
    </row>
    <row r="222" spans="1:65" s="87" customFormat="1" ht="16.5" customHeight="1">
      <c r="A222" s="19"/>
      <c r="B222" s="36"/>
      <c r="C222" s="192" t="s">
        <v>470</v>
      </c>
      <c r="D222" s="192" t="s">
        <v>206</v>
      </c>
      <c r="E222" s="193" t="s">
        <v>607</v>
      </c>
      <c r="F222" s="194" t="s">
        <v>608</v>
      </c>
      <c r="G222" s="195" t="s">
        <v>605</v>
      </c>
      <c r="H222" s="196">
        <v>4.4379999999999997</v>
      </c>
      <c r="I222" s="37"/>
      <c r="J222" s="227">
        <f>ROUND(I222*H222,2)</f>
        <v>0</v>
      </c>
      <c r="K222" s="38"/>
      <c r="L222" s="36"/>
      <c r="M222" s="39" t="s">
        <v>1</v>
      </c>
      <c r="N222" s="131" t="s">
        <v>41</v>
      </c>
      <c r="O222" s="132"/>
      <c r="P222" s="133">
        <f>O222*H222</f>
        <v>0</v>
      </c>
      <c r="Q222" s="133">
        <v>0</v>
      </c>
      <c r="R222" s="133">
        <f>Q222*H222</f>
        <v>0</v>
      </c>
      <c r="S222" s="133">
        <v>0</v>
      </c>
      <c r="T222" s="134">
        <f>S222*H222</f>
        <v>0</v>
      </c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R222" s="135" t="s">
        <v>210</v>
      </c>
      <c r="AT222" s="135" t="s">
        <v>206</v>
      </c>
      <c r="AU222" s="135" t="s">
        <v>88</v>
      </c>
      <c r="AY222" s="80" t="s">
        <v>203</v>
      </c>
      <c r="BE222" s="136">
        <f>IF(N222="základná",J222,0)</f>
        <v>0</v>
      </c>
      <c r="BF222" s="136">
        <f>IF(N222="znížená",J222,0)</f>
        <v>0</v>
      </c>
      <c r="BG222" s="136">
        <f>IF(N222="zákl. prenesená",J222,0)</f>
        <v>0</v>
      </c>
      <c r="BH222" s="136">
        <f>IF(N222="zníž. prenesená",J222,0)</f>
        <v>0</v>
      </c>
      <c r="BI222" s="136">
        <f>IF(N222="nulová",J222,0)</f>
        <v>0</v>
      </c>
      <c r="BJ222" s="80" t="s">
        <v>88</v>
      </c>
      <c r="BK222" s="136">
        <f>ROUND(I222*H222,2)</f>
        <v>0</v>
      </c>
      <c r="BL222" s="80" t="s">
        <v>210</v>
      </c>
      <c r="BM222" s="135" t="s">
        <v>1650</v>
      </c>
    </row>
    <row r="223" spans="1:65" s="40" customFormat="1">
      <c r="B223" s="137"/>
      <c r="C223" s="197"/>
      <c r="D223" s="198" t="s">
        <v>212</v>
      </c>
      <c r="E223" s="199" t="s">
        <v>1</v>
      </c>
      <c r="F223" s="200" t="s">
        <v>1648</v>
      </c>
      <c r="G223" s="197"/>
      <c r="H223" s="201">
        <v>1.6819999999999999</v>
      </c>
      <c r="J223" s="197"/>
      <c r="L223" s="137"/>
      <c r="M223" s="139"/>
      <c r="N223" s="140"/>
      <c r="O223" s="140"/>
      <c r="P223" s="140"/>
      <c r="Q223" s="140"/>
      <c r="R223" s="140"/>
      <c r="S223" s="140"/>
      <c r="T223" s="141"/>
      <c r="AT223" s="138" t="s">
        <v>212</v>
      </c>
      <c r="AU223" s="138" t="s">
        <v>88</v>
      </c>
      <c r="AV223" s="40" t="s">
        <v>88</v>
      </c>
      <c r="AW223" s="40" t="s">
        <v>31</v>
      </c>
      <c r="AX223" s="40" t="s">
        <v>75</v>
      </c>
      <c r="AY223" s="138" t="s">
        <v>203</v>
      </c>
    </row>
    <row r="224" spans="1:65" s="40" customFormat="1">
      <c r="B224" s="137"/>
      <c r="C224" s="197"/>
      <c r="D224" s="198" t="s">
        <v>212</v>
      </c>
      <c r="E224" s="199" t="s">
        <v>1</v>
      </c>
      <c r="F224" s="200" t="s">
        <v>1649</v>
      </c>
      <c r="G224" s="197"/>
      <c r="H224" s="201">
        <v>2.7559999999999998</v>
      </c>
      <c r="J224" s="197"/>
      <c r="L224" s="137"/>
      <c r="M224" s="139"/>
      <c r="N224" s="140"/>
      <c r="O224" s="140"/>
      <c r="P224" s="140"/>
      <c r="Q224" s="140"/>
      <c r="R224" s="140"/>
      <c r="S224" s="140"/>
      <c r="T224" s="141"/>
      <c r="AT224" s="138" t="s">
        <v>212</v>
      </c>
      <c r="AU224" s="138" t="s">
        <v>88</v>
      </c>
      <c r="AV224" s="40" t="s">
        <v>88</v>
      </c>
      <c r="AW224" s="40" t="s">
        <v>31</v>
      </c>
      <c r="AX224" s="40" t="s">
        <v>75</v>
      </c>
      <c r="AY224" s="138" t="s">
        <v>203</v>
      </c>
    </row>
    <row r="225" spans="1:65" s="41" customFormat="1">
      <c r="B225" s="142"/>
      <c r="C225" s="202"/>
      <c r="D225" s="198" t="s">
        <v>212</v>
      </c>
      <c r="E225" s="203" t="s">
        <v>1</v>
      </c>
      <c r="F225" s="204" t="s">
        <v>239</v>
      </c>
      <c r="G225" s="202"/>
      <c r="H225" s="205">
        <v>4.4379999999999997</v>
      </c>
      <c r="J225" s="202"/>
      <c r="L225" s="142"/>
      <c r="M225" s="144"/>
      <c r="N225" s="145"/>
      <c r="O225" s="145"/>
      <c r="P225" s="145"/>
      <c r="Q225" s="145"/>
      <c r="R225" s="145"/>
      <c r="S225" s="145"/>
      <c r="T225" s="146"/>
      <c r="AT225" s="143" t="s">
        <v>212</v>
      </c>
      <c r="AU225" s="143" t="s">
        <v>88</v>
      </c>
      <c r="AV225" s="41" t="s">
        <v>210</v>
      </c>
      <c r="AW225" s="41" t="s">
        <v>31</v>
      </c>
      <c r="AX225" s="41" t="s">
        <v>82</v>
      </c>
      <c r="AY225" s="143" t="s">
        <v>203</v>
      </c>
    </row>
    <row r="226" spans="1:65" s="87" customFormat="1" ht="16.5" customHeight="1">
      <c r="A226" s="19"/>
      <c r="B226" s="36"/>
      <c r="C226" s="192" t="s">
        <v>477</v>
      </c>
      <c r="D226" s="192" t="s">
        <v>206</v>
      </c>
      <c r="E226" s="193" t="s">
        <v>611</v>
      </c>
      <c r="F226" s="194" t="s">
        <v>612</v>
      </c>
      <c r="G226" s="195" t="s">
        <v>605</v>
      </c>
      <c r="H226" s="196">
        <v>13.314</v>
      </c>
      <c r="I226" s="37"/>
      <c r="J226" s="227">
        <f>ROUND(I226*H226,2)</f>
        <v>0</v>
      </c>
      <c r="K226" s="38"/>
      <c r="L226" s="36"/>
      <c r="M226" s="39" t="s">
        <v>1</v>
      </c>
      <c r="N226" s="131" t="s">
        <v>41</v>
      </c>
      <c r="O226" s="132"/>
      <c r="P226" s="133">
        <f>O226*H226</f>
        <v>0</v>
      </c>
      <c r="Q226" s="133">
        <v>0</v>
      </c>
      <c r="R226" s="133">
        <f>Q226*H226</f>
        <v>0</v>
      </c>
      <c r="S226" s="133">
        <v>0</v>
      </c>
      <c r="T226" s="134">
        <f>S226*H226</f>
        <v>0</v>
      </c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R226" s="135" t="s">
        <v>210</v>
      </c>
      <c r="AT226" s="135" t="s">
        <v>206</v>
      </c>
      <c r="AU226" s="135" t="s">
        <v>88</v>
      </c>
      <c r="AY226" s="80" t="s">
        <v>203</v>
      </c>
      <c r="BE226" s="136">
        <f>IF(N226="základná",J226,0)</f>
        <v>0</v>
      </c>
      <c r="BF226" s="136">
        <f>IF(N226="znížená",J226,0)</f>
        <v>0</v>
      </c>
      <c r="BG226" s="136">
        <f>IF(N226="zákl. prenesená",J226,0)</f>
        <v>0</v>
      </c>
      <c r="BH226" s="136">
        <f>IF(N226="zníž. prenesená",J226,0)</f>
        <v>0</v>
      </c>
      <c r="BI226" s="136">
        <f>IF(N226="nulová",J226,0)</f>
        <v>0</v>
      </c>
      <c r="BJ226" s="80" t="s">
        <v>88</v>
      </c>
      <c r="BK226" s="136">
        <f>ROUND(I226*H226,2)</f>
        <v>0</v>
      </c>
      <c r="BL226" s="80" t="s">
        <v>210</v>
      </c>
      <c r="BM226" s="135" t="s">
        <v>1651</v>
      </c>
    </row>
    <row r="227" spans="1:65" s="40" customFormat="1">
      <c r="B227" s="137"/>
      <c r="C227" s="197"/>
      <c r="D227" s="198" t="s">
        <v>212</v>
      </c>
      <c r="E227" s="199" t="s">
        <v>1</v>
      </c>
      <c r="F227" s="200" t="s">
        <v>1652</v>
      </c>
      <c r="G227" s="197"/>
      <c r="H227" s="201">
        <v>5.0460000000000003</v>
      </c>
      <c r="J227" s="197"/>
      <c r="L227" s="137"/>
      <c r="M227" s="139"/>
      <c r="N227" s="140"/>
      <c r="O227" s="140"/>
      <c r="P227" s="140"/>
      <c r="Q227" s="140"/>
      <c r="R227" s="140"/>
      <c r="S227" s="140"/>
      <c r="T227" s="141"/>
      <c r="AT227" s="138" t="s">
        <v>212</v>
      </c>
      <c r="AU227" s="138" t="s">
        <v>88</v>
      </c>
      <c r="AV227" s="40" t="s">
        <v>88</v>
      </c>
      <c r="AW227" s="40" t="s">
        <v>31</v>
      </c>
      <c r="AX227" s="40" t="s">
        <v>75</v>
      </c>
      <c r="AY227" s="138" t="s">
        <v>203</v>
      </c>
    </row>
    <row r="228" spans="1:65" s="40" customFormat="1">
      <c r="B228" s="137"/>
      <c r="C228" s="197"/>
      <c r="D228" s="198" t="s">
        <v>212</v>
      </c>
      <c r="E228" s="199" t="s">
        <v>1</v>
      </c>
      <c r="F228" s="200" t="s">
        <v>1653</v>
      </c>
      <c r="G228" s="197"/>
      <c r="H228" s="201">
        <v>8.2680000000000007</v>
      </c>
      <c r="J228" s="197"/>
      <c r="L228" s="137"/>
      <c r="M228" s="139"/>
      <c r="N228" s="140"/>
      <c r="O228" s="140"/>
      <c r="P228" s="140"/>
      <c r="Q228" s="140"/>
      <c r="R228" s="140"/>
      <c r="S228" s="140"/>
      <c r="T228" s="141"/>
      <c r="AT228" s="138" t="s">
        <v>212</v>
      </c>
      <c r="AU228" s="138" t="s">
        <v>88</v>
      </c>
      <c r="AV228" s="40" t="s">
        <v>88</v>
      </c>
      <c r="AW228" s="40" t="s">
        <v>31</v>
      </c>
      <c r="AX228" s="40" t="s">
        <v>75</v>
      </c>
      <c r="AY228" s="138" t="s">
        <v>203</v>
      </c>
    </row>
    <row r="229" spans="1:65" s="41" customFormat="1">
      <c r="B229" s="142"/>
      <c r="C229" s="202"/>
      <c r="D229" s="198" t="s">
        <v>212</v>
      </c>
      <c r="E229" s="203" t="s">
        <v>1</v>
      </c>
      <c r="F229" s="204" t="s">
        <v>239</v>
      </c>
      <c r="G229" s="202"/>
      <c r="H229" s="205">
        <v>13.314</v>
      </c>
      <c r="J229" s="202"/>
      <c r="L229" s="142"/>
      <c r="M229" s="144"/>
      <c r="N229" s="145"/>
      <c r="O229" s="145"/>
      <c r="P229" s="145"/>
      <c r="Q229" s="145"/>
      <c r="R229" s="145"/>
      <c r="S229" s="145"/>
      <c r="T229" s="146"/>
      <c r="AT229" s="143" t="s">
        <v>212</v>
      </c>
      <c r="AU229" s="143" t="s">
        <v>88</v>
      </c>
      <c r="AV229" s="41" t="s">
        <v>210</v>
      </c>
      <c r="AW229" s="41" t="s">
        <v>31</v>
      </c>
      <c r="AX229" s="41" t="s">
        <v>82</v>
      </c>
      <c r="AY229" s="143" t="s">
        <v>203</v>
      </c>
    </row>
    <row r="230" spans="1:65" s="35" customFormat="1" ht="22.9" customHeight="1">
      <c r="B230" s="123"/>
      <c r="C230" s="188"/>
      <c r="D230" s="189" t="s">
        <v>74</v>
      </c>
      <c r="E230" s="191" t="s">
        <v>615</v>
      </c>
      <c r="F230" s="191" t="s">
        <v>616</v>
      </c>
      <c r="G230" s="188"/>
      <c r="H230" s="188"/>
      <c r="J230" s="226">
        <f>BK230</f>
        <v>0</v>
      </c>
      <c r="L230" s="123"/>
      <c r="M230" s="125"/>
      <c r="N230" s="126"/>
      <c r="O230" s="126"/>
      <c r="P230" s="127">
        <f>SUM(P231:P233)</f>
        <v>0</v>
      </c>
      <c r="Q230" s="126"/>
      <c r="R230" s="127">
        <f>SUM(R231:R233)</f>
        <v>0</v>
      </c>
      <c r="S230" s="126"/>
      <c r="T230" s="128">
        <f>SUM(T231:T233)</f>
        <v>0</v>
      </c>
      <c r="AR230" s="124" t="s">
        <v>82</v>
      </c>
      <c r="AT230" s="129" t="s">
        <v>74</v>
      </c>
      <c r="AU230" s="129" t="s">
        <v>82</v>
      </c>
      <c r="AY230" s="124" t="s">
        <v>203</v>
      </c>
      <c r="BK230" s="130">
        <f>SUM(BK231:BK233)</f>
        <v>0</v>
      </c>
    </row>
    <row r="231" spans="1:65" s="87" customFormat="1" ht="16.5" customHeight="1">
      <c r="A231" s="19"/>
      <c r="B231" s="36"/>
      <c r="C231" s="192" t="s">
        <v>484</v>
      </c>
      <c r="D231" s="192" t="s">
        <v>206</v>
      </c>
      <c r="E231" s="193" t="s">
        <v>618</v>
      </c>
      <c r="F231" s="194" t="s">
        <v>619</v>
      </c>
      <c r="G231" s="195" t="s">
        <v>209</v>
      </c>
      <c r="H231" s="196">
        <v>1</v>
      </c>
      <c r="I231" s="37"/>
      <c r="J231" s="227">
        <f>ROUND(I231*H231,2)</f>
        <v>0</v>
      </c>
      <c r="K231" s="38"/>
      <c r="L231" s="36"/>
      <c r="M231" s="39" t="s">
        <v>1</v>
      </c>
      <c r="N231" s="131" t="s">
        <v>41</v>
      </c>
      <c r="O231" s="132"/>
      <c r="P231" s="133">
        <f>O231*H231</f>
        <v>0</v>
      </c>
      <c r="Q231" s="133">
        <v>0</v>
      </c>
      <c r="R231" s="133">
        <f>Q231*H231</f>
        <v>0</v>
      </c>
      <c r="S231" s="133">
        <v>0</v>
      </c>
      <c r="T231" s="134">
        <f>S231*H231</f>
        <v>0</v>
      </c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R231" s="135" t="s">
        <v>210</v>
      </c>
      <c r="AT231" s="135" t="s">
        <v>206</v>
      </c>
      <c r="AU231" s="135" t="s">
        <v>88</v>
      </c>
      <c r="AY231" s="80" t="s">
        <v>203</v>
      </c>
      <c r="BE231" s="136">
        <f>IF(N231="základná",J231,0)</f>
        <v>0</v>
      </c>
      <c r="BF231" s="136">
        <f>IF(N231="znížená",J231,0)</f>
        <v>0</v>
      </c>
      <c r="BG231" s="136">
        <f>IF(N231="zákl. prenesená",J231,0)</f>
        <v>0</v>
      </c>
      <c r="BH231" s="136">
        <f>IF(N231="zníž. prenesená",J231,0)</f>
        <v>0</v>
      </c>
      <c r="BI231" s="136">
        <f>IF(N231="nulová",J231,0)</f>
        <v>0</v>
      </c>
      <c r="BJ231" s="80" t="s">
        <v>88</v>
      </c>
      <c r="BK231" s="136">
        <f>ROUND(I231*H231,2)</f>
        <v>0</v>
      </c>
      <c r="BL231" s="80" t="s">
        <v>210</v>
      </c>
      <c r="BM231" s="135" t="s">
        <v>1654</v>
      </c>
    </row>
    <row r="232" spans="1:65" s="40" customFormat="1">
      <c r="B232" s="137"/>
      <c r="C232" s="197"/>
      <c r="D232" s="198" t="s">
        <v>212</v>
      </c>
      <c r="E232" s="199" t="s">
        <v>1</v>
      </c>
      <c r="F232" s="200" t="s">
        <v>82</v>
      </c>
      <c r="G232" s="197"/>
      <c r="H232" s="201">
        <v>1</v>
      </c>
      <c r="J232" s="197"/>
      <c r="L232" s="137"/>
      <c r="M232" s="139"/>
      <c r="N232" s="140"/>
      <c r="O232" s="140"/>
      <c r="P232" s="140"/>
      <c r="Q232" s="140"/>
      <c r="R232" s="140"/>
      <c r="S232" s="140"/>
      <c r="T232" s="141"/>
      <c r="AT232" s="138" t="s">
        <v>212</v>
      </c>
      <c r="AU232" s="138" t="s">
        <v>88</v>
      </c>
      <c r="AV232" s="40" t="s">
        <v>88</v>
      </c>
      <c r="AW232" s="40" t="s">
        <v>31</v>
      </c>
      <c r="AX232" s="40" t="s">
        <v>75</v>
      </c>
      <c r="AY232" s="138" t="s">
        <v>203</v>
      </c>
    </row>
    <row r="233" spans="1:65" s="41" customFormat="1">
      <c r="B233" s="142"/>
      <c r="C233" s="202"/>
      <c r="D233" s="198" t="s">
        <v>212</v>
      </c>
      <c r="E233" s="203" t="s">
        <v>1</v>
      </c>
      <c r="F233" s="204" t="s">
        <v>239</v>
      </c>
      <c r="G233" s="202"/>
      <c r="H233" s="205">
        <v>1</v>
      </c>
      <c r="J233" s="202"/>
      <c r="L233" s="142"/>
      <c r="M233" s="144"/>
      <c r="N233" s="145"/>
      <c r="O233" s="145"/>
      <c r="P233" s="145"/>
      <c r="Q233" s="145"/>
      <c r="R233" s="145"/>
      <c r="S233" s="145"/>
      <c r="T233" s="146"/>
      <c r="AT233" s="143" t="s">
        <v>212</v>
      </c>
      <c r="AU233" s="143" t="s">
        <v>88</v>
      </c>
      <c r="AV233" s="41" t="s">
        <v>210</v>
      </c>
      <c r="AW233" s="41" t="s">
        <v>31</v>
      </c>
      <c r="AX233" s="41" t="s">
        <v>82</v>
      </c>
      <c r="AY233" s="143" t="s">
        <v>203</v>
      </c>
    </row>
    <row r="234" spans="1:65" s="35" customFormat="1" ht="22.9" customHeight="1">
      <c r="B234" s="123"/>
      <c r="C234" s="188"/>
      <c r="D234" s="189" t="s">
        <v>74</v>
      </c>
      <c r="E234" s="191" t="s">
        <v>621</v>
      </c>
      <c r="F234" s="191" t="s">
        <v>622</v>
      </c>
      <c r="G234" s="188"/>
      <c r="H234" s="188"/>
      <c r="J234" s="226">
        <f>BK234</f>
        <v>0</v>
      </c>
      <c r="L234" s="123"/>
      <c r="M234" s="125"/>
      <c r="N234" s="126"/>
      <c r="O234" s="126"/>
      <c r="P234" s="127">
        <f>SUM(P235:P237)</f>
        <v>0</v>
      </c>
      <c r="Q234" s="126"/>
      <c r="R234" s="127">
        <f>SUM(R235:R237)</f>
        <v>0</v>
      </c>
      <c r="S234" s="126"/>
      <c r="T234" s="128">
        <f>SUM(T235:T237)</f>
        <v>0</v>
      </c>
      <c r="AR234" s="124" t="s">
        <v>82</v>
      </c>
      <c r="AT234" s="129" t="s">
        <v>74</v>
      </c>
      <c r="AU234" s="129" t="s">
        <v>82</v>
      </c>
      <c r="AY234" s="124" t="s">
        <v>203</v>
      </c>
      <c r="BK234" s="130">
        <f>SUM(BK235:BK237)</f>
        <v>0</v>
      </c>
    </row>
    <row r="235" spans="1:65" s="87" customFormat="1" ht="16.5" customHeight="1">
      <c r="A235" s="19"/>
      <c r="B235" s="36"/>
      <c r="C235" s="192" t="s">
        <v>495</v>
      </c>
      <c r="D235" s="192" t="s">
        <v>206</v>
      </c>
      <c r="E235" s="193" t="s">
        <v>1655</v>
      </c>
      <c r="F235" s="194" t="s">
        <v>1656</v>
      </c>
      <c r="G235" s="195" t="s">
        <v>605</v>
      </c>
      <c r="H235" s="196">
        <v>21.347000000000001</v>
      </c>
      <c r="I235" s="37"/>
      <c r="J235" s="227">
        <f>ROUND(I235*H235,2)</f>
        <v>0</v>
      </c>
      <c r="K235" s="38"/>
      <c r="L235" s="36"/>
      <c r="M235" s="39" t="s">
        <v>1</v>
      </c>
      <c r="N235" s="131" t="s">
        <v>41</v>
      </c>
      <c r="O235" s="132"/>
      <c r="P235" s="133">
        <f>O235*H235</f>
        <v>0</v>
      </c>
      <c r="Q235" s="133">
        <v>0</v>
      </c>
      <c r="R235" s="133">
        <f>Q235*H235</f>
        <v>0</v>
      </c>
      <c r="S235" s="133">
        <v>0</v>
      </c>
      <c r="T235" s="134">
        <f>S235*H235</f>
        <v>0</v>
      </c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R235" s="135" t="s">
        <v>210</v>
      </c>
      <c r="AT235" s="135" t="s">
        <v>206</v>
      </c>
      <c r="AU235" s="135" t="s">
        <v>88</v>
      </c>
      <c r="AY235" s="80" t="s">
        <v>203</v>
      </c>
      <c r="BE235" s="136">
        <f>IF(N235="základná",J235,0)</f>
        <v>0</v>
      </c>
      <c r="BF235" s="136">
        <f>IF(N235="znížená",J235,0)</f>
        <v>0</v>
      </c>
      <c r="BG235" s="136">
        <f>IF(N235="zákl. prenesená",J235,0)</f>
        <v>0</v>
      </c>
      <c r="BH235" s="136">
        <f>IF(N235="zníž. prenesená",J235,0)</f>
        <v>0</v>
      </c>
      <c r="BI235" s="136">
        <f>IF(N235="nulová",J235,0)</f>
        <v>0</v>
      </c>
      <c r="BJ235" s="80" t="s">
        <v>88</v>
      </c>
      <c r="BK235" s="136">
        <f>ROUND(I235*H235,2)</f>
        <v>0</v>
      </c>
      <c r="BL235" s="80" t="s">
        <v>210</v>
      </c>
      <c r="BM235" s="135" t="s">
        <v>1657</v>
      </c>
    </row>
    <row r="236" spans="1:65" s="40" customFormat="1">
      <c r="B236" s="137"/>
      <c r="C236" s="197"/>
      <c r="D236" s="198" t="s">
        <v>212</v>
      </c>
      <c r="E236" s="199" t="s">
        <v>1</v>
      </c>
      <c r="F236" s="200" t="s">
        <v>1658</v>
      </c>
      <c r="G236" s="197"/>
      <c r="H236" s="201">
        <v>21.347000000000001</v>
      </c>
      <c r="J236" s="197"/>
      <c r="L236" s="137"/>
      <c r="M236" s="139"/>
      <c r="N236" s="140"/>
      <c r="O236" s="140"/>
      <c r="P236" s="140"/>
      <c r="Q236" s="140"/>
      <c r="R236" s="140"/>
      <c r="S236" s="140"/>
      <c r="T236" s="141"/>
      <c r="AT236" s="138" t="s">
        <v>212</v>
      </c>
      <c r="AU236" s="138" t="s">
        <v>88</v>
      </c>
      <c r="AV236" s="40" t="s">
        <v>88</v>
      </c>
      <c r="AW236" s="40" t="s">
        <v>31</v>
      </c>
      <c r="AX236" s="40" t="s">
        <v>75</v>
      </c>
      <c r="AY236" s="138" t="s">
        <v>203</v>
      </c>
    </row>
    <row r="237" spans="1:65" s="41" customFormat="1">
      <c r="B237" s="142"/>
      <c r="C237" s="202"/>
      <c r="D237" s="198" t="s">
        <v>212</v>
      </c>
      <c r="E237" s="203" t="s">
        <v>1</v>
      </c>
      <c r="F237" s="204" t="s">
        <v>239</v>
      </c>
      <c r="G237" s="202"/>
      <c r="H237" s="205">
        <v>21.347000000000001</v>
      </c>
      <c r="J237" s="202"/>
      <c r="L237" s="142"/>
      <c r="M237" s="144"/>
      <c r="N237" s="145"/>
      <c r="O237" s="145"/>
      <c r="P237" s="145"/>
      <c r="Q237" s="145"/>
      <c r="R237" s="145"/>
      <c r="S237" s="145"/>
      <c r="T237" s="146"/>
      <c r="AT237" s="143" t="s">
        <v>212</v>
      </c>
      <c r="AU237" s="143" t="s">
        <v>88</v>
      </c>
      <c r="AV237" s="41" t="s">
        <v>210</v>
      </c>
      <c r="AW237" s="41" t="s">
        <v>31</v>
      </c>
      <c r="AX237" s="41" t="s">
        <v>82</v>
      </c>
      <c r="AY237" s="143" t="s">
        <v>203</v>
      </c>
    </row>
    <row r="238" spans="1:65" s="35" customFormat="1" ht="25.9" customHeight="1">
      <c r="B238" s="123"/>
      <c r="C238" s="188"/>
      <c r="D238" s="189" t="s">
        <v>74</v>
      </c>
      <c r="E238" s="190" t="s">
        <v>627</v>
      </c>
      <c r="F238" s="190" t="s">
        <v>628</v>
      </c>
      <c r="G238" s="188"/>
      <c r="H238" s="188"/>
      <c r="J238" s="225">
        <f>BK238</f>
        <v>0</v>
      </c>
      <c r="L238" s="123"/>
      <c r="M238" s="125"/>
      <c r="N238" s="126"/>
      <c r="O238" s="126"/>
      <c r="P238" s="127">
        <f>P239+P247+P253+P264</f>
        <v>0</v>
      </c>
      <c r="Q238" s="126"/>
      <c r="R238" s="127">
        <f>R239+R247+R253+R264</f>
        <v>7.0799999999999995E-3</v>
      </c>
      <c r="S238" s="126"/>
      <c r="T238" s="128">
        <f>T239+T247+T253+T264</f>
        <v>2.4874810000000003</v>
      </c>
      <c r="AR238" s="124" t="s">
        <v>88</v>
      </c>
      <c r="AT238" s="129" t="s">
        <v>74</v>
      </c>
      <c r="AU238" s="129" t="s">
        <v>75</v>
      </c>
      <c r="AY238" s="124" t="s">
        <v>203</v>
      </c>
      <c r="BK238" s="130">
        <f>BK239+BK247+BK253+BK264</f>
        <v>0</v>
      </c>
    </row>
    <row r="239" spans="1:65" s="35" customFormat="1" ht="22.9" customHeight="1">
      <c r="B239" s="123"/>
      <c r="C239" s="188"/>
      <c r="D239" s="189" t="s">
        <v>74</v>
      </c>
      <c r="E239" s="191" t="s">
        <v>1659</v>
      </c>
      <c r="F239" s="191" t="s">
        <v>1660</v>
      </c>
      <c r="G239" s="188"/>
      <c r="H239" s="188"/>
      <c r="J239" s="226">
        <f>BK239</f>
        <v>0</v>
      </c>
      <c r="L239" s="123"/>
      <c r="M239" s="125"/>
      <c r="N239" s="126"/>
      <c r="O239" s="126"/>
      <c r="P239" s="127">
        <f>SUM(P240:P246)</f>
        <v>0</v>
      </c>
      <c r="Q239" s="126"/>
      <c r="R239" s="127">
        <f>SUM(R240:R246)</f>
        <v>7.0799999999999995E-3</v>
      </c>
      <c r="S239" s="126"/>
      <c r="T239" s="128">
        <f>SUM(T240:T246)</f>
        <v>0.13569999999999999</v>
      </c>
      <c r="AR239" s="124" t="s">
        <v>88</v>
      </c>
      <c r="AT239" s="129" t="s">
        <v>74</v>
      </c>
      <c r="AU239" s="129" t="s">
        <v>82</v>
      </c>
      <c r="AY239" s="124" t="s">
        <v>203</v>
      </c>
      <c r="BK239" s="130">
        <f>SUM(BK240:BK246)</f>
        <v>0</v>
      </c>
    </row>
    <row r="240" spans="1:65" s="87" customFormat="1" ht="16.5" customHeight="1">
      <c r="A240" s="19"/>
      <c r="B240" s="36"/>
      <c r="C240" s="192" t="s">
        <v>503</v>
      </c>
      <c r="D240" s="192" t="s">
        <v>206</v>
      </c>
      <c r="E240" s="193" t="s">
        <v>1661</v>
      </c>
      <c r="F240" s="194" t="s">
        <v>1662</v>
      </c>
      <c r="G240" s="195" t="s">
        <v>408</v>
      </c>
      <c r="H240" s="196">
        <v>6.5</v>
      </c>
      <c r="I240" s="37"/>
      <c r="J240" s="227">
        <f>ROUND(I240*H240,2)</f>
        <v>0</v>
      </c>
      <c r="K240" s="38"/>
      <c r="L240" s="36"/>
      <c r="M240" s="39" t="s">
        <v>1</v>
      </c>
      <c r="N240" s="131" t="s">
        <v>41</v>
      </c>
      <c r="O240" s="132"/>
      <c r="P240" s="133">
        <f>O240*H240</f>
        <v>0</v>
      </c>
      <c r="Q240" s="133">
        <v>2.4000000000000001E-4</v>
      </c>
      <c r="R240" s="133">
        <f>Q240*H240</f>
        <v>1.56E-3</v>
      </c>
      <c r="S240" s="133">
        <v>2.5400000000000002E-3</v>
      </c>
      <c r="T240" s="134">
        <f>S240*H240</f>
        <v>1.651E-2</v>
      </c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R240" s="135" t="s">
        <v>308</v>
      </c>
      <c r="AT240" s="135" t="s">
        <v>206</v>
      </c>
      <c r="AU240" s="135" t="s">
        <v>88</v>
      </c>
      <c r="AY240" s="80" t="s">
        <v>203</v>
      </c>
      <c r="BE240" s="136">
        <f>IF(N240="základná",J240,0)</f>
        <v>0</v>
      </c>
      <c r="BF240" s="136">
        <f>IF(N240="znížená",J240,0)</f>
        <v>0</v>
      </c>
      <c r="BG240" s="136">
        <f>IF(N240="zákl. prenesená",J240,0)</f>
        <v>0</v>
      </c>
      <c r="BH240" s="136">
        <f>IF(N240="zníž. prenesená",J240,0)</f>
        <v>0</v>
      </c>
      <c r="BI240" s="136">
        <f>IF(N240="nulová",J240,0)</f>
        <v>0</v>
      </c>
      <c r="BJ240" s="80" t="s">
        <v>88</v>
      </c>
      <c r="BK240" s="136">
        <f>ROUND(I240*H240,2)</f>
        <v>0</v>
      </c>
      <c r="BL240" s="80" t="s">
        <v>308</v>
      </c>
      <c r="BM240" s="135" t="s">
        <v>1663</v>
      </c>
    </row>
    <row r="241" spans="1:65" s="40" customFormat="1">
      <c r="B241" s="137"/>
      <c r="C241" s="197"/>
      <c r="D241" s="198" t="s">
        <v>212</v>
      </c>
      <c r="E241" s="199" t="s">
        <v>1</v>
      </c>
      <c r="F241" s="200" t="s">
        <v>1664</v>
      </c>
      <c r="G241" s="197"/>
      <c r="H241" s="201">
        <v>6.5</v>
      </c>
      <c r="J241" s="197"/>
      <c r="L241" s="137"/>
      <c r="M241" s="139"/>
      <c r="N241" s="140"/>
      <c r="O241" s="140"/>
      <c r="P241" s="140"/>
      <c r="Q241" s="140"/>
      <c r="R241" s="140"/>
      <c r="S241" s="140"/>
      <c r="T241" s="141"/>
      <c r="AT241" s="138" t="s">
        <v>212</v>
      </c>
      <c r="AU241" s="138" t="s">
        <v>88</v>
      </c>
      <c r="AV241" s="40" t="s">
        <v>88</v>
      </c>
      <c r="AW241" s="40" t="s">
        <v>31</v>
      </c>
      <c r="AX241" s="40" t="s">
        <v>82</v>
      </c>
      <c r="AY241" s="138" t="s">
        <v>203</v>
      </c>
    </row>
    <row r="242" spans="1:65" s="87" customFormat="1" ht="16.5" customHeight="1">
      <c r="A242" s="19"/>
      <c r="B242" s="36"/>
      <c r="C242" s="192" t="s">
        <v>540</v>
      </c>
      <c r="D242" s="192" t="s">
        <v>206</v>
      </c>
      <c r="E242" s="193" t="s">
        <v>1665</v>
      </c>
      <c r="F242" s="194" t="s">
        <v>1666</v>
      </c>
      <c r="G242" s="195" t="s">
        <v>408</v>
      </c>
      <c r="H242" s="196">
        <v>10</v>
      </c>
      <c r="I242" s="37"/>
      <c r="J242" s="227">
        <f>ROUND(I242*H242,2)</f>
        <v>0</v>
      </c>
      <c r="K242" s="38"/>
      <c r="L242" s="36"/>
      <c r="M242" s="39" t="s">
        <v>1</v>
      </c>
      <c r="N242" s="131" t="s">
        <v>41</v>
      </c>
      <c r="O242" s="132"/>
      <c r="P242" s="133">
        <f>O242*H242</f>
        <v>0</v>
      </c>
      <c r="Q242" s="133">
        <v>2.4000000000000001E-4</v>
      </c>
      <c r="R242" s="133">
        <f>Q242*H242</f>
        <v>2.4000000000000002E-3</v>
      </c>
      <c r="S242" s="133">
        <v>4.7299999999999998E-3</v>
      </c>
      <c r="T242" s="134">
        <f>S242*H242</f>
        <v>4.7299999999999995E-2</v>
      </c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R242" s="135" t="s">
        <v>308</v>
      </c>
      <c r="AT242" s="135" t="s">
        <v>206</v>
      </c>
      <c r="AU242" s="135" t="s">
        <v>88</v>
      </c>
      <c r="AY242" s="80" t="s">
        <v>203</v>
      </c>
      <c r="BE242" s="136">
        <f>IF(N242="základná",J242,0)</f>
        <v>0</v>
      </c>
      <c r="BF242" s="136">
        <f>IF(N242="znížená",J242,0)</f>
        <v>0</v>
      </c>
      <c r="BG242" s="136">
        <f>IF(N242="zákl. prenesená",J242,0)</f>
        <v>0</v>
      </c>
      <c r="BH242" s="136">
        <f>IF(N242="zníž. prenesená",J242,0)</f>
        <v>0</v>
      </c>
      <c r="BI242" s="136">
        <f>IF(N242="nulová",J242,0)</f>
        <v>0</v>
      </c>
      <c r="BJ242" s="80" t="s">
        <v>88</v>
      </c>
      <c r="BK242" s="136">
        <f>ROUND(I242*H242,2)</f>
        <v>0</v>
      </c>
      <c r="BL242" s="80" t="s">
        <v>308</v>
      </c>
      <c r="BM242" s="135" t="s">
        <v>1667</v>
      </c>
    </row>
    <row r="243" spans="1:65" s="40" customFormat="1">
      <c r="B243" s="137"/>
      <c r="C243" s="197"/>
      <c r="D243" s="198" t="s">
        <v>212</v>
      </c>
      <c r="E243" s="199" t="s">
        <v>1</v>
      </c>
      <c r="F243" s="200" t="s">
        <v>1668</v>
      </c>
      <c r="G243" s="197"/>
      <c r="H243" s="201">
        <v>10</v>
      </c>
      <c r="J243" s="197"/>
      <c r="L243" s="137"/>
      <c r="M243" s="139"/>
      <c r="N243" s="140"/>
      <c r="O243" s="140"/>
      <c r="P243" s="140"/>
      <c r="Q243" s="140"/>
      <c r="R243" s="140"/>
      <c r="S243" s="140"/>
      <c r="T243" s="141"/>
      <c r="AT243" s="138" t="s">
        <v>212</v>
      </c>
      <c r="AU243" s="138" t="s">
        <v>88</v>
      </c>
      <c r="AV243" s="40" t="s">
        <v>88</v>
      </c>
      <c r="AW243" s="40" t="s">
        <v>31</v>
      </c>
      <c r="AX243" s="40" t="s">
        <v>82</v>
      </c>
      <c r="AY243" s="138" t="s">
        <v>203</v>
      </c>
    </row>
    <row r="244" spans="1:65" s="87" customFormat="1" ht="16.5" customHeight="1">
      <c r="A244" s="19"/>
      <c r="B244" s="36"/>
      <c r="C244" s="192" t="s">
        <v>548</v>
      </c>
      <c r="D244" s="192" t="s">
        <v>206</v>
      </c>
      <c r="E244" s="193" t="s">
        <v>1669</v>
      </c>
      <c r="F244" s="194" t="s">
        <v>1670</v>
      </c>
      <c r="G244" s="195" t="s">
        <v>408</v>
      </c>
      <c r="H244" s="196">
        <v>13</v>
      </c>
      <c r="I244" s="37"/>
      <c r="J244" s="227">
        <f>ROUND(I244*H244,2)</f>
        <v>0</v>
      </c>
      <c r="K244" s="38"/>
      <c r="L244" s="36"/>
      <c r="M244" s="39" t="s">
        <v>1</v>
      </c>
      <c r="N244" s="131" t="s">
        <v>41</v>
      </c>
      <c r="O244" s="132"/>
      <c r="P244" s="133">
        <f>O244*H244</f>
        <v>0</v>
      </c>
      <c r="Q244" s="133">
        <v>2.4000000000000001E-4</v>
      </c>
      <c r="R244" s="133">
        <f>Q244*H244</f>
        <v>3.1199999999999999E-3</v>
      </c>
      <c r="S244" s="133">
        <v>5.5300000000000002E-3</v>
      </c>
      <c r="T244" s="134">
        <f>S244*H244</f>
        <v>7.1890000000000009E-2</v>
      </c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R244" s="135" t="s">
        <v>308</v>
      </c>
      <c r="AT244" s="135" t="s">
        <v>206</v>
      </c>
      <c r="AU244" s="135" t="s">
        <v>88</v>
      </c>
      <c r="AY244" s="80" t="s">
        <v>203</v>
      </c>
      <c r="BE244" s="136">
        <f>IF(N244="základná",J244,0)</f>
        <v>0</v>
      </c>
      <c r="BF244" s="136">
        <f>IF(N244="znížená",J244,0)</f>
        <v>0</v>
      </c>
      <c r="BG244" s="136">
        <f>IF(N244="zákl. prenesená",J244,0)</f>
        <v>0</v>
      </c>
      <c r="BH244" s="136">
        <f>IF(N244="zníž. prenesená",J244,0)</f>
        <v>0</v>
      </c>
      <c r="BI244" s="136">
        <f>IF(N244="nulová",J244,0)</f>
        <v>0</v>
      </c>
      <c r="BJ244" s="80" t="s">
        <v>88</v>
      </c>
      <c r="BK244" s="136">
        <f>ROUND(I244*H244,2)</f>
        <v>0</v>
      </c>
      <c r="BL244" s="80" t="s">
        <v>308</v>
      </c>
      <c r="BM244" s="135" t="s">
        <v>1671</v>
      </c>
    </row>
    <row r="245" spans="1:65" s="40" customFormat="1">
      <c r="B245" s="137"/>
      <c r="C245" s="197"/>
      <c r="D245" s="198" t="s">
        <v>212</v>
      </c>
      <c r="E245" s="199" t="s">
        <v>1</v>
      </c>
      <c r="F245" s="200" t="s">
        <v>288</v>
      </c>
      <c r="G245" s="197"/>
      <c r="H245" s="201">
        <v>13</v>
      </c>
      <c r="J245" s="197"/>
      <c r="L245" s="137"/>
      <c r="M245" s="139"/>
      <c r="N245" s="140"/>
      <c r="O245" s="140"/>
      <c r="P245" s="140"/>
      <c r="Q245" s="140"/>
      <c r="R245" s="140"/>
      <c r="S245" s="140"/>
      <c r="T245" s="141"/>
      <c r="AT245" s="138" t="s">
        <v>212</v>
      </c>
      <c r="AU245" s="138" t="s">
        <v>88</v>
      </c>
      <c r="AV245" s="40" t="s">
        <v>88</v>
      </c>
      <c r="AW245" s="40" t="s">
        <v>31</v>
      </c>
      <c r="AX245" s="40" t="s">
        <v>82</v>
      </c>
      <c r="AY245" s="138" t="s">
        <v>203</v>
      </c>
    </row>
    <row r="246" spans="1:65" s="87" customFormat="1" ht="21.75" customHeight="1">
      <c r="A246" s="19"/>
      <c r="B246" s="36"/>
      <c r="C246" s="192" t="s">
        <v>556</v>
      </c>
      <c r="D246" s="192" t="s">
        <v>206</v>
      </c>
      <c r="E246" s="193" t="s">
        <v>1672</v>
      </c>
      <c r="F246" s="194" t="s">
        <v>1673</v>
      </c>
      <c r="G246" s="195" t="s">
        <v>605</v>
      </c>
      <c r="H246" s="196">
        <v>7.0000000000000001E-3</v>
      </c>
      <c r="I246" s="37"/>
      <c r="J246" s="227">
        <f>ROUND(I246*H246,2)</f>
        <v>0</v>
      </c>
      <c r="K246" s="38"/>
      <c r="L246" s="36"/>
      <c r="M246" s="39" t="s">
        <v>1</v>
      </c>
      <c r="N246" s="131" t="s">
        <v>41</v>
      </c>
      <c r="O246" s="132"/>
      <c r="P246" s="133">
        <f>O246*H246</f>
        <v>0</v>
      </c>
      <c r="Q246" s="133">
        <v>0</v>
      </c>
      <c r="R246" s="133">
        <f>Q246*H246</f>
        <v>0</v>
      </c>
      <c r="S246" s="133">
        <v>0</v>
      </c>
      <c r="T246" s="134">
        <f>S246*H246</f>
        <v>0</v>
      </c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R246" s="135" t="s">
        <v>308</v>
      </c>
      <c r="AT246" s="135" t="s">
        <v>206</v>
      </c>
      <c r="AU246" s="135" t="s">
        <v>88</v>
      </c>
      <c r="AY246" s="80" t="s">
        <v>203</v>
      </c>
      <c r="BE246" s="136">
        <f>IF(N246="základná",J246,0)</f>
        <v>0</v>
      </c>
      <c r="BF246" s="136">
        <f>IF(N246="znížená",J246,0)</f>
        <v>0</v>
      </c>
      <c r="BG246" s="136">
        <f>IF(N246="zákl. prenesená",J246,0)</f>
        <v>0</v>
      </c>
      <c r="BH246" s="136">
        <f>IF(N246="zníž. prenesená",J246,0)</f>
        <v>0</v>
      </c>
      <c r="BI246" s="136">
        <f>IF(N246="nulová",J246,0)</f>
        <v>0</v>
      </c>
      <c r="BJ246" s="80" t="s">
        <v>88</v>
      </c>
      <c r="BK246" s="136">
        <f>ROUND(I246*H246,2)</f>
        <v>0</v>
      </c>
      <c r="BL246" s="80" t="s">
        <v>308</v>
      </c>
      <c r="BM246" s="135" t="s">
        <v>1674</v>
      </c>
    </row>
    <row r="247" spans="1:65" s="35" customFormat="1" ht="22.9" customHeight="1">
      <c r="B247" s="123"/>
      <c r="C247" s="188"/>
      <c r="D247" s="189" t="s">
        <v>74</v>
      </c>
      <c r="E247" s="191" t="s">
        <v>1675</v>
      </c>
      <c r="F247" s="191" t="s">
        <v>1676</v>
      </c>
      <c r="G247" s="188"/>
      <c r="H247" s="188"/>
      <c r="J247" s="226">
        <f>BK247</f>
        <v>0</v>
      </c>
      <c r="L247" s="123"/>
      <c r="M247" s="125"/>
      <c r="N247" s="126"/>
      <c r="O247" s="126"/>
      <c r="P247" s="127">
        <f>SUM(P248:P252)</f>
        <v>0</v>
      </c>
      <c r="Q247" s="126"/>
      <c r="R247" s="127">
        <f>SUM(R248:R252)</f>
        <v>0</v>
      </c>
      <c r="S247" s="126"/>
      <c r="T247" s="128">
        <f>SUM(T248:T252)</f>
        <v>0.41329099999999996</v>
      </c>
      <c r="AR247" s="124" t="s">
        <v>88</v>
      </c>
      <c r="AT247" s="129" t="s">
        <v>74</v>
      </c>
      <c r="AU247" s="129" t="s">
        <v>82</v>
      </c>
      <c r="AY247" s="124" t="s">
        <v>203</v>
      </c>
      <c r="BK247" s="130">
        <f>SUM(BK248:BK252)</f>
        <v>0</v>
      </c>
    </row>
    <row r="248" spans="1:65" s="87" customFormat="1" ht="16.5" customHeight="1">
      <c r="A248" s="19"/>
      <c r="B248" s="36"/>
      <c r="C248" s="192" t="s">
        <v>567</v>
      </c>
      <c r="D248" s="192" t="s">
        <v>206</v>
      </c>
      <c r="E248" s="193" t="s">
        <v>1677</v>
      </c>
      <c r="F248" s="194" t="s">
        <v>1678</v>
      </c>
      <c r="G248" s="195" t="s">
        <v>408</v>
      </c>
      <c r="H248" s="196">
        <v>114.7</v>
      </c>
      <c r="I248" s="37"/>
      <c r="J248" s="227">
        <f>ROUND(I248*H248,2)</f>
        <v>0</v>
      </c>
      <c r="K248" s="38"/>
      <c r="L248" s="36"/>
      <c r="M248" s="39" t="s">
        <v>1</v>
      </c>
      <c r="N248" s="131" t="s">
        <v>41</v>
      </c>
      <c r="O248" s="132"/>
      <c r="P248" s="133">
        <f>O248*H248</f>
        <v>0</v>
      </c>
      <c r="Q248" s="133">
        <v>0</v>
      </c>
      <c r="R248" s="133">
        <f>Q248*H248</f>
        <v>0</v>
      </c>
      <c r="S248" s="133">
        <v>2.1299999999999999E-3</v>
      </c>
      <c r="T248" s="134">
        <f>S248*H248</f>
        <v>0.244311</v>
      </c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R248" s="135" t="s">
        <v>308</v>
      </c>
      <c r="AT248" s="135" t="s">
        <v>206</v>
      </c>
      <c r="AU248" s="135" t="s">
        <v>88</v>
      </c>
      <c r="AY248" s="80" t="s">
        <v>203</v>
      </c>
      <c r="BE248" s="136">
        <f>IF(N248="základná",J248,0)</f>
        <v>0</v>
      </c>
      <c r="BF248" s="136">
        <f>IF(N248="znížená",J248,0)</f>
        <v>0</v>
      </c>
      <c r="BG248" s="136">
        <f>IF(N248="zákl. prenesená",J248,0)</f>
        <v>0</v>
      </c>
      <c r="BH248" s="136">
        <f>IF(N248="zníž. prenesená",J248,0)</f>
        <v>0</v>
      </c>
      <c r="BI248" s="136">
        <f>IF(N248="nulová",J248,0)</f>
        <v>0</v>
      </c>
      <c r="BJ248" s="80" t="s">
        <v>88</v>
      </c>
      <c r="BK248" s="136">
        <f>ROUND(I248*H248,2)</f>
        <v>0</v>
      </c>
      <c r="BL248" s="80" t="s">
        <v>308</v>
      </c>
      <c r="BM248" s="135" t="s">
        <v>1679</v>
      </c>
    </row>
    <row r="249" spans="1:65" s="40" customFormat="1">
      <c r="B249" s="137"/>
      <c r="C249" s="197"/>
      <c r="D249" s="198" t="s">
        <v>212</v>
      </c>
      <c r="E249" s="199" t="s">
        <v>1</v>
      </c>
      <c r="F249" s="200" t="s">
        <v>1680</v>
      </c>
      <c r="G249" s="197"/>
      <c r="H249" s="201">
        <v>114.7</v>
      </c>
      <c r="J249" s="197"/>
      <c r="L249" s="137"/>
      <c r="M249" s="139"/>
      <c r="N249" s="140"/>
      <c r="O249" s="140"/>
      <c r="P249" s="140"/>
      <c r="Q249" s="140"/>
      <c r="R249" s="140"/>
      <c r="S249" s="140"/>
      <c r="T249" s="141"/>
      <c r="AT249" s="138" t="s">
        <v>212</v>
      </c>
      <c r="AU249" s="138" t="s">
        <v>88</v>
      </c>
      <c r="AV249" s="40" t="s">
        <v>88</v>
      </c>
      <c r="AW249" s="40" t="s">
        <v>31</v>
      </c>
      <c r="AX249" s="40" t="s">
        <v>82</v>
      </c>
      <c r="AY249" s="138" t="s">
        <v>203</v>
      </c>
    </row>
    <row r="250" spans="1:65" s="87" customFormat="1" ht="16.5" customHeight="1">
      <c r="A250" s="19"/>
      <c r="B250" s="36"/>
      <c r="C250" s="192" t="s">
        <v>585</v>
      </c>
      <c r="D250" s="192" t="s">
        <v>206</v>
      </c>
      <c r="E250" s="193" t="s">
        <v>1681</v>
      </c>
      <c r="F250" s="194" t="s">
        <v>1682</v>
      </c>
      <c r="G250" s="195" t="s">
        <v>408</v>
      </c>
      <c r="H250" s="196">
        <v>34</v>
      </c>
      <c r="I250" s="37"/>
      <c r="J250" s="227">
        <f>ROUND(I250*H250,2)</f>
        <v>0</v>
      </c>
      <c r="K250" s="38"/>
      <c r="L250" s="36"/>
      <c r="M250" s="39" t="s">
        <v>1</v>
      </c>
      <c r="N250" s="131" t="s">
        <v>41</v>
      </c>
      <c r="O250" s="132"/>
      <c r="P250" s="133">
        <f>O250*H250</f>
        <v>0</v>
      </c>
      <c r="Q250" s="133">
        <v>0</v>
      </c>
      <c r="R250" s="133">
        <f>Q250*H250</f>
        <v>0</v>
      </c>
      <c r="S250" s="133">
        <v>4.9699999999999996E-3</v>
      </c>
      <c r="T250" s="134">
        <f>S250*H250</f>
        <v>0.16897999999999999</v>
      </c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R250" s="135" t="s">
        <v>308</v>
      </c>
      <c r="AT250" s="135" t="s">
        <v>206</v>
      </c>
      <c r="AU250" s="135" t="s">
        <v>88</v>
      </c>
      <c r="AY250" s="80" t="s">
        <v>203</v>
      </c>
      <c r="BE250" s="136">
        <f>IF(N250="základná",J250,0)</f>
        <v>0</v>
      </c>
      <c r="BF250" s="136">
        <f>IF(N250="znížená",J250,0)</f>
        <v>0</v>
      </c>
      <c r="BG250" s="136">
        <f>IF(N250="zákl. prenesená",J250,0)</f>
        <v>0</v>
      </c>
      <c r="BH250" s="136">
        <f>IF(N250="zníž. prenesená",J250,0)</f>
        <v>0</v>
      </c>
      <c r="BI250" s="136">
        <f>IF(N250="nulová",J250,0)</f>
        <v>0</v>
      </c>
      <c r="BJ250" s="80" t="s">
        <v>88</v>
      </c>
      <c r="BK250" s="136">
        <f>ROUND(I250*H250,2)</f>
        <v>0</v>
      </c>
      <c r="BL250" s="80" t="s">
        <v>308</v>
      </c>
      <c r="BM250" s="135" t="s">
        <v>1683</v>
      </c>
    </row>
    <row r="251" spans="1:65" s="40" customFormat="1">
      <c r="B251" s="137"/>
      <c r="C251" s="197"/>
      <c r="D251" s="198" t="s">
        <v>212</v>
      </c>
      <c r="E251" s="199" t="s">
        <v>1</v>
      </c>
      <c r="F251" s="200" t="s">
        <v>1684</v>
      </c>
      <c r="G251" s="197"/>
      <c r="H251" s="201">
        <v>34</v>
      </c>
      <c r="J251" s="197"/>
      <c r="L251" s="137"/>
      <c r="M251" s="139"/>
      <c r="N251" s="140"/>
      <c r="O251" s="140"/>
      <c r="P251" s="140"/>
      <c r="Q251" s="140"/>
      <c r="R251" s="140"/>
      <c r="S251" s="140"/>
      <c r="T251" s="141"/>
      <c r="AT251" s="138" t="s">
        <v>212</v>
      </c>
      <c r="AU251" s="138" t="s">
        <v>88</v>
      </c>
      <c r="AV251" s="40" t="s">
        <v>88</v>
      </c>
      <c r="AW251" s="40" t="s">
        <v>31</v>
      </c>
      <c r="AX251" s="40" t="s">
        <v>82</v>
      </c>
      <c r="AY251" s="138" t="s">
        <v>203</v>
      </c>
    </row>
    <row r="252" spans="1:65" s="87" customFormat="1" ht="16.5" customHeight="1">
      <c r="A252" s="19"/>
      <c r="B252" s="36"/>
      <c r="C252" s="192" t="s">
        <v>591</v>
      </c>
      <c r="D252" s="192" t="s">
        <v>206</v>
      </c>
      <c r="E252" s="193" t="s">
        <v>1685</v>
      </c>
      <c r="F252" s="194" t="s">
        <v>1686</v>
      </c>
      <c r="G252" s="195" t="s">
        <v>605</v>
      </c>
      <c r="H252" s="196">
        <v>0.41299999999999998</v>
      </c>
      <c r="I252" s="37"/>
      <c r="J252" s="227">
        <f>ROUND(I252*H252,2)</f>
        <v>0</v>
      </c>
      <c r="K252" s="38"/>
      <c r="L252" s="36"/>
      <c r="M252" s="39" t="s">
        <v>1</v>
      </c>
      <c r="N252" s="131" t="s">
        <v>41</v>
      </c>
      <c r="O252" s="132"/>
      <c r="P252" s="133">
        <f>O252*H252</f>
        <v>0</v>
      </c>
      <c r="Q252" s="133">
        <v>0</v>
      </c>
      <c r="R252" s="133">
        <f>Q252*H252</f>
        <v>0</v>
      </c>
      <c r="S252" s="133">
        <v>0</v>
      </c>
      <c r="T252" s="134">
        <f>S252*H252</f>
        <v>0</v>
      </c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R252" s="135" t="s">
        <v>308</v>
      </c>
      <c r="AT252" s="135" t="s">
        <v>206</v>
      </c>
      <c r="AU252" s="135" t="s">
        <v>88</v>
      </c>
      <c r="AY252" s="80" t="s">
        <v>203</v>
      </c>
      <c r="BE252" s="136">
        <f>IF(N252="základná",J252,0)</f>
        <v>0</v>
      </c>
      <c r="BF252" s="136">
        <f>IF(N252="znížená",J252,0)</f>
        <v>0</v>
      </c>
      <c r="BG252" s="136">
        <f>IF(N252="zákl. prenesená",J252,0)</f>
        <v>0</v>
      </c>
      <c r="BH252" s="136">
        <f>IF(N252="zníž. prenesená",J252,0)</f>
        <v>0</v>
      </c>
      <c r="BI252" s="136">
        <f>IF(N252="nulová",J252,0)</f>
        <v>0</v>
      </c>
      <c r="BJ252" s="80" t="s">
        <v>88</v>
      </c>
      <c r="BK252" s="136">
        <f>ROUND(I252*H252,2)</f>
        <v>0</v>
      </c>
      <c r="BL252" s="80" t="s">
        <v>308</v>
      </c>
      <c r="BM252" s="135" t="s">
        <v>1687</v>
      </c>
    </row>
    <row r="253" spans="1:65" s="35" customFormat="1" ht="22.9" customHeight="1">
      <c r="B253" s="123"/>
      <c r="C253" s="188"/>
      <c r="D253" s="189" t="s">
        <v>74</v>
      </c>
      <c r="E253" s="191" t="s">
        <v>1688</v>
      </c>
      <c r="F253" s="191" t="s">
        <v>1689</v>
      </c>
      <c r="G253" s="188"/>
      <c r="H253" s="188"/>
      <c r="J253" s="226">
        <f>BK253</f>
        <v>0</v>
      </c>
      <c r="L253" s="123"/>
      <c r="M253" s="125"/>
      <c r="N253" s="126"/>
      <c r="O253" s="126"/>
      <c r="P253" s="127">
        <f>SUM(P254:P263)</f>
        <v>0</v>
      </c>
      <c r="Q253" s="126"/>
      <c r="R253" s="127">
        <f>SUM(R254:R263)</f>
        <v>0</v>
      </c>
      <c r="S253" s="126"/>
      <c r="T253" s="128">
        <f>SUM(T254:T263)</f>
        <v>1.7818300000000002</v>
      </c>
      <c r="AR253" s="124" t="s">
        <v>88</v>
      </c>
      <c r="AT253" s="129" t="s">
        <v>74</v>
      </c>
      <c r="AU253" s="129" t="s">
        <v>82</v>
      </c>
      <c r="AY253" s="124" t="s">
        <v>203</v>
      </c>
      <c r="BK253" s="130">
        <f>SUM(BK254:BK263)</f>
        <v>0</v>
      </c>
    </row>
    <row r="254" spans="1:65" s="87" customFormat="1" ht="16.5" customHeight="1">
      <c r="A254" s="19"/>
      <c r="B254" s="36"/>
      <c r="C254" s="192" t="s">
        <v>602</v>
      </c>
      <c r="D254" s="192" t="s">
        <v>206</v>
      </c>
      <c r="E254" s="193" t="s">
        <v>1690</v>
      </c>
      <c r="F254" s="194" t="s">
        <v>1691</v>
      </c>
      <c r="G254" s="195" t="s">
        <v>1692</v>
      </c>
      <c r="H254" s="196">
        <v>1</v>
      </c>
      <c r="I254" s="37"/>
      <c r="J254" s="227">
        <f t="shared" ref="J254:J263" si="10">ROUND(I254*H254,2)</f>
        <v>0</v>
      </c>
      <c r="K254" s="38"/>
      <c r="L254" s="36"/>
      <c r="M254" s="39" t="s">
        <v>1</v>
      </c>
      <c r="N254" s="131" t="s">
        <v>41</v>
      </c>
      <c r="O254" s="132"/>
      <c r="P254" s="133">
        <f t="shared" ref="P254:P263" si="11">O254*H254</f>
        <v>0</v>
      </c>
      <c r="Q254" s="133">
        <v>0</v>
      </c>
      <c r="R254" s="133">
        <f t="shared" ref="R254:R263" si="12">Q254*H254</f>
        <v>0</v>
      </c>
      <c r="S254" s="133">
        <v>1.9460000000000002E-2</v>
      </c>
      <c r="T254" s="134">
        <f t="shared" ref="T254:T263" si="13">S254*H254</f>
        <v>1.9460000000000002E-2</v>
      </c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R254" s="135" t="s">
        <v>308</v>
      </c>
      <c r="AT254" s="135" t="s">
        <v>206</v>
      </c>
      <c r="AU254" s="135" t="s">
        <v>88</v>
      </c>
      <c r="AY254" s="80" t="s">
        <v>203</v>
      </c>
      <c r="BE254" s="136">
        <f t="shared" ref="BE254:BE263" si="14">IF(N254="základná",J254,0)</f>
        <v>0</v>
      </c>
      <c r="BF254" s="136">
        <f t="shared" ref="BF254:BF263" si="15">IF(N254="znížená",J254,0)</f>
        <v>0</v>
      </c>
      <c r="BG254" s="136">
        <f t="shared" ref="BG254:BG263" si="16">IF(N254="zákl. prenesená",J254,0)</f>
        <v>0</v>
      </c>
      <c r="BH254" s="136">
        <f t="shared" ref="BH254:BH263" si="17">IF(N254="zníž. prenesená",J254,0)</f>
        <v>0</v>
      </c>
      <c r="BI254" s="136">
        <f t="shared" ref="BI254:BI263" si="18">IF(N254="nulová",J254,0)</f>
        <v>0</v>
      </c>
      <c r="BJ254" s="80" t="s">
        <v>88</v>
      </c>
      <c r="BK254" s="136">
        <f t="shared" ref="BK254:BK263" si="19">ROUND(I254*H254,2)</f>
        <v>0</v>
      </c>
      <c r="BL254" s="80" t="s">
        <v>308</v>
      </c>
      <c r="BM254" s="135" t="s">
        <v>1693</v>
      </c>
    </row>
    <row r="255" spans="1:65" s="87" customFormat="1" ht="16.5" customHeight="1">
      <c r="A255" s="19"/>
      <c r="B255" s="36"/>
      <c r="C255" s="192" t="s">
        <v>417</v>
      </c>
      <c r="D255" s="192" t="s">
        <v>206</v>
      </c>
      <c r="E255" s="193" t="s">
        <v>1694</v>
      </c>
      <c r="F255" s="194" t="s">
        <v>1695</v>
      </c>
      <c r="G255" s="195" t="s">
        <v>1692</v>
      </c>
      <c r="H255" s="196">
        <v>7</v>
      </c>
      <c r="I255" s="37"/>
      <c r="J255" s="227">
        <f t="shared" si="10"/>
        <v>0</v>
      </c>
      <c r="K255" s="38"/>
      <c r="L255" s="36"/>
      <c r="M255" s="39" t="s">
        <v>1</v>
      </c>
      <c r="N255" s="131" t="s">
        <v>41</v>
      </c>
      <c r="O255" s="132"/>
      <c r="P255" s="133">
        <f t="shared" si="11"/>
        <v>0</v>
      </c>
      <c r="Q255" s="133">
        <v>0</v>
      </c>
      <c r="R255" s="133">
        <f t="shared" si="12"/>
        <v>0</v>
      </c>
      <c r="S255" s="133">
        <v>4.0500000000000001E-2</v>
      </c>
      <c r="T255" s="134">
        <f t="shared" si="13"/>
        <v>0.28350000000000003</v>
      </c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R255" s="135" t="s">
        <v>308</v>
      </c>
      <c r="AT255" s="135" t="s">
        <v>206</v>
      </c>
      <c r="AU255" s="135" t="s">
        <v>88</v>
      </c>
      <c r="AY255" s="80" t="s">
        <v>203</v>
      </c>
      <c r="BE255" s="136">
        <f t="shared" si="14"/>
        <v>0</v>
      </c>
      <c r="BF255" s="136">
        <f t="shared" si="15"/>
        <v>0</v>
      </c>
      <c r="BG255" s="136">
        <f t="shared" si="16"/>
        <v>0</v>
      </c>
      <c r="BH255" s="136">
        <f t="shared" si="17"/>
        <v>0</v>
      </c>
      <c r="BI255" s="136">
        <f t="shared" si="18"/>
        <v>0</v>
      </c>
      <c r="BJ255" s="80" t="s">
        <v>88</v>
      </c>
      <c r="BK255" s="136">
        <f t="shared" si="19"/>
        <v>0</v>
      </c>
      <c r="BL255" s="80" t="s">
        <v>308</v>
      </c>
      <c r="BM255" s="135" t="s">
        <v>1696</v>
      </c>
    </row>
    <row r="256" spans="1:65" s="87" customFormat="1" ht="21.75" customHeight="1">
      <c r="A256" s="19"/>
      <c r="B256" s="36"/>
      <c r="C256" s="192" t="s">
        <v>610</v>
      </c>
      <c r="D256" s="192" t="s">
        <v>206</v>
      </c>
      <c r="E256" s="193" t="s">
        <v>1697</v>
      </c>
      <c r="F256" s="194" t="s">
        <v>1698</v>
      </c>
      <c r="G256" s="195" t="s">
        <v>1692</v>
      </c>
      <c r="H256" s="196">
        <v>2</v>
      </c>
      <c r="I256" s="37"/>
      <c r="J256" s="227">
        <f t="shared" si="10"/>
        <v>0</v>
      </c>
      <c r="K256" s="38"/>
      <c r="L256" s="36"/>
      <c r="M256" s="39" t="s">
        <v>1</v>
      </c>
      <c r="N256" s="131" t="s">
        <v>41</v>
      </c>
      <c r="O256" s="132"/>
      <c r="P256" s="133">
        <f t="shared" si="11"/>
        <v>0</v>
      </c>
      <c r="Q256" s="133">
        <v>0</v>
      </c>
      <c r="R256" s="133">
        <f t="shared" si="12"/>
        <v>0</v>
      </c>
      <c r="S256" s="133">
        <v>1.8800000000000001E-2</v>
      </c>
      <c r="T256" s="134">
        <f t="shared" si="13"/>
        <v>3.7600000000000001E-2</v>
      </c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R256" s="135" t="s">
        <v>308</v>
      </c>
      <c r="AT256" s="135" t="s">
        <v>206</v>
      </c>
      <c r="AU256" s="135" t="s">
        <v>88</v>
      </c>
      <c r="AY256" s="80" t="s">
        <v>203</v>
      </c>
      <c r="BE256" s="136">
        <f t="shared" si="14"/>
        <v>0</v>
      </c>
      <c r="BF256" s="136">
        <f t="shared" si="15"/>
        <v>0</v>
      </c>
      <c r="BG256" s="136">
        <f t="shared" si="16"/>
        <v>0</v>
      </c>
      <c r="BH256" s="136">
        <f t="shared" si="17"/>
        <v>0</v>
      </c>
      <c r="BI256" s="136">
        <f t="shared" si="18"/>
        <v>0</v>
      </c>
      <c r="BJ256" s="80" t="s">
        <v>88</v>
      </c>
      <c r="BK256" s="136">
        <f t="shared" si="19"/>
        <v>0</v>
      </c>
      <c r="BL256" s="80" t="s">
        <v>308</v>
      </c>
      <c r="BM256" s="135" t="s">
        <v>1699</v>
      </c>
    </row>
    <row r="257" spans="1:65" s="87" customFormat="1" ht="16.5" customHeight="1">
      <c r="A257" s="19"/>
      <c r="B257" s="36"/>
      <c r="C257" s="192" t="s">
        <v>617</v>
      </c>
      <c r="D257" s="192" t="s">
        <v>206</v>
      </c>
      <c r="E257" s="193" t="s">
        <v>1700</v>
      </c>
      <c r="F257" s="194" t="s">
        <v>1701</v>
      </c>
      <c r="G257" s="195" t="s">
        <v>1692</v>
      </c>
      <c r="H257" s="196">
        <v>15</v>
      </c>
      <c r="I257" s="37"/>
      <c r="J257" s="227">
        <f t="shared" si="10"/>
        <v>0</v>
      </c>
      <c r="K257" s="38"/>
      <c r="L257" s="36"/>
      <c r="M257" s="39" t="s">
        <v>1</v>
      </c>
      <c r="N257" s="131" t="s">
        <v>41</v>
      </c>
      <c r="O257" s="132"/>
      <c r="P257" s="133">
        <f t="shared" si="11"/>
        <v>0</v>
      </c>
      <c r="Q257" s="133">
        <v>0</v>
      </c>
      <c r="R257" s="133">
        <f t="shared" si="12"/>
        <v>0</v>
      </c>
      <c r="S257" s="133">
        <v>6.7000000000000004E-2</v>
      </c>
      <c r="T257" s="134">
        <f t="shared" si="13"/>
        <v>1.0050000000000001</v>
      </c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R257" s="135" t="s">
        <v>308</v>
      </c>
      <c r="AT257" s="135" t="s">
        <v>206</v>
      </c>
      <c r="AU257" s="135" t="s">
        <v>88</v>
      </c>
      <c r="AY257" s="80" t="s">
        <v>203</v>
      </c>
      <c r="BE257" s="136">
        <f t="shared" si="14"/>
        <v>0</v>
      </c>
      <c r="BF257" s="136">
        <f t="shared" si="15"/>
        <v>0</v>
      </c>
      <c r="BG257" s="136">
        <f t="shared" si="16"/>
        <v>0</v>
      </c>
      <c r="BH257" s="136">
        <f t="shared" si="17"/>
        <v>0</v>
      </c>
      <c r="BI257" s="136">
        <f t="shared" si="18"/>
        <v>0</v>
      </c>
      <c r="BJ257" s="80" t="s">
        <v>88</v>
      </c>
      <c r="BK257" s="136">
        <f t="shared" si="19"/>
        <v>0</v>
      </c>
      <c r="BL257" s="80" t="s">
        <v>308</v>
      </c>
      <c r="BM257" s="135" t="s">
        <v>1702</v>
      </c>
    </row>
    <row r="258" spans="1:65" s="87" customFormat="1" ht="16.5" customHeight="1">
      <c r="A258" s="19"/>
      <c r="B258" s="36"/>
      <c r="C258" s="192" t="s">
        <v>623</v>
      </c>
      <c r="D258" s="192" t="s">
        <v>206</v>
      </c>
      <c r="E258" s="193" t="s">
        <v>1703</v>
      </c>
      <c r="F258" s="194" t="s">
        <v>1704</v>
      </c>
      <c r="G258" s="195" t="s">
        <v>1692</v>
      </c>
      <c r="H258" s="196">
        <v>10</v>
      </c>
      <c r="I258" s="37"/>
      <c r="J258" s="227">
        <f t="shared" si="10"/>
        <v>0</v>
      </c>
      <c r="K258" s="38"/>
      <c r="L258" s="36"/>
      <c r="M258" s="39" t="s">
        <v>1</v>
      </c>
      <c r="N258" s="131" t="s">
        <v>41</v>
      </c>
      <c r="O258" s="132"/>
      <c r="P258" s="133">
        <f t="shared" si="11"/>
        <v>0</v>
      </c>
      <c r="Q258" s="133">
        <v>0</v>
      </c>
      <c r="R258" s="133">
        <f t="shared" si="12"/>
        <v>0</v>
      </c>
      <c r="S258" s="133">
        <v>2.5999999999999999E-3</v>
      </c>
      <c r="T258" s="134">
        <f t="shared" si="13"/>
        <v>2.5999999999999999E-2</v>
      </c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R258" s="135" t="s">
        <v>308</v>
      </c>
      <c r="AT258" s="135" t="s">
        <v>206</v>
      </c>
      <c r="AU258" s="135" t="s">
        <v>88</v>
      </c>
      <c r="AY258" s="80" t="s">
        <v>203</v>
      </c>
      <c r="BE258" s="136">
        <f t="shared" si="14"/>
        <v>0</v>
      </c>
      <c r="BF258" s="136">
        <f t="shared" si="15"/>
        <v>0</v>
      </c>
      <c r="BG258" s="136">
        <f t="shared" si="16"/>
        <v>0</v>
      </c>
      <c r="BH258" s="136">
        <f t="shared" si="17"/>
        <v>0</v>
      </c>
      <c r="BI258" s="136">
        <f t="shared" si="18"/>
        <v>0</v>
      </c>
      <c r="BJ258" s="80" t="s">
        <v>88</v>
      </c>
      <c r="BK258" s="136">
        <f t="shared" si="19"/>
        <v>0</v>
      </c>
      <c r="BL258" s="80" t="s">
        <v>308</v>
      </c>
      <c r="BM258" s="135" t="s">
        <v>1705</v>
      </c>
    </row>
    <row r="259" spans="1:65" s="87" customFormat="1" ht="16.5" customHeight="1">
      <c r="A259" s="19"/>
      <c r="B259" s="36"/>
      <c r="C259" s="192" t="s">
        <v>631</v>
      </c>
      <c r="D259" s="192" t="s">
        <v>206</v>
      </c>
      <c r="E259" s="193" t="s">
        <v>1706</v>
      </c>
      <c r="F259" s="194" t="s">
        <v>1707</v>
      </c>
      <c r="G259" s="195" t="s">
        <v>209</v>
      </c>
      <c r="H259" s="196">
        <v>10</v>
      </c>
      <c r="I259" s="37"/>
      <c r="J259" s="227">
        <f t="shared" si="10"/>
        <v>0</v>
      </c>
      <c r="K259" s="38"/>
      <c r="L259" s="36"/>
      <c r="M259" s="39" t="s">
        <v>1</v>
      </c>
      <c r="N259" s="131" t="s">
        <v>41</v>
      </c>
      <c r="O259" s="132"/>
      <c r="P259" s="133">
        <f t="shared" si="11"/>
        <v>0</v>
      </c>
      <c r="Q259" s="133">
        <v>0</v>
      </c>
      <c r="R259" s="133">
        <f t="shared" si="12"/>
        <v>0</v>
      </c>
      <c r="S259" s="133">
        <v>8.4999999999999995E-4</v>
      </c>
      <c r="T259" s="134">
        <f t="shared" si="13"/>
        <v>8.4999999999999989E-3</v>
      </c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R259" s="135" t="s">
        <v>308</v>
      </c>
      <c r="AT259" s="135" t="s">
        <v>206</v>
      </c>
      <c r="AU259" s="135" t="s">
        <v>88</v>
      </c>
      <c r="AY259" s="80" t="s">
        <v>203</v>
      </c>
      <c r="BE259" s="136">
        <f t="shared" si="14"/>
        <v>0</v>
      </c>
      <c r="BF259" s="136">
        <f t="shared" si="15"/>
        <v>0</v>
      </c>
      <c r="BG259" s="136">
        <f t="shared" si="16"/>
        <v>0</v>
      </c>
      <c r="BH259" s="136">
        <f t="shared" si="17"/>
        <v>0</v>
      </c>
      <c r="BI259" s="136">
        <f t="shared" si="18"/>
        <v>0</v>
      </c>
      <c r="BJ259" s="80" t="s">
        <v>88</v>
      </c>
      <c r="BK259" s="136">
        <f t="shared" si="19"/>
        <v>0</v>
      </c>
      <c r="BL259" s="80" t="s">
        <v>308</v>
      </c>
      <c r="BM259" s="135" t="s">
        <v>1708</v>
      </c>
    </row>
    <row r="260" spans="1:65" s="87" customFormat="1" ht="16.5" customHeight="1">
      <c r="A260" s="19"/>
      <c r="B260" s="36"/>
      <c r="C260" s="192" t="s">
        <v>635</v>
      </c>
      <c r="D260" s="192" t="s">
        <v>206</v>
      </c>
      <c r="E260" s="193" t="s">
        <v>1709</v>
      </c>
      <c r="F260" s="194" t="s">
        <v>1710</v>
      </c>
      <c r="G260" s="195" t="s">
        <v>209</v>
      </c>
      <c r="H260" s="196">
        <v>4</v>
      </c>
      <c r="I260" s="37"/>
      <c r="J260" s="227">
        <f t="shared" si="10"/>
        <v>0</v>
      </c>
      <c r="K260" s="38"/>
      <c r="L260" s="36"/>
      <c r="M260" s="39" t="s">
        <v>1</v>
      </c>
      <c r="N260" s="131" t="s">
        <v>41</v>
      </c>
      <c r="O260" s="132"/>
      <c r="P260" s="133">
        <f t="shared" si="11"/>
        <v>0</v>
      </c>
      <c r="Q260" s="133">
        <v>0</v>
      </c>
      <c r="R260" s="133">
        <f t="shared" si="12"/>
        <v>0</v>
      </c>
      <c r="S260" s="133">
        <v>2.9610000000000001E-2</v>
      </c>
      <c r="T260" s="134">
        <f t="shared" si="13"/>
        <v>0.11844</v>
      </c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R260" s="135" t="s">
        <v>308</v>
      </c>
      <c r="AT260" s="135" t="s">
        <v>206</v>
      </c>
      <c r="AU260" s="135" t="s">
        <v>88</v>
      </c>
      <c r="AY260" s="80" t="s">
        <v>203</v>
      </c>
      <c r="BE260" s="136">
        <f t="shared" si="14"/>
        <v>0</v>
      </c>
      <c r="BF260" s="136">
        <f t="shared" si="15"/>
        <v>0</v>
      </c>
      <c r="BG260" s="136">
        <f t="shared" si="16"/>
        <v>0</v>
      </c>
      <c r="BH260" s="136">
        <f t="shared" si="17"/>
        <v>0</v>
      </c>
      <c r="BI260" s="136">
        <f t="shared" si="18"/>
        <v>0</v>
      </c>
      <c r="BJ260" s="80" t="s">
        <v>88</v>
      </c>
      <c r="BK260" s="136">
        <f t="shared" si="19"/>
        <v>0</v>
      </c>
      <c r="BL260" s="80" t="s">
        <v>308</v>
      </c>
      <c r="BM260" s="135" t="s">
        <v>1711</v>
      </c>
    </row>
    <row r="261" spans="1:65" s="87" customFormat="1" ht="16.5" customHeight="1">
      <c r="A261" s="19"/>
      <c r="B261" s="36"/>
      <c r="C261" s="192" t="s">
        <v>641</v>
      </c>
      <c r="D261" s="192" t="s">
        <v>206</v>
      </c>
      <c r="E261" s="193" t="s">
        <v>1712</v>
      </c>
      <c r="F261" s="194" t="s">
        <v>1713</v>
      </c>
      <c r="G261" s="195" t="s">
        <v>1692</v>
      </c>
      <c r="H261" s="196">
        <v>1</v>
      </c>
      <c r="I261" s="37"/>
      <c r="J261" s="227">
        <f t="shared" si="10"/>
        <v>0</v>
      </c>
      <c r="K261" s="38"/>
      <c r="L261" s="36"/>
      <c r="M261" s="39" t="s">
        <v>1</v>
      </c>
      <c r="N261" s="131" t="s">
        <v>41</v>
      </c>
      <c r="O261" s="132"/>
      <c r="P261" s="133">
        <f t="shared" si="11"/>
        <v>0</v>
      </c>
      <c r="Q261" s="133">
        <v>0</v>
      </c>
      <c r="R261" s="133">
        <f t="shared" si="12"/>
        <v>0</v>
      </c>
      <c r="S261" s="133">
        <v>1.933E-2</v>
      </c>
      <c r="T261" s="134">
        <f t="shared" si="13"/>
        <v>1.933E-2</v>
      </c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R261" s="135" t="s">
        <v>308</v>
      </c>
      <c r="AT261" s="135" t="s">
        <v>206</v>
      </c>
      <c r="AU261" s="135" t="s">
        <v>88</v>
      </c>
      <c r="AY261" s="80" t="s">
        <v>203</v>
      </c>
      <c r="BE261" s="136">
        <f t="shared" si="14"/>
        <v>0</v>
      </c>
      <c r="BF261" s="136">
        <f t="shared" si="15"/>
        <v>0</v>
      </c>
      <c r="BG261" s="136">
        <f t="shared" si="16"/>
        <v>0</v>
      </c>
      <c r="BH261" s="136">
        <f t="shared" si="17"/>
        <v>0</v>
      </c>
      <c r="BI261" s="136">
        <f t="shared" si="18"/>
        <v>0</v>
      </c>
      <c r="BJ261" s="80" t="s">
        <v>88</v>
      </c>
      <c r="BK261" s="136">
        <f t="shared" si="19"/>
        <v>0</v>
      </c>
      <c r="BL261" s="80" t="s">
        <v>308</v>
      </c>
      <c r="BM261" s="135" t="s">
        <v>1714</v>
      </c>
    </row>
    <row r="262" spans="1:65" s="87" customFormat="1" ht="16.5" customHeight="1">
      <c r="A262" s="19"/>
      <c r="B262" s="36"/>
      <c r="C262" s="192" t="s">
        <v>670</v>
      </c>
      <c r="D262" s="192" t="s">
        <v>206</v>
      </c>
      <c r="E262" s="193" t="s">
        <v>1715</v>
      </c>
      <c r="F262" s="194" t="s">
        <v>1716</v>
      </c>
      <c r="G262" s="195" t="s">
        <v>1692</v>
      </c>
      <c r="H262" s="196">
        <v>3</v>
      </c>
      <c r="I262" s="37"/>
      <c r="J262" s="227">
        <f t="shared" si="10"/>
        <v>0</v>
      </c>
      <c r="K262" s="38"/>
      <c r="L262" s="36"/>
      <c r="M262" s="39" t="s">
        <v>1</v>
      </c>
      <c r="N262" s="131" t="s">
        <v>41</v>
      </c>
      <c r="O262" s="132"/>
      <c r="P262" s="133">
        <f t="shared" si="11"/>
        <v>0</v>
      </c>
      <c r="Q262" s="133">
        <v>0</v>
      </c>
      <c r="R262" s="133">
        <f t="shared" si="12"/>
        <v>0</v>
      </c>
      <c r="S262" s="133">
        <v>8.7999999999999995E-2</v>
      </c>
      <c r="T262" s="134">
        <f t="shared" si="13"/>
        <v>0.26400000000000001</v>
      </c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R262" s="135" t="s">
        <v>308</v>
      </c>
      <c r="AT262" s="135" t="s">
        <v>206</v>
      </c>
      <c r="AU262" s="135" t="s">
        <v>88</v>
      </c>
      <c r="AY262" s="80" t="s">
        <v>203</v>
      </c>
      <c r="BE262" s="136">
        <f t="shared" si="14"/>
        <v>0</v>
      </c>
      <c r="BF262" s="136">
        <f t="shared" si="15"/>
        <v>0</v>
      </c>
      <c r="BG262" s="136">
        <f t="shared" si="16"/>
        <v>0</v>
      </c>
      <c r="BH262" s="136">
        <f t="shared" si="17"/>
        <v>0</v>
      </c>
      <c r="BI262" s="136">
        <f t="shared" si="18"/>
        <v>0</v>
      </c>
      <c r="BJ262" s="80" t="s">
        <v>88</v>
      </c>
      <c r="BK262" s="136">
        <f t="shared" si="19"/>
        <v>0</v>
      </c>
      <c r="BL262" s="80" t="s">
        <v>308</v>
      </c>
      <c r="BM262" s="135" t="s">
        <v>1717</v>
      </c>
    </row>
    <row r="263" spans="1:65" s="87" customFormat="1" ht="21.75" customHeight="1">
      <c r="A263" s="19"/>
      <c r="B263" s="36"/>
      <c r="C263" s="192" t="s">
        <v>673</v>
      </c>
      <c r="D263" s="192" t="s">
        <v>206</v>
      </c>
      <c r="E263" s="193" t="s">
        <v>1718</v>
      </c>
      <c r="F263" s="194" t="s">
        <v>1719</v>
      </c>
      <c r="G263" s="195" t="s">
        <v>605</v>
      </c>
      <c r="H263" s="196">
        <v>1.782</v>
      </c>
      <c r="I263" s="37"/>
      <c r="J263" s="227">
        <f t="shared" si="10"/>
        <v>0</v>
      </c>
      <c r="K263" s="38"/>
      <c r="L263" s="36"/>
      <c r="M263" s="39" t="s">
        <v>1</v>
      </c>
      <c r="N263" s="131" t="s">
        <v>41</v>
      </c>
      <c r="O263" s="132"/>
      <c r="P263" s="133">
        <f t="shared" si="11"/>
        <v>0</v>
      </c>
      <c r="Q263" s="133">
        <v>0</v>
      </c>
      <c r="R263" s="133">
        <f t="shared" si="12"/>
        <v>0</v>
      </c>
      <c r="S263" s="133">
        <v>0</v>
      </c>
      <c r="T263" s="134">
        <f t="shared" si="13"/>
        <v>0</v>
      </c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R263" s="135" t="s">
        <v>308</v>
      </c>
      <c r="AT263" s="135" t="s">
        <v>206</v>
      </c>
      <c r="AU263" s="135" t="s">
        <v>88</v>
      </c>
      <c r="AY263" s="80" t="s">
        <v>203</v>
      </c>
      <c r="BE263" s="136">
        <f t="shared" si="14"/>
        <v>0</v>
      </c>
      <c r="BF263" s="136">
        <f t="shared" si="15"/>
        <v>0</v>
      </c>
      <c r="BG263" s="136">
        <f t="shared" si="16"/>
        <v>0</v>
      </c>
      <c r="BH263" s="136">
        <f t="shared" si="17"/>
        <v>0</v>
      </c>
      <c r="BI263" s="136">
        <f t="shared" si="18"/>
        <v>0</v>
      </c>
      <c r="BJ263" s="80" t="s">
        <v>88</v>
      </c>
      <c r="BK263" s="136">
        <f t="shared" si="19"/>
        <v>0</v>
      </c>
      <c r="BL263" s="80" t="s">
        <v>308</v>
      </c>
      <c r="BM263" s="135" t="s">
        <v>1720</v>
      </c>
    </row>
    <row r="264" spans="1:65" s="35" customFormat="1" ht="22.9" customHeight="1">
      <c r="B264" s="123"/>
      <c r="C264" s="188"/>
      <c r="D264" s="189" t="s">
        <v>74</v>
      </c>
      <c r="E264" s="191" t="s">
        <v>1721</v>
      </c>
      <c r="F264" s="191" t="s">
        <v>1722</v>
      </c>
      <c r="G264" s="188"/>
      <c r="H264" s="188"/>
      <c r="J264" s="226">
        <f>BK264</f>
        <v>0</v>
      </c>
      <c r="L264" s="123"/>
      <c r="M264" s="125"/>
      <c r="N264" s="126"/>
      <c r="O264" s="126"/>
      <c r="P264" s="127">
        <f>SUM(P265:P267)</f>
        <v>0</v>
      </c>
      <c r="Q264" s="126"/>
      <c r="R264" s="127">
        <f>SUM(R265:R267)</f>
        <v>0</v>
      </c>
      <c r="S264" s="126"/>
      <c r="T264" s="128">
        <f>SUM(T265:T267)</f>
        <v>0.15665999999999999</v>
      </c>
      <c r="AR264" s="124" t="s">
        <v>88</v>
      </c>
      <c r="AT264" s="129" t="s">
        <v>74</v>
      </c>
      <c r="AU264" s="129" t="s">
        <v>82</v>
      </c>
      <c r="AY264" s="124" t="s">
        <v>203</v>
      </c>
      <c r="BK264" s="130">
        <f>SUM(BK265:BK267)</f>
        <v>0</v>
      </c>
    </row>
    <row r="265" spans="1:65" s="87" customFormat="1" ht="16.5" customHeight="1">
      <c r="A265" s="19"/>
      <c r="B265" s="36"/>
      <c r="C265" s="192" t="s">
        <v>679</v>
      </c>
      <c r="D265" s="192" t="s">
        <v>206</v>
      </c>
      <c r="E265" s="193" t="s">
        <v>1723</v>
      </c>
      <c r="F265" s="194" t="s">
        <v>1724</v>
      </c>
      <c r="G265" s="195" t="s">
        <v>408</v>
      </c>
      <c r="H265" s="196">
        <v>10.5</v>
      </c>
      <c r="I265" s="37"/>
      <c r="J265" s="227">
        <f>ROUND(I265*H265,2)</f>
        <v>0</v>
      </c>
      <c r="K265" s="38"/>
      <c r="L265" s="36"/>
      <c r="M265" s="39" t="s">
        <v>1</v>
      </c>
      <c r="N265" s="131" t="s">
        <v>41</v>
      </c>
      <c r="O265" s="132"/>
      <c r="P265" s="133">
        <f>O265*H265</f>
        <v>0</v>
      </c>
      <c r="Q265" s="133">
        <v>0</v>
      </c>
      <c r="R265" s="133">
        <f>Q265*H265</f>
        <v>0</v>
      </c>
      <c r="S265" s="133">
        <v>1.4919999999999999E-2</v>
      </c>
      <c r="T265" s="134">
        <f>S265*H265</f>
        <v>0.15665999999999999</v>
      </c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R265" s="135" t="s">
        <v>308</v>
      </c>
      <c r="AT265" s="135" t="s">
        <v>206</v>
      </c>
      <c r="AU265" s="135" t="s">
        <v>88</v>
      </c>
      <c r="AY265" s="80" t="s">
        <v>203</v>
      </c>
      <c r="BE265" s="136">
        <f>IF(N265="základná",J265,0)</f>
        <v>0</v>
      </c>
      <c r="BF265" s="136">
        <f>IF(N265="znížená",J265,0)</f>
        <v>0</v>
      </c>
      <c r="BG265" s="136">
        <f>IF(N265="zákl. prenesená",J265,0)</f>
        <v>0</v>
      </c>
      <c r="BH265" s="136">
        <f>IF(N265="zníž. prenesená",J265,0)</f>
        <v>0</v>
      </c>
      <c r="BI265" s="136">
        <f>IF(N265="nulová",J265,0)</f>
        <v>0</v>
      </c>
      <c r="BJ265" s="80" t="s">
        <v>88</v>
      </c>
      <c r="BK265" s="136">
        <f>ROUND(I265*H265,2)</f>
        <v>0</v>
      </c>
      <c r="BL265" s="80" t="s">
        <v>308</v>
      </c>
      <c r="BM265" s="135" t="s">
        <v>1725</v>
      </c>
    </row>
    <row r="266" spans="1:65" s="40" customFormat="1">
      <c r="B266" s="137"/>
      <c r="C266" s="197"/>
      <c r="D266" s="198" t="s">
        <v>212</v>
      </c>
      <c r="E266" s="199" t="s">
        <v>1</v>
      </c>
      <c r="F266" s="200" t="s">
        <v>2640</v>
      </c>
      <c r="G266" s="197"/>
      <c r="H266" s="201">
        <v>10.5</v>
      </c>
      <c r="J266" s="197"/>
      <c r="L266" s="137"/>
      <c r="M266" s="139"/>
      <c r="N266" s="140"/>
      <c r="O266" s="140"/>
      <c r="P266" s="140"/>
      <c r="Q266" s="140"/>
      <c r="R266" s="140"/>
      <c r="S266" s="140"/>
      <c r="T266" s="141"/>
      <c r="AT266" s="138" t="s">
        <v>212</v>
      </c>
      <c r="AU266" s="138" t="s">
        <v>88</v>
      </c>
      <c r="AV266" s="40" t="s">
        <v>88</v>
      </c>
      <c r="AW266" s="40" t="s">
        <v>31</v>
      </c>
      <c r="AX266" s="40" t="s">
        <v>82</v>
      </c>
      <c r="AY266" s="138" t="s">
        <v>203</v>
      </c>
    </row>
    <row r="267" spans="1:65" s="87" customFormat="1" ht="16.5" customHeight="1">
      <c r="A267" s="19"/>
      <c r="B267" s="36"/>
      <c r="C267" s="192" t="s">
        <v>688</v>
      </c>
      <c r="D267" s="192" t="s">
        <v>206</v>
      </c>
      <c r="E267" s="193" t="s">
        <v>1726</v>
      </c>
      <c r="F267" s="194" t="s">
        <v>1727</v>
      </c>
      <c r="G267" s="195" t="s">
        <v>605</v>
      </c>
      <c r="H267" s="196">
        <v>0.2</v>
      </c>
      <c r="I267" s="37"/>
      <c r="J267" s="227">
        <f>ROUND(I267*H267,2)</f>
        <v>0</v>
      </c>
      <c r="K267" s="38"/>
      <c r="L267" s="36"/>
      <c r="M267" s="39" t="s">
        <v>1</v>
      </c>
      <c r="N267" s="131" t="s">
        <v>41</v>
      </c>
      <c r="O267" s="132"/>
      <c r="P267" s="133">
        <f>O267*H267</f>
        <v>0</v>
      </c>
      <c r="Q267" s="133">
        <v>0</v>
      </c>
      <c r="R267" s="133">
        <f>Q267*H267</f>
        <v>0</v>
      </c>
      <c r="S267" s="133">
        <v>0</v>
      </c>
      <c r="T267" s="134">
        <f>S267*H267</f>
        <v>0</v>
      </c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R267" s="135" t="s">
        <v>308</v>
      </c>
      <c r="AT267" s="135" t="s">
        <v>206</v>
      </c>
      <c r="AU267" s="135" t="s">
        <v>88</v>
      </c>
      <c r="AY267" s="80" t="s">
        <v>203</v>
      </c>
      <c r="BE267" s="136">
        <f>IF(N267="základná",J267,0)</f>
        <v>0</v>
      </c>
      <c r="BF267" s="136">
        <f>IF(N267="znížená",J267,0)</f>
        <v>0</v>
      </c>
      <c r="BG267" s="136">
        <f>IF(N267="zákl. prenesená",J267,0)</f>
        <v>0</v>
      </c>
      <c r="BH267" s="136">
        <f>IF(N267="zníž. prenesená",J267,0)</f>
        <v>0</v>
      </c>
      <c r="BI267" s="136">
        <f>IF(N267="nulová",J267,0)</f>
        <v>0</v>
      </c>
      <c r="BJ267" s="80" t="s">
        <v>88</v>
      </c>
      <c r="BK267" s="136">
        <f>ROUND(I267*H267,2)</f>
        <v>0</v>
      </c>
      <c r="BL267" s="80" t="s">
        <v>308</v>
      </c>
      <c r="BM267" s="135" t="s">
        <v>1728</v>
      </c>
    </row>
    <row r="268" spans="1:65" s="35" customFormat="1" ht="25.9" customHeight="1">
      <c r="B268" s="123"/>
      <c r="C268" s="188"/>
      <c r="D268" s="189" t="s">
        <v>74</v>
      </c>
      <c r="E268" s="190" t="s">
        <v>1729</v>
      </c>
      <c r="F268" s="190" t="s">
        <v>1730</v>
      </c>
      <c r="G268" s="188"/>
      <c r="H268" s="188"/>
      <c r="J268" s="225">
        <f>BK268</f>
        <v>0</v>
      </c>
      <c r="L268" s="123"/>
      <c r="M268" s="125"/>
      <c r="N268" s="126"/>
      <c r="O268" s="126"/>
      <c r="P268" s="127">
        <f>P269</f>
        <v>0</v>
      </c>
      <c r="Q268" s="126"/>
      <c r="R268" s="127">
        <f>R269</f>
        <v>0</v>
      </c>
      <c r="S268" s="126"/>
      <c r="T268" s="128">
        <f>T269</f>
        <v>0</v>
      </c>
      <c r="AR268" s="124" t="s">
        <v>210</v>
      </c>
      <c r="AT268" s="129" t="s">
        <v>74</v>
      </c>
      <c r="AU268" s="129" t="s">
        <v>75</v>
      </c>
      <c r="AY268" s="124" t="s">
        <v>203</v>
      </c>
      <c r="BK268" s="130">
        <f>BK269</f>
        <v>0</v>
      </c>
    </row>
    <row r="269" spans="1:65" s="87" customFormat="1" ht="16.5" customHeight="1">
      <c r="A269" s="19"/>
      <c r="B269" s="36"/>
      <c r="C269" s="192" t="s">
        <v>692</v>
      </c>
      <c r="D269" s="192" t="s">
        <v>206</v>
      </c>
      <c r="E269" s="193" t="s">
        <v>1731</v>
      </c>
      <c r="F269" s="194" t="s">
        <v>1732</v>
      </c>
      <c r="G269" s="195" t="s">
        <v>1212</v>
      </c>
      <c r="H269" s="196">
        <v>100</v>
      </c>
      <c r="I269" s="37"/>
      <c r="J269" s="227">
        <f>ROUND(I269*H269,2)</f>
        <v>0</v>
      </c>
      <c r="K269" s="38"/>
      <c r="L269" s="36"/>
      <c r="M269" s="39" t="s">
        <v>1</v>
      </c>
      <c r="N269" s="131" t="s">
        <v>41</v>
      </c>
      <c r="O269" s="132"/>
      <c r="P269" s="133">
        <f>O269*H269</f>
        <v>0</v>
      </c>
      <c r="Q269" s="133">
        <v>0</v>
      </c>
      <c r="R269" s="133">
        <f>Q269*H269</f>
        <v>0</v>
      </c>
      <c r="S269" s="133">
        <v>0</v>
      </c>
      <c r="T269" s="134">
        <f>S269*H269</f>
        <v>0</v>
      </c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R269" s="135" t="s">
        <v>308</v>
      </c>
      <c r="AT269" s="135" t="s">
        <v>206</v>
      </c>
      <c r="AU269" s="135" t="s">
        <v>82</v>
      </c>
      <c r="AY269" s="80" t="s">
        <v>203</v>
      </c>
      <c r="BE269" s="136">
        <f>IF(N269="základná",J269,0)</f>
        <v>0</v>
      </c>
      <c r="BF269" s="136">
        <f>IF(N269="znížená",J269,0)</f>
        <v>0</v>
      </c>
      <c r="BG269" s="136">
        <f>IF(N269="zákl. prenesená",J269,0)</f>
        <v>0</v>
      </c>
      <c r="BH269" s="136">
        <f>IF(N269="zníž. prenesená",J269,0)</f>
        <v>0</v>
      </c>
      <c r="BI269" s="136">
        <f>IF(N269="nulová",J269,0)</f>
        <v>0</v>
      </c>
      <c r="BJ269" s="80" t="s">
        <v>88</v>
      </c>
      <c r="BK269" s="136">
        <f>ROUND(I269*H269,2)</f>
        <v>0</v>
      </c>
      <c r="BL269" s="80" t="s">
        <v>308</v>
      </c>
      <c r="BM269" s="135" t="s">
        <v>1733</v>
      </c>
    </row>
    <row r="270" spans="1:65" s="35" customFormat="1" ht="25.9" customHeight="1">
      <c r="B270" s="123"/>
      <c r="C270" s="188"/>
      <c r="D270" s="189" t="s">
        <v>74</v>
      </c>
      <c r="E270" s="190" t="s">
        <v>627</v>
      </c>
      <c r="F270" s="190" t="s">
        <v>628</v>
      </c>
      <c r="G270" s="188"/>
      <c r="H270" s="188"/>
      <c r="J270" s="225">
        <f>BK270</f>
        <v>0</v>
      </c>
      <c r="L270" s="123"/>
      <c r="M270" s="125"/>
      <c r="N270" s="126"/>
      <c r="O270" s="126"/>
      <c r="P270" s="127">
        <f>P271+P304+P349+P414+P434</f>
        <v>0</v>
      </c>
      <c r="Q270" s="126"/>
      <c r="R270" s="127">
        <f>R271+R304+R349+R414+R434</f>
        <v>0.50250099999999998</v>
      </c>
      <c r="S270" s="126"/>
      <c r="T270" s="128">
        <f>T271+T304+T349+T414+T434</f>
        <v>0</v>
      </c>
      <c r="AR270" s="124" t="s">
        <v>88</v>
      </c>
      <c r="AT270" s="129" t="s">
        <v>74</v>
      </c>
      <c r="AU270" s="129" t="s">
        <v>75</v>
      </c>
      <c r="AY270" s="124" t="s">
        <v>203</v>
      </c>
      <c r="BK270" s="130">
        <f>BK271+BK304+BK349+BK414+BK434</f>
        <v>0</v>
      </c>
    </row>
    <row r="271" spans="1:65" s="35" customFormat="1" ht="22.9" customHeight="1">
      <c r="B271" s="123"/>
      <c r="C271" s="188"/>
      <c r="D271" s="189" t="s">
        <v>74</v>
      </c>
      <c r="E271" s="191" t="s">
        <v>677</v>
      </c>
      <c r="F271" s="191" t="s">
        <v>678</v>
      </c>
      <c r="G271" s="188"/>
      <c r="H271" s="188"/>
      <c r="J271" s="226">
        <f>BK271</f>
        <v>0</v>
      </c>
      <c r="L271" s="123"/>
      <c r="M271" s="125"/>
      <c r="N271" s="126"/>
      <c r="O271" s="126"/>
      <c r="P271" s="127">
        <f>SUM(P272:P303)</f>
        <v>0</v>
      </c>
      <c r="Q271" s="126"/>
      <c r="R271" s="127">
        <f>SUM(R272:R303)</f>
        <v>2.8997999999999999E-2</v>
      </c>
      <c r="S271" s="126"/>
      <c r="T271" s="128">
        <f>SUM(T272:T303)</f>
        <v>0</v>
      </c>
      <c r="AR271" s="124" t="s">
        <v>88</v>
      </c>
      <c r="AT271" s="129" t="s">
        <v>74</v>
      </c>
      <c r="AU271" s="129" t="s">
        <v>82</v>
      </c>
      <c r="AY271" s="124" t="s">
        <v>203</v>
      </c>
      <c r="BK271" s="130">
        <f>SUM(BK272:BK303)</f>
        <v>0</v>
      </c>
    </row>
    <row r="272" spans="1:65" s="87" customFormat="1" ht="16.5" customHeight="1">
      <c r="A272" s="19"/>
      <c r="B272" s="36"/>
      <c r="C272" s="192" t="s">
        <v>696</v>
      </c>
      <c r="D272" s="192" t="s">
        <v>206</v>
      </c>
      <c r="E272" s="193" t="s">
        <v>1734</v>
      </c>
      <c r="F272" s="194" t="s">
        <v>1735</v>
      </c>
      <c r="G272" s="195" t="s">
        <v>408</v>
      </c>
      <c r="H272" s="196">
        <v>236.6</v>
      </c>
      <c r="I272" s="37"/>
      <c r="J272" s="227">
        <f>ROUND(I272*H272,2)</f>
        <v>0</v>
      </c>
      <c r="K272" s="38"/>
      <c r="L272" s="36"/>
      <c r="M272" s="39" t="s">
        <v>1</v>
      </c>
      <c r="N272" s="131" t="s">
        <v>41</v>
      </c>
      <c r="O272" s="132"/>
      <c r="P272" s="133">
        <f>O272*H272</f>
        <v>0</v>
      </c>
      <c r="Q272" s="133">
        <v>2.0000000000000002E-5</v>
      </c>
      <c r="R272" s="133">
        <f>Q272*H272</f>
        <v>4.7320000000000001E-3</v>
      </c>
      <c r="S272" s="133">
        <v>0</v>
      </c>
      <c r="T272" s="134">
        <f>S272*H272</f>
        <v>0</v>
      </c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R272" s="135" t="s">
        <v>308</v>
      </c>
      <c r="AT272" s="135" t="s">
        <v>206</v>
      </c>
      <c r="AU272" s="135" t="s">
        <v>88</v>
      </c>
      <c r="AY272" s="80" t="s">
        <v>203</v>
      </c>
      <c r="BE272" s="136">
        <f>IF(N272="základná",J272,0)</f>
        <v>0</v>
      </c>
      <c r="BF272" s="136">
        <f>IF(N272="znížená",J272,0)</f>
        <v>0</v>
      </c>
      <c r="BG272" s="136">
        <f>IF(N272="zákl. prenesená",J272,0)</f>
        <v>0</v>
      </c>
      <c r="BH272" s="136">
        <f>IF(N272="zníž. prenesená",J272,0)</f>
        <v>0</v>
      </c>
      <c r="BI272" s="136">
        <f>IF(N272="nulová",J272,0)</f>
        <v>0</v>
      </c>
      <c r="BJ272" s="80" t="s">
        <v>88</v>
      </c>
      <c r="BK272" s="136">
        <f>ROUND(I272*H272,2)</f>
        <v>0</v>
      </c>
      <c r="BL272" s="80" t="s">
        <v>308</v>
      </c>
      <c r="BM272" s="135" t="s">
        <v>1736</v>
      </c>
    </row>
    <row r="273" spans="1:65" s="40" customFormat="1">
      <c r="B273" s="137"/>
      <c r="C273" s="197"/>
      <c r="D273" s="198" t="s">
        <v>212</v>
      </c>
      <c r="E273" s="199" t="s">
        <v>1</v>
      </c>
      <c r="F273" s="200" t="s">
        <v>1737</v>
      </c>
      <c r="G273" s="197"/>
      <c r="H273" s="201">
        <v>56.1</v>
      </c>
      <c r="J273" s="197"/>
      <c r="L273" s="137"/>
      <c r="M273" s="139"/>
      <c r="N273" s="140"/>
      <c r="O273" s="140"/>
      <c r="P273" s="140"/>
      <c r="Q273" s="140"/>
      <c r="R273" s="140"/>
      <c r="S273" s="140"/>
      <c r="T273" s="141"/>
      <c r="AT273" s="138" t="s">
        <v>212</v>
      </c>
      <c r="AU273" s="138" t="s">
        <v>88</v>
      </c>
      <c r="AV273" s="40" t="s">
        <v>88</v>
      </c>
      <c r="AW273" s="40" t="s">
        <v>31</v>
      </c>
      <c r="AX273" s="40" t="s">
        <v>75</v>
      </c>
      <c r="AY273" s="138" t="s">
        <v>203</v>
      </c>
    </row>
    <row r="274" spans="1:65" s="40" customFormat="1">
      <c r="B274" s="137"/>
      <c r="C274" s="197"/>
      <c r="D274" s="198" t="s">
        <v>212</v>
      </c>
      <c r="E274" s="199" t="s">
        <v>1</v>
      </c>
      <c r="F274" s="200" t="s">
        <v>1738</v>
      </c>
      <c r="G274" s="197"/>
      <c r="H274" s="201">
        <v>31.5</v>
      </c>
      <c r="J274" s="197"/>
      <c r="L274" s="137"/>
      <c r="M274" s="139"/>
      <c r="N274" s="140"/>
      <c r="O274" s="140"/>
      <c r="P274" s="140"/>
      <c r="Q274" s="140"/>
      <c r="R274" s="140"/>
      <c r="S274" s="140"/>
      <c r="T274" s="141"/>
      <c r="AT274" s="138" t="s">
        <v>212</v>
      </c>
      <c r="AU274" s="138" t="s">
        <v>88</v>
      </c>
      <c r="AV274" s="40" t="s">
        <v>88</v>
      </c>
      <c r="AW274" s="40" t="s">
        <v>31</v>
      </c>
      <c r="AX274" s="40" t="s">
        <v>75</v>
      </c>
      <c r="AY274" s="138" t="s">
        <v>203</v>
      </c>
    </row>
    <row r="275" spans="1:65" s="40" customFormat="1">
      <c r="B275" s="137"/>
      <c r="C275" s="197"/>
      <c r="D275" s="198" t="s">
        <v>212</v>
      </c>
      <c r="E275" s="199" t="s">
        <v>1</v>
      </c>
      <c r="F275" s="200" t="s">
        <v>617</v>
      </c>
      <c r="G275" s="197"/>
      <c r="H275" s="201">
        <v>52</v>
      </c>
      <c r="J275" s="197"/>
      <c r="L275" s="137"/>
      <c r="M275" s="139"/>
      <c r="N275" s="140"/>
      <c r="O275" s="140"/>
      <c r="P275" s="140"/>
      <c r="Q275" s="140"/>
      <c r="R275" s="140"/>
      <c r="S275" s="140"/>
      <c r="T275" s="141"/>
      <c r="AT275" s="138" t="s">
        <v>212</v>
      </c>
      <c r="AU275" s="138" t="s">
        <v>88</v>
      </c>
      <c r="AV275" s="40" t="s">
        <v>88</v>
      </c>
      <c r="AW275" s="40" t="s">
        <v>31</v>
      </c>
      <c r="AX275" s="40" t="s">
        <v>75</v>
      </c>
      <c r="AY275" s="138" t="s">
        <v>203</v>
      </c>
    </row>
    <row r="276" spans="1:65" s="40" customFormat="1">
      <c r="B276" s="137"/>
      <c r="C276" s="197"/>
      <c r="D276" s="198" t="s">
        <v>212</v>
      </c>
      <c r="E276" s="199" t="s">
        <v>1</v>
      </c>
      <c r="F276" s="200" t="s">
        <v>1739</v>
      </c>
      <c r="G276" s="197"/>
      <c r="H276" s="201">
        <v>61.3</v>
      </c>
      <c r="J276" s="197"/>
      <c r="L276" s="137"/>
      <c r="M276" s="139"/>
      <c r="N276" s="140"/>
      <c r="O276" s="140"/>
      <c r="P276" s="140"/>
      <c r="Q276" s="140"/>
      <c r="R276" s="140"/>
      <c r="S276" s="140"/>
      <c r="T276" s="141"/>
      <c r="AT276" s="138" t="s">
        <v>212</v>
      </c>
      <c r="AU276" s="138" t="s">
        <v>88</v>
      </c>
      <c r="AV276" s="40" t="s">
        <v>88</v>
      </c>
      <c r="AW276" s="40" t="s">
        <v>31</v>
      </c>
      <c r="AX276" s="40" t="s">
        <v>75</v>
      </c>
      <c r="AY276" s="138" t="s">
        <v>203</v>
      </c>
    </row>
    <row r="277" spans="1:65" s="40" customFormat="1">
      <c r="B277" s="137"/>
      <c r="C277" s="197"/>
      <c r="D277" s="198" t="s">
        <v>212</v>
      </c>
      <c r="E277" s="199" t="s">
        <v>1</v>
      </c>
      <c r="F277" s="200" t="s">
        <v>1740</v>
      </c>
      <c r="G277" s="197"/>
      <c r="H277" s="201">
        <v>35.700000000000003</v>
      </c>
      <c r="J277" s="197"/>
      <c r="L277" s="137"/>
      <c r="M277" s="139"/>
      <c r="N277" s="140"/>
      <c r="O277" s="140"/>
      <c r="P277" s="140"/>
      <c r="Q277" s="140"/>
      <c r="R277" s="140"/>
      <c r="S277" s="140"/>
      <c r="T277" s="141"/>
      <c r="AT277" s="138" t="s">
        <v>212</v>
      </c>
      <c r="AU277" s="138" t="s">
        <v>88</v>
      </c>
      <c r="AV277" s="40" t="s">
        <v>88</v>
      </c>
      <c r="AW277" s="40" t="s">
        <v>31</v>
      </c>
      <c r="AX277" s="40" t="s">
        <v>75</v>
      </c>
      <c r="AY277" s="138" t="s">
        <v>203</v>
      </c>
    </row>
    <row r="278" spans="1:65" s="41" customFormat="1">
      <c r="B278" s="142"/>
      <c r="C278" s="202"/>
      <c r="D278" s="198" t="s">
        <v>212</v>
      </c>
      <c r="E278" s="203" t="s">
        <v>1</v>
      </c>
      <c r="F278" s="204" t="s">
        <v>239</v>
      </c>
      <c r="G278" s="202"/>
      <c r="H278" s="205">
        <v>236.6</v>
      </c>
      <c r="J278" s="202"/>
      <c r="L278" s="142"/>
      <c r="M278" s="144"/>
      <c r="N278" s="145"/>
      <c r="O278" s="145"/>
      <c r="P278" s="145"/>
      <c r="Q278" s="145"/>
      <c r="R278" s="145"/>
      <c r="S278" s="145"/>
      <c r="T278" s="146"/>
      <c r="AT278" s="143" t="s">
        <v>212</v>
      </c>
      <c r="AU278" s="143" t="s">
        <v>88</v>
      </c>
      <c r="AV278" s="41" t="s">
        <v>210</v>
      </c>
      <c r="AW278" s="41" t="s">
        <v>31</v>
      </c>
      <c r="AX278" s="41" t="s">
        <v>82</v>
      </c>
      <c r="AY278" s="143" t="s">
        <v>203</v>
      </c>
    </row>
    <row r="279" spans="1:65" s="87" customFormat="1" ht="16.5" customHeight="1">
      <c r="A279" s="19"/>
      <c r="B279" s="36"/>
      <c r="C279" s="213" t="s">
        <v>702</v>
      </c>
      <c r="D279" s="213" t="s">
        <v>368</v>
      </c>
      <c r="E279" s="214" t="s">
        <v>1741</v>
      </c>
      <c r="F279" s="215" t="s">
        <v>1742</v>
      </c>
      <c r="G279" s="216" t="s">
        <v>408</v>
      </c>
      <c r="H279" s="217">
        <v>56.1</v>
      </c>
      <c r="I279" s="44"/>
      <c r="J279" s="228">
        <f>ROUND(I279*H279,2)</f>
        <v>0</v>
      </c>
      <c r="K279" s="45"/>
      <c r="L279" s="157"/>
      <c r="M279" s="46" t="s">
        <v>1</v>
      </c>
      <c r="N279" s="158" t="s">
        <v>41</v>
      </c>
      <c r="O279" s="132"/>
      <c r="P279" s="133">
        <f>O279*H279</f>
        <v>0</v>
      </c>
      <c r="Q279" s="133">
        <v>4.0000000000000003E-5</v>
      </c>
      <c r="R279" s="133">
        <f>Q279*H279</f>
        <v>2.2440000000000003E-3</v>
      </c>
      <c r="S279" s="133">
        <v>0</v>
      </c>
      <c r="T279" s="134">
        <f>S279*H279</f>
        <v>0</v>
      </c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R279" s="135" t="s">
        <v>420</v>
      </c>
      <c r="AT279" s="135" t="s">
        <v>368</v>
      </c>
      <c r="AU279" s="135" t="s">
        <v>88</v>
      </c>
      <c r="AY279" s="80" t="s">
        <v>203</v>
      </c>
      <c r="BE279" s="136">
        <f>IF(N279="základná",J279,0)</f>
        <v>0</v>
      </c>
      <c r="BF279" s="136">
        <f>IF(N279="znížená",J279,0)</f>
        <v>0</v>
      </c>
      <c r="BG279" s="136">
        <f>IF(N279="zákl. prenesená",J279,0)</f>
        <v>0</v>
      </c>
      <c r="BH279" s="136">
        <f>IF(N279="zníž. prenesená",J279,0)</f>
        <v>0</v>
      </c>
      <c r="BI279" s="136">
        <f>IF(N279="nulová",J279,0)</f>
        <v>0</v>
      </c>
      <c r="BJ279" s="80" t="s">
        <v>88</v>
      </c>
      <c r="BK279" s="136">
        <f>ROUND(I279*H279,2)</f>
        <v>0</v>
      </c>
      <c r="BL279" s="80" t="s">
        <v>308</v>
      </c>
      <c r="BM279" s="135" t="s">
        <v>1743</v>
      </c>
    </row>
    <row r="280" spans="1:65" s="40" customFormat="1">
      <c r="B280" s="137"/>
      <c r="C280" s="197"/>
      <c r="D280" s="198" t="s">
        <v>212</v>
      </c>
      <c r="E280" s="199" t="s">
        <v>1</v>
      </c>
      <c r="F280" s="200" t="s">
        <v>1744</v>
      </c>
      <c r="G280" s="197"/>
      <c r="H280" s="201">
        <v>55</v>
      </c>
      <c r="J280" s="197"/>
      <c r="L280" s="137"/>
      <c r="M280" s="139"/>
      <c r="N280" s="140"/>
      <c r="O280" s="140"/>
      <c r="P280" s="140"/>
      <c r="Q280" s="140"/>
      <c r="R280" s="140"/>
      <c r="S280" s="140"/>
      <c r="T280" s="141"/>
      <c r="AT280" s="138" t="s">
        <v>212</v>
      </c>
      <c r="AU280" s="138" t="s">
        <v>88</v>
      </c>
      <c r="AV280" s="40" t="s">
        <v>88</v>
      </c>
      <c r="AW280" s="40" t="s">
        <v>31</v>
      </c>
      <c r="AX280" s="40" t="s">
        <v>75</v>
      </c>
      <c r="AY280" s="138" t="s">
        <v>203</v>
      </c>
    </row>
    <row r="281" spans="1:65" s="40" customFormat="1">
      <c r="B281" s="137"/>
      <c r="C281" s="197"/>
      <c r="D281" s="198" t="s">
        <v>212</v>
      </c>
      <c r="E281" s="199" t="s">
        <v>1</v>
      </c>
      <c r="F281" s="200" t="s">
        <v>1745</v>
      </c>
      <c r="G281" s="197"/>
      <c r="H281" s="201">
        <v>56.1</v>
      </c>
      <c r="J281" s="197"/>
      <c r="L281" s="137"/>
      <c r="M281" s="139"/>
      <c r="N281" s="140"/>
      <c r="O281" s="140"/>
      <c r="P281" s="140"/>
      <c r="Q281" s="140"/>
      <c r="R281" s="140"/>
      <c r="S281" s="140"/>
      <c r="T281" s="141"/>
      <c r="AT281" s="138" t="s">
        <v>212</v>
      </c>
      <c r="AU281" s="138" t="s">
        <v>88</v>
      </c>
      <c r="AV281" s="40" t="s">
        <v>88</v>
      </c>
      <c r="AW281" s="40" t="s">
        <v>31</v>
      </c>
      <c r="AX281" s="40" t="s">
        <v>82</v>
      </c>
      <c r="AY281" s="138" t="s">
        <v>203</v>
      </c>
    </row>
    <row r="282" spans="1:65" s="87" customFormat="1" ht="16.5" customHeight="1">
      <c r="A282" s="19"/>
      <c r="B282" s="36"/>
      <c r="C282" s="213" t="s">
        <v>708</v>
      </c>
      <c r="D282" s="213" t="s">
        <v>368</v>
      </c>
      <c r="E282" s="214" t="s">
        <v>1746</v>
      </c>
      <c r="F282" s="215" t="s">
        <v>1747</v>
      </c>
      <c r="G282" s="216" t="s">
        <v>408</v>
      </c>
      <c r="H282" s="217">
        <v>61.3</v>
      </c>
      <c r="I282" s="44"/>
      <c r="J282" s="228">
        <f>ROUND(I282*H282,2)</f>
        <v>0</v>
      </c>
      <c r="K282" s="45"/>
      <c r="L282" s="157"/>
      <c r="M282" s="46" t="s">
        <v>1</v>
      </c>
      <c r="N282" s="158" t="s">
        <v>41</v>
      </c>
      <c r="O282" s="132"/>
      <c r="P282" s="133">
        <f>O282*H282</f>
        <v>0</v>
      </c>
      <c r="Q282" s="133">
        <v>1.0000000000000001E-5</v>
      </c>
      <c r="R282" s="133">
        <f>Q282*H282</f>
        <v>6.1300000000000005E-4</v>
      </c>
      <c r="S282" s="133">
        <v>0</v>
      </c>
      <c r="T282" s="134">
        <f>S282*H282</f>
        <v>0</v>
      </c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R282" s="135" t="s">
        <v>420</v>
      </c>
      <c r="AT282" s="135" t="s">
        <v>368</v>
      </c>
      <c r="AU282" s="135" t="s">
        <v>88</v>
      </c>
      <c r="AY282" s="80" t="s">
        <v>203</v>
      </c>
      <c r="BE282" s="136">
        <f>IF(N282="základná",J282,0)</f>
        <v>0</v>
      </c>
      <c r="BF282" s="136">
        <f>IF(N282="znížená",J282,0)</f>
        <v>0</v>
      </c>
      <c r="BG282" s="136">
        <f>IF(N282="zákl. prenesená",J282,0)</f>
        <v>0</v>
      </c>
      <c r="BH282" s="136">
        <f>IF(N282="zníž. prenesená",J282,0)</f>
        <v>0</v>
      </c>
      <c r="BI282" s="136">
        <f>IF(N282="nulová",J282,0)</f>
        <v>0</v>
      </c>
      <c r="BJ282" s="80" t="s">
        <v>88</v>
      </c>
      <c r="BK282" s="136">
        <f>ROUND(I282*H282,2)</f>
        <v>0</v>
      </c>
      <c r="BL282" s="80" t="s">
        <v>308</v>
      </c>
      <c r="BM282" s="135" t="s">
        <v>1748</v>
      </c>
    </row>
    <row r="283" spans="1:65" s="40" customFormat="1">
      <c r="B283" s="137"/>
      <c r="C283" s="197"/>
      <c r="D283" s="198" t="s">
        <v>212</v>
      </c>
      <c r="E283" s="199" t="s">
        <v>1</v>
      </c>
      <c r="F283" s="200" t="s">
        <v>1749</v>
      </c>
      <c r="G283" s="197"/>
      <c r="H283" s="201">
        <v>61.3</v>
      </c>
      <c r="J283" s="197"/>
      <c r="L283" s="137"/>
      <c r="M283" s="139"/>
      <c r="N283" s="140"/>
      <c r="O283" s="140"/>
      <c r="P283" s="140"/>
      <c r="Q283" s="140"/>
      <c r="R283" s="140"/>
      <c r="S283" s="140"/>
      <c r="T283" s="141"/>
      <c r="AT283" s="138" t="s">
        <v>212</v>
      </c>
      <c r="AU283" s="138" t="s">
        <v>88</v>
      </c>
      <c r="AV283" s="40" t="s">
        <v>88</v>
      </c>
      <c r="AW283" s="40" t="s">
        <v>31</v>
      </c>
      <c r="AX283" s="40" t="s">
        <v>75</v>
      </c>
      <c r="AY283" s="138" t="s">
        <v>203</v>
      </c>
    </row>
    <row r="284" spans="1:65" s="41" customFormat="1">
      <c r="B284" s="142"/>
      <c r="C284" s="202"/>
      <c r="D284" s="198" t="s">
        <v>212</v>
      </c>
      <c r="E284" s="203" t="s">
        <v>1</v>
      </c>
      <c r="F284" s="204" t="s">
        <v>239</v>
      </c>
      <c r="G284" s="202"/>
      <c r="H284" s="205">
        <v>61.3</v>
      </c>
      <c r="J284" s="202"/>
      <c r="L284" s="142"/>
      <c r="M284" s="144"/>
      <c r="N284" s="145"/>
      <c r="O284" s="145"/>
      <c r="P284" s="145"/>
      <c r="Q284" s="145"/>
      <c r="R284" s="145"/>
      <c r="S284" s="145"/>
      <c r="T284" s="146"/>
      <c r="AT284" s="143" t="s">
        <v>212</v>
      </c>
      <c r="AU284" s="143" t="s">
        <v>88</v>
      </c>
      <c r="AV284" s="41" t="s">
        <v>210</v>
      </c>
      <c r="AW284" s="41" t="s">
        <v>31</v>
      </c>
      <c r="AX284" s="41" t="s">
        <v>82</v>
      </c>
      <c r="AY284" s="143" t="s">
        <v>203</v>
      </c>
    </row>
    <row r="285" spans="1:65" s="87" customFormat="1" ht="16.5" customHeight="1">
      <c r="A285" s="19"/>
      <c r="B285" s="36"/>
      <c r="C285" s="213" t="s">
        <v>718</v>
      </c>
      <c r="D285" s="213" t="s">
        <v>368</v>
      </c>
      <c r="E285" s="214" t="s">
        <v>1750</v>
      </c>
      <c r="F285" s="215" t="s">
        <v>1751</v>
      </c>
      <c r="G285" s="216" t="s">
        <v>408</v>
      </c>
      <c r="H285" s="217">
        <v>31.5</v>
      </c>
      <c r="I285" s="44"/>
      <c r="J285" s="228">
        <f>ROUND(I285*H285,2)</f>
        <v>0</v>
      </c>
      <c r="K285" s="45"/>
      <c r="L285" s="157"/>
      <c r="M285" s="46" t="s">
        <v>1</v>
      </c>
      <c r="N285" s="158" t="s">
        <v>41</v>
      </c>
      <c r="O285" s="132"/>
      <c r="P285" s="133">
        <f>O285*H285</f>
        <v>0</v>
      </c>
      <c r="Q285" s="133">
        <v>1.4999999999999999E-4</v>
      </c>
      <c r="R285" s="133">
        <f>Q285*H285</f>
        <v>4.7249999999999992E-3</v>
      </c>
      <c r="S285" s="133">
        <v>0</v>
      </c>
      <c r="T285" s="134">
        <f>S285*H285</f>
        <v>0</v>
      </c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R285" s="135" t="s">
        <v>420</v>
      </c>
      <c r="AT285" s="135" t="s">
        <v>368</v>
      </c>
      <c r="AU285" s="135" t="s">
        <v>88</v>
      </c>
      <c r="AY285" s="80" t="s">
        <v>203</v>
      </c>
      <c r="BE285" s="136">
        <f>IF(N285="základná",J285,0)</f>
        <v>0</v>
      </c>
      <c r="BF285" s="136">
        <f>IF(N285="znížená",J285,0)</f>
        <v>0</v>
      </c>
      <c r="BG285" s="136">
        <f>IF(N285="zákl. prenesená",J285,0)</f>
        <v>0</v>
      </c>
      <c r="BH285" s="136">
        <f>IF(N285="zníž. prenesená",J285,0)</f>
        <v>0</v>
      </c>
      <c r="BI285" s="136">
        <f>IF(N285="nulová",J285,0)</f>
        <v>0</v>
      </c>
      <c r="BJ285" s="80" t="s">
        <v>88</v>
      </c>
      <c r="BK285" s="136">
        <f>ROUND(I285*H285,2)</f>
        <v>0</v>
      </c>
      <c r="BL285" s="80" t="s">
        <v>308</v>
      </c>
      <c r="BM285" s="135" t="s">
        <v>1752</v>
      </c>
    </row>
    <row r="286" spans="1:65" s="40" customFormat="1">
      <c r="B286" s="137"/>
      <c r="C286" s="197"/>
      <c r="D286" s="198" t="s">
        <v>212</v>
      </c>
      <c r="E286" s="199" t="s">
        <v>1</v>
      </c>
      <c r="F286" s="200" t="s">
        <v>1753</v>
      </c>
      <c r="G286" s="197"/>
      <c r="H286" s="201">
        <v>31.5</v>
      </c>
      <c r="J286" s="197"/>
      <c r="L286" s="137"/>
      <c r="M286" s="139"/>
      <c r="N286" s="140"/>
      <c r="O286" s="140"/>
      <c r="P286" s="140"/>
      <c r="Q286" s="140"/>
      <c r="R286" s="140"/>
      <c r="S286" s="140"/>
      <c r="T286" s="141"/>
      <c r="AT286" s="138" t="s">
        <v>212</v>
      </c>
      <c r="AU286" s="138" t="s">
        <v>88</v>
      </c>
      <c r="AV286" s="40" t="s">
        <v>88</v>
      </c>
      <c r="AW286" s="40" t="s">
        <v>31</v>
      </c>
      <c r="AX286" s="40" t="s">
        <v>82</v>
      </c>
      <c r="AY286" s="138" t="s">
        <v>203</v>
      </c>
    </row>
    <row r="287" spans="1:65" s="87" customFormat="1" ht="16.5" customHeight="1">
      <c r="A287" s="19"/>
      <c r="B287" s="36"/>
      <c r="C287" s="213" t="s">
        <v>732</v>
      </c>
      <c r="D287" s="213" t="s">
        <v>368</v>
      </c>
      <c r="E287" s="214" t="s">
        <v>1754</v>
      </c>
      <c r="F287" s="215" t="s">
        <v>1755</v>
      </c>
      <c r="G287" s="216" t="s">
        <v>408</v>
      </c>
      <c r="H287" s="217">
        <v>35.700000000000003</v>
      </c>
      <c r="I287" s="44"/>
      <c r="J287" s="228">
        <f>ROUND(I287*H287,2)</f>
        <v>0</v>
      </c>
      <c r="K287" s="45"/>
      <c r="L287" s="157"/>
      <c r="M287" s="46" t="s">
        <v>1</v>
      </c>
      <c r="N287" s="158" t="s">
        <v>41</v>
      </c>
      <c r="O287" s="132"/>
      <c r="P287" s="133">
        <f>O287*H287</f>
        <v>0</v>
      </c>
      <c r="Q287" s="133">
        <v>2.0000000000000002E-5</v>
      </c>
      <c r="R287" s="133">
        <f>Q287*H287</f>
        <v>7.1400000000000012E-4</v>
      </c>
      <c r="S287" s="133">
        <v>0</v>
      </c>
      <c r="T287" s="134">
        <f>S287*H287</f>
        <v>0</v>
      </c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R287" s="135" t="s">
        <v>420</v>
      </c>
      <c r="AT287" s="135" t="s">
        <v>368</v>
      </c>
      <c r="AU287" s="135" t="s">
        <v>88</v>
      </c>
      <c r="AY287" s="80" t="s">
        <v>203</v>
      </c>
      <c r="BE287" s="136">
        <f>IF(N287="základná",J287,0)</f>
        <v>0</v>
      </c>
      <c r="BF287" s="136">
        <f>IF(N287="znížená",J287,0)</f>
        <v>0</v>
      </c>
      <c r="BG287" s="136">
        <f>IF(N287="zákl. prenesená",J287,0)</f>
        <v>0</v>
      </c>
      <c r="BH287" s="136">
        <f>IF(N287="zníž. prenesená",J287,0)</f>
        <v>0</v>
      </c>
      <c r="BI287" s="136">
        <f>IF(N287="nulová",J287,0)</f>
        <v>0</v>
      </c>
      <c r="BJ287" s="80" t="s">
        <v>88</v>
      </c>
      <c r="BK287" s="136">
        <f>ROUND(I287*H287,2)</f>
        <v>0</v>
      </c>
      <c r="BL287" s="80" t="s">
        <v>308</v>
      </c>
      <c r="BM287" s="135" t="s">
        <v>1756</v>
      </c>
    </row>
    <row r="288" spans="1:65" s="40" customFormat="1">
      <c r="B288" s="137"/>
      <c r="C288" s="197"/>
      <c r="D288" s="198" t="s">
        <v>212</v>
      </c>
      <c r="E288" s="199" t="s">
        <v>1</v>
      </c>
      <c r="F288" s="200" t="s">
        <v>1757</v>
      </c>
      <c r="G288" s="197"/>
      <c r="H288" s="201">
        <v>35.700000000000003</v>
      </c>
      <c r="J288" s="197"/>
      <c r="L288" s="137"/>
      <c r="M288" s="139"/>
      <c r="N288" s="140"/>
      <c r="O288" s="140"/>
      <c r="P288" s="140"/>
      <c r="Q288" s="140"/>
      <c r="R288" s="140"/>
      <c r="S288" s="140"/>
      <c r="T288" s="141"/>
      <c r="AT288" s="138" t="s">
        <v>212</v>
      </c>
      <c r="AU288" s="138" t="s">
        <v>88</v>
      </c>
      <c r="AV288" s="40" t="s">
        <v>88</v>
      </c>
      <c r="AW288" s="40" t="s">
        <v>31</v>
      </c>
      <c r="AX288" s="40" t="s">
        <v>82</v>
      </c>
      <c r="AY288" s="138" t="s">
        <v>203</v>
      </c>
    </row>
    <row r="289" spans="1:65" s="87" customFormat="1" ht="16.5" customHeight="1">
      <c r="A289" s="19"/>
      <c r="B289" s="36"/>
      <c r="C289" s="213" t="s">
        <v>738</v>
      </c>
      <c r="D289" s="213" t="s">
        <v>368</v>
      </c>
      <c r="E289" s="214" t="s">
        <v>1758</v>
      </c>
      <c r="F289" s="215" t="s">
        <v>1759</v>
      </c>
      <c r="G289" s="216" t="s">
        <v>408</v>
      </c>
      <c r="H289" s="217">
        <v>52</v>
      </c>
      <c r="I289" s="44"/>
      <c r="J289" s="228">
        <f>ROUND(I289*H289,2)</f>
        <v>0</v>
      </c>
      <c r="K289" s="45"/>
      <c r="L289" s="157"/>
      <c r="M289" s="46" t="s">
        <v>1</v>
      </c>
      <c r="N289" s="158" t="s">
        <v>41</v>
      </c>
      <c r="O289" s="132"/>
      <c r="P289" s="133">
        <f>O289*H289</f>
        <v>0</v>
      </c>
      <c r="Q289" s="133">
        <v>1E-4</v>
      </c>
      <c r="R289" s="133">
        <f>Q289*H289</f>
        <v>5.2000000000000006E-3</v>
      </c>
      <c r="S289" s="133">
        <v>0</v>
      </c>
      <c r="T289" s="134">
        <f>S289*H289</f>
        <v>0</v>
      </c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R289" s="135" t="s">
        <v>420</v>
      </c>
      <c r="AT289" s="135" t="s">
        <v>368</v>
      </c>
      <c r="AU289" s="135" t="s">
        <v>88</v>
      </c>
      <c r="AY289" s="80" t="s">
        <v>203</v>
      </c>
      <c r="BE289" s="136">
        <f>IF(N289="základná",J289,0)</f>
        <v>0</v>
      </c>
      <c r="BF289" s="136">
        <f>IF(N289="znížená",J289,0)</f>
        <v>0</v>
      </c>
      <c r="BG289" s="136">
        <f>IF(N289="zákl. prenesená",J289,0)</f>
        <v>0</v>
      </c>
      <c r="BH289" s="136">
        <f>IF(N289="zníž. prenesená",J289,0)</f>
        <v>0</v>
      </c>
      <c r="BI289" s="136">
        <f>IF(N289="nulová",J289,0)</f>
        <v>0</v>
      </c>
      <c r="BJ289" s="80" t="s">
        <v>88</v>
      </c>
      <c r="BK289" s="136">
        <f>ROUND(I289*H289,2)</f>
        <v>0</v>
      </c>
      <c r="BL289" s="80" t="s">
        <v>308</v>
      </c>
      <c r="BM289" s="135" t="s">
        <v>1760</v>
      </c>
    </row>
    <row r="290" spans="1:65" s="40" customFormat="1">
      <c r="B290" s="137"/>
      <c r="C290" s="197"/>
      <c r="D290" s="198" t="s">
        <v>212</v>
      </c>
      <c r="E290" s="199" t="s">
        <v>1</v>
      </c>
      <c r="F290" s="200" t="s">
        <v>617</v>
      </c>
      <c r="G290" s="197"/>
      <c r="H290" s="201">
        <v>52</v>
      </c>
      <c r="J290" s="197"/>
      <c r="L290" s="137"/>
      <c r="M290" s="139"/>
      <c r="N290" s="140"/>
      <c r="O290" s="140"/>
      <c r="P290" s="140"/>
      <c r="Q290" s="140"/>
      <c r="R290" s="140"/>
      <c r="S290" s="140"/>
      <c r="T290" s="141"/>
      <c r="AT290" s="138" t="s">
        <v>212</v>
      </c>
      <c r="AU290" s="138" t="s">
        <v>88</v>
      </c>
      <c r="AV290" s="40" t="s">
        <v>88</v>
      </c>
      <c r="AW290" s="40" t="s">
        <v>31</v>
      </c>
      <c r="AX290" s="40" t="s">
        <v>82</v>
      </c>
      <c r="AY290" s="138" t="s">
        <v>203</v>
      </c>
    </row>
    <row r="291" spans="1:65" s="87" customFormat="1" ht="16.5" customHeight="1">
      <c r="A291" s="19"/>
      <c r="B291" s="36"/>
      <c r="C291" s="192" t="s">
        <v>744</v>
      </c>
      <c r="D291" s="192" t="s">
        <v>206</v>
      </c>
      <c r="E291" s="193" t="s">
        <v>1761</v>
      </c>
      <c r="F291" s="194" t="s">
        <v>1762</v>
      </c>
      <c r="G291" s="195" t="s">
        <v>408</v>
      </c>
      <c r="H291" s="196">
        <v>18.5</v>
      </c>
      <c r="I291" s="37"/>
      <c r="J291" s="227">
        <f>ROUND(I291*H291,2)</f>
        <v>0</v>
      </c>
      <c r="K291" s="38"/>
      <c r="L291" s="36"/>
      <c r="M291" s="39" t="s">
        <v>1</v>
      </c>
      <c r="N291" s="131" t="s">
        <v>41</v>
      </c>
      <c r="O291" s="132"/>
      <c r="P291" s="133">
        <f>O291*H291</f>
        <v>0</v>
      </c>
      <c r="Q291" s="133">
        <v>2.0000000000000002E-5</v>
      </c>
      <c r="R291" s="133">
        <f>Q291*H291</f>
        <v>3.7000000000000005E-4</v>
      </c>
      <c r="S291" s="133">
        <v>0</v>
      </c>
      <c r="T291" s="134">
        <f>S291*H291</f>
        <v>0</v>
      </c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R291" s="135" t="s">
        <v>308</v>
      </c>
      <c r="AT291" s="135" t="s">
        <v>206</v>
      </c>
      <c r="AU291" s="135" t="s">
        <v>88</v>
      </c>
      <c r="AY291" s="80" t="s">
        <v>203</v>
      </c>
      <c r="BE291" s="136">
        <f>IF(N291="základná",J291,0)</f>
        <v>0</v>
      </c>
      <c r="BF291" s="136">
        <f>IF(N291="znížená",J291,0)</f>
        <v>0</v>
      </c>
      <c r="BG291" s="136">
        <f>IF(N291="zákl. prenesená",J291,0)</f>
        <v>0</v>
      </c>
      <c r="BH291" s="136">
        <f>IF(N291="zníž. prenesená",J291,0)</f>
        <v>0</v>
      </c>
      <c r="BI291" s="136">
        <f>IF(N291="nulová",J291,0)</f>
        <v>0</v>
      </c>
      <c r="BJ291" s="80" t="s">
        <v>88</v>
      </c>
      <c r="BK291" s="136">
        <f>ROUND(I291*H291,2)</f>
        <v>0</v>
      </c>
      <c r="BL291" s="80" t="s">
        <v>308</v>
      </c>
      <c r="BM291" s="135" t="s">
        <v>1763</v>
      </c>
    </row>
    <row r="292" spans="1:65" s="40" customFormat="1">
      <c r="B292" s="137"/>
      <c r="C292" s="197"/>
      <c r="D292" s="198" t="s">
        <v>212</v>
      </c>
      <c r="E292" s="199" t="s">
        <v>1</v>
      </c>
      <c r="F292" s="200" t="s">
        <v>1764</v>
      </c>
      <c r="G292" s="197"/>
      <c r="H292" s="201">
        <v>18.5</v>
      </c>
      <c r="J292" s="197"/>
      <c r="L292" s="137"/>
      <c r="M292" s="139"/>
      <c r="N292" s="140"/>
      <c r="O292" s="140"/>
      <c r="P292" s="140"/>
      <c r="Q292" s="140"/>
      <c r="R292" s="140"/>
      <c r="S292" s="140"/>
      <c r="T292" s="141"/>
      <c r="AT292" s="138" t="s">
        <v>212</v>
      </c>
      <c r="AU292" s="138" t="s">
        <v>88</v>
      </c>
      <c r="AV292" s="40" t="s">
        <v>88</v>
      </c>
      <c r="AW292" s="40" t="s">
        <v>31</v>
      </c>
      <c r="AX292" s="40" t="s">
        <v>82</v>
      </c>
      <c r="AY292" s="138" t="s">
        <v>203</v>
      </c>
    </row>
    <row r="293" spans="1:65" s="87" customFormat="1" ht="16.5" customHeight="1">
      <c r="A293" s="19"/>
      <c r="B293" s="36"/>
      <c r="C293" s="213" t="s">
        <v>750</v>
      </c>
      <c r="D293" s="213" t="s">
        <v>368</v>
      </c>
      <c r="E293" s="214" t="s">
        <v>1765</v>
      </c>
      <c r="F293" s="215" t="s">
        <v>1766</v>
      </c>
      <c r="G293" s="216" t="s">
        <v>408</v>
      </c>
      <c r="H293" s="217">
        <v>18.5</v>
      </c>
      <c r="I293" s="44"/>
      <c r="J293" s="228">
        <f>ROUND(I293*H293,2)</f>
        <v>0</v>
      </c>
      <c r="K293" s="45"/>
      <c r="L293" s="157"/>
      <c r="M293" s="46" t="s">
        <v>1</v>
      </c>
      <c r="N293" s="158" t="s">
        <v>41</v>
      </c>
      <c r="O293" s="132"/>
      <c r="P293" s="133">
        <f>O293*H293</f>
        <v>0</v>
      </c>
      <c r="Q293" s="133">
        <v>2.0000000000000001E-4</v>
      </c>
      <c r="R293" s="133">
        <f>Q293*H293</f>
        <v>3.7000000000000002E-3</v>
      </c>
      <c r="S293" s="133">
        <v>0</v>
      </c>
      <c r="T293" s="134">
        <f>S293*H293</f>
        <v>0</v>
      </c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R293" s="135" t="s">
        <v>420</v>
      </c>
      <c r="AT293" s="135" t="s">
        <v>368</v>
      </c>
      <c r="AU293" s="135" t="s">
        <v>88</v>
      </c>
      <c r="AY293" s="80" t="s">
        <v>203</v>
      </c>
      <c r="BE293" s="136">
        <f>IF(N293="základná",J293,0)</f>
        <v>0</v>
      </c>
      <c r="BF293" s="136">
        <f>IF(N293="znížená",J293,0)</f>
        <v>0</v>
      </c>
      <c r="BG293" s="136">
        <f>IF(N293="zákl. prenesená",J293,0)</f>
        <v>0</v>
      </c>
      <c r="BH293" s="136">
        <f>IF(N293="zníž. prenesená",J293,0)</f>
        <v>0</v>
      </c>
      <c r="BI293" s="136">
        <f>IF(N293="nulová",J293,0)</f>
        <v>0</v>
      </c>
      <c r="BJ293" s="80" t="s">
        <v>88</v>
      </c>
      <c r="BK293" s="136">
        <f>ROUND(I293*H293,2)</f>
        <v>0</v>
      </c>
      <c r="BL293" s="80" t="s">
        <v>308</v>
      </c>
      <c r="BM293" s="135" t="s">
        <v>1767</v>
      </c>
    </row>
    <row r="294" spans="1:65" s="40" customFormat="1">
      <c r="B294" s="137"/>
      <c r="C294" s="197"/>
      <c r="D294" s="198" t="s">
        <v>212</v>
      </c>
      <c r="E294" s="199" t="s">
        <v>1</v>
      </c>
      <c r="F294" s="200" t="s">
        <v>1764</v>
      </c>
      <c r="G294" s="197"/>
      <c r="H294" s="201">
        <v>18.5</v>
      </c>
      <c r="J294" s="197"/>
      <c r="L294" s="137"/>
      <c r="M294" s="139"/>
      <c r="N294" s="140"/>
      <c r="O294" s="140"/>
      <c r="P294" s="140"/>
      <c r="Q294" s="140"/>
      <c r="R294" s="140"/>
      <c r="S294" s="140"/>
      <c r="T294" s="141"/>
      <c r="AT294" s="138" t="s">
        <v>212</v>
      </c>
      <c r="AU294" s="138" t="s">
        <v>88</v>
      </c>
      <c r="AV294" s="40" t="s">
        <v>88</v>
      </c>
      <c r="AW294" s="40" t="s">
        <v>31</v>
      </c>
      <c r="AX294" s="40" t="s">
        <v>82</v>
      </c>
      <c r="AY294" s="138" t="s">
        <v>203</v>
      </c>
    </row>
    <row r="295" spans="1:65" s="87" customFormat="1" ht="16.5" customHeight="1">
      <c r="A295" s="19"/>
      <c r="B295" s="36"/>
      <c r="C295" s="192" t="s">
        <v>761</v>
      </c>
      <c r="D295" s="192" t="s">
        <v>206</v>
      </c>
      <c r="E295" s="193" t="s">
        <v>1768</v>
      </c>
      <c r="F295" s="194" t="s">
        <v>1769</v>
      </c>
      <c r="G295" s="195" t="s">
        <v>408</v>
      </c>
      <c r="H295" s="196">
        <v>40</v>
      </c>
      <c r="I295" s="37"/>
      <c r="J295" s="227">
        <f>ROUND(I295*H295,2)</f>
        <v>0</v>
      </c>
      <c r="K295" s="38"/>
      <c r="L295" s="36"/>
      <c r="M295" s="39" t="s">
        <v>1</v>
      </c>
      <c r="N295" s="131" t="s">
        <v>41</v>
      </c>
      <c r="O295" s="132"/>
      <c r="P295" s="133">
        <f>O295*H295</f>
        <v>0</v>
      </c>
      <c r="Q295" s="133">
        <v>4.0000000000000003E-5</v>
      </c>
      <c r="R295" s="133">
        <f>Q295*H295</f>
        <v>1.6000000000000001E-3</v>
      </c>
      <c r="S295" s="133">
        <v>0</v>
      </c>
      <c r="T295" s="134">
        <f>S295*H295</f>
        <v>0</v>
      </c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R295" s="135" t="s">
        <v>308</v>
      </c>
      <c r="AT295" s="135" t="s">
        <v>206</v>
      </c>
      <c r="AU295" s="135" t="s">
        <v>88</v>
      </c>
      <c r="AY295" s="80" t="s">
        <v>203</v>
      </c>
      <c r="BE295" s="136">
        <f>IF(N295="základná",J295,0)</f>
        <v>0</v>
      </c>
      <c r="BF295" s="136">
        <f>IF(N295="znížená",J295,0)</f>
        <v>0</v>
      </c>
      <c r="BG295" s="136">
        <f>IF(N295="zákl. prenesená",J295,0)</f>
        <v>0</v>
      </c>
      <c r="BH295" s="136">
        <f>IF(N295="zníž. prenesená",J295,0)</f>
        <v>0</v>
      </c>
      <c r="BI295" s="136">
        <f>IF(N295="nulová",J295,0)</f>
        <v>0</v>
      </c>
      <c r="BJ295" s="80" t="s">
        <v>88</v>
      </c>
      <c r="BK295" s="136">
        <f>ROUND(I295*H295,2)</f>
        <v>0</v>
      </c>
      <c r="BL295" s="80" t="s">
        <v>308</v>
      </c>
      <c r="BM295" s="135" t="s">
        <v>1770</v>
      </c>
    </row>
    <row r="296" spans="1:65" s="40" customFormat="1">
      <c r="B296" s="137"/>
      <c r="C296" s="197"/>
      <c r="D296" s="198" t="s">
        <v>212</v>
      </c>
      <c r="E296" s="199" t="s">
        <v>1</v>
      </c>
      <c r="F296" s="200" t="s">
        <v>300</v>
      </c>
      <c r="G296" s="197"/>
      <c r="H296" s="201">
        <v>15</v>
      </c>
      <c r="J296" s="197"/>
      <c r="L296" s="137"/>
      <c r="M296" s="139"/>
      <c r="N296" s="140"/>
      <c r="O296" s="140"/>
      <c r="P296" s="140"/>
      <c r="Q296" s="140"/>
      <c r="R296" s="140"/>
      <c r="S296" s="140"/>
      <c r="T296" s="141"/>
      <c r="AT296" s="138" t="s">
        <v>212</v>
      </c>
      <c r="AU296" s="138" t="s">
        <v>88</v>
      </c>
      <c r="AV296" s="40" t="s">
        <v>88</v>
      </c>
      <c r="AW296" s="40" t="s">
        <v>31</v>
      </c>
      <c r="AX296" s="40" t="s">
        <v>75</v>
      </c>
      <c r="AY296" s="138" t="s">
        <v>203</v>
      </c>
    </row>
    <row r="297" spans="1:65" s="40" customFormat="1">
      <c r="B297" s="137"/>
      <c r="C297" s="197"/>
      <c r="D297" s="198" t="s">
        <v>212</v>
      </c>
      <c r="E297" s="199" t="s">
        <v>1</v>
      </c>
      <c r="F297" s="200" t="s">
        <v>378</v>
      </c>
      <c r="G297" s="197"/>
      <c r="H297" s="201">
        <v>25</v>
      </c>
      <c r="J297" s="197"/>
      <c r="L297" s="137"/>
      <c r="M297" s="139"/>
      <c r="N297" s="140"/>
      <c r="O297" s="140"/>
      <c r="P297" s="140"/>
      <c r="Q297" s="140"/>
      <c r="R297" s="140"/>
      <c r="S297" s="140"/>
      <c r="T297" s="141"/>
      <c r="AT297" s="138" t="s">
        <v>212</v>
      </c>
      <c r="AU297" s="138" t="s">
        <v>88</v>
      </c>
      <c r="AV297" s="40" t="s">
        <v>88</v>
      </c>
      <c r="AW297" s="40" t="s">
        <v>31</v>
      </c>
      <c r="AX297" s="40" t="s">
        <v>75</v>
      </c>
      <c r="AY297" s="138" t="s">
        <v>203</v>
      </c>
    </row>
    <row r="298" spans="1:65" s="41" customFormat="1">
      <c r="B298" s="142"/>
      <c r="C298" s="202"/>
      <c r="D298" s="198" t="s">
        <v>212</v>
      </c>
      <c r="E298" s="203" t="s">
        <v>1</v>
      </c>
      <c r="F298" s="204" t="s">
        <v>239</v>
      </c>
      <c r="G298" s="202"/>
      <c r="H298" s="205">
        <v>40</v>
      </c>
      <c r="J298" s="202"/>
      <c r="L298" s="142"/>
      <c r="M298" s="144"/>
      <c r="N298" s="145"/>
      <c r="O298" s="145"/>
      <c r="P298" s="145"/>
      <c r="Q298" s="145"/>
      <c r="R298" s="145"/>
      <c r="S298" s="145"/>
      <c r="T298" s="146"/>
      <c r="AT298" s="143" t="s">
        <v>212</v>
      </c>
      <c r="AU298" s="143" t="s">
        <v>88</v>
      </c>
      <c r="AV298" s="41" t="s">
        <v>210</v>
      </c>
      <c r="AW298" s="41" t="s">
        <v>31</v>
      </c>
      <c r="AX298" s="41" t="s">
        <v>82</v>
      </c>
      <c r="AY298" s="143" t="s">
        <v>203</v>
      </c>
    </row>
    <row r="299" spans="1:65" s="87" customFormat="1" ht="16.5" customHeight="1">
      <c r="A299" s="19"/>
      <c r="B299" s="36"/>
      <c r="C299" s="213" t="s">
        <v>767</v>
      </c>
      <c r="D299" s="213" t="s">
        <v>368</v>
      </c>
      <c r="E299" s="214" t="s">
        <v>1771</v>
      </c>
      <c r="F299" s="215" t="s">
        <v>1772</v>
      </c>
      <c r="G299" s="216" t="s">
        <v>408</v>
      </c>
      <c r="H299" s="217">
        <v>15</v>
      </c>
      <c r="I299" s="44"/>
      <c r="J299" s="228">
        <f>ROUND(I299*H299,2)</f>
        <v>0</v>
      </c>
      <c r="K299" s="45"/>
      <c r="L299" s="157"/>
      <c r="M299" s="46" t="s">
        <v>1</v>
      </c>
      <c r="N299" s="158" t="s">
        <v>41</v>
      </c>
      <c r="O299" s="132"/>
      <c r="P299" s="133">
        <f>O299*H299</f>
        <v>0</v>
      </c>
      <c r="Q299" s="133">
        <v>4.0000000000000003E-5</v>
      </c>
      <c r="R299" s="133">
        <f>Q299*H299</f>
        <v>6.0000000000000006E-4</v>
      </c>
      <c r="S299" s="133">
        <v>0</v>
      </c>
      <c r="T299" s="134">
        <f>S299*H299</f>
        <v>0</v>
      </c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R299" s="135" t="s">
        <v>420</v>
      </c>
      <c r="AT299" s="135" t="s">
        <v>368</v>
      </c>
      <c r="AU299" s="135" t="s">
        <v>88</v>
      </c>
      <c r="AY299" s="80" t="s">
        <v>203</v>
      </c>
      <c r="BE299" s="136">
        <f>IF(N299="základná",J299,0)</f>
        <v>0</v>
      </c>
      <c r="BF299" s="136">
        <f>IF(N299="znížená",J299,0)</f>
        <v>0</v>
      </c>
      <c r="BG299" s="136">
        <f>IF(N299="zákl. prenesená",J299,0)</f>
        <v>0</v>
      </c>
      <c r="BH299" s="136">
        <f>IF(N299="zníž. prenesená",J299,0)</f>
        <v>0</v>
      </c>
      <c r="BI299" s="136">
        <f>IF(N299="nulová",J299,0)</f>
        <v>0</v>
      </c>
      <c r="BJ299" s="80" t="s">
        <v>88</v>
      </c>
      <c r="BK299" s="136">
        <f>ROUND(I299*H299,2)</f>
        <v>0</v>
      </c>
      <c r="BL299" s="80" t="s">
        <v>308</v>
      </c>
      <c r="BM299" s="135" t="s">
        <v>1773</v>
      </c>
    </row>
    <row r="300" spans="1:65" s="40" customFormat="1">
      <c r="B300" s="137"/>
      <c r="C300" s="197"/>
      <c r="D300" s="198" t="s">
        <v>212</v>
      </c>
      <c r="E300" s="199" t="s">
        <v>1</v>
      </c>
      <c r="F300" s="200" t="s">
        <v>300</v>
      </c>
      <c r="G300" s="197"/>
      <c r="H300" s="201">
        <v>15</v>
      </c>
      <c r="J300" s="197"/>
      <c r="L300" s="137"/>
      <c r="M300" s="139"/>
      <c r="N300" s="140"/>
      <c r="O300" s="140"/>
      <c r="P300" s="140"/>
      <c r="Q300" s="140"/>
      <c r="R300" s="140"/>
      <c r="S300" s="140"/>
      <c r="T300" s="141"/>
      <c r="AT300" s="138" t="s">
        <v>212</v>
      </c>
      <c r="AU300" s="138" t="s">
        <v>88</v>
      </c>
      <c r="AV300" s="40" t="s">
        <v>88</v>
      </c>
      <c r="AW300" s="40" t="s">
        <v>31</v>
      </c>
      <c r="AX300" s="40" t="s">
        <v>82</v>
      </c>
      <c r="AY300" s="138" t="s">
        <v>203</v>
      </c>
    </row>
    <row r="301" spans="1:65" s="87" customFormat="1" ht="16.5" customHeight="1">
      <c r="A301" s="19"/>
      <c r="B301" s="36"/>
      <c r="C301" s="213" t="s">
        <v>773</v>
      </c>
      <c r="D301" s="213" t="s">
        <v>368</v>
      </c>
      <c r="E301" s="214" t="s">
        <v>1774</v>
      </c>
      <c r="F301" s="215" t="s">
        <v>1775</v>
      </c>
      <c r="G301" s="216" t="s">
        <v>408</v>
      </c>
      <c r="H301" s="217">
        <v>25</v>
      </c>
      <c r="I301" s="44"/>
      <c r="J301" s="228">
        <f>ROUND(I301*H301,2)</f>
        <v>0</v>
      </c>
      <c r="K301" s="45"/>
      <c r="L301" s="157"/>
      <c r="M301" s="46" t="s">
        <v>1</v>
      </c>
      <c r="N301" s="158" t="s">
        <v>41</v>
      </c>
      <c r="O301" s="132"/>
      <c r="P301" s="133">
        <f>O301*H301</f>
        <v>0</v>
      </c>
      <c r="Q301" s="133">
        <v>1.8000000000000001E-4</v>
      </c>
      <c r="R301" s="133">
        <f>Q301*H301</f>
        <v>4.5000000000000005E-3</v>
      </c>
      <c r="S301" s="133">
        <v>0</v>
      </c>
      <c r="T301" s="134">
        <f>S301*H301</f>
        <v>0</v>
      </c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R301" s="135" t="s">
        <v>420</v>
      </c>
      <c r="AT301" s="135" t="s">
        <v>368</v>
      </c>
      <c r="AU301" s="135" t="s">
        <v>88</v>
      </c>
      <c r="AY301" s="80" t="s">
        <v>203</v>
      </c>
      <c r="BE301" s="136">
        <f>IF(N301="základná",J301,0)</f>
        <v>0</v>
      </c>
      <c r="BF301" s="136">
        <f>IF(N301="znížená",J301,0)</f>
        <v>0</v>
      </c>
      <c r="BG301" s="136">
        <f>IF(N301="zákl. prenesená",J301,0)</f>
        <v>0</v>
      </c>
      <c r="BH301" s="136">
        <f>IF(N301="zníž. prenesená",J301,0)</f>
        <v>0</v>
      </c>
      <c r="BI301" s="136">
        <f>IF(N301="nulová",J301,0)</f>
        <v>0</v>
      </c>
      <c r="BJ301" s="80" t="s">
        <v>88</v>
      </c>
      <c r="BK301" s="136">
        <f>ROUND(I301*H301,2)</f>
        <v>0</v>
      </c>
      <c r="BL301" s="80" t="s">
        <v>308</v>
      </c>
      <c r="BM301" s="135" t="s">
        <v>1776</v>
      </c>
    </row>
    <row r="302" spans="1:65" s="40" customFormat="1">
      <c r="B302" s="137"/>
      <c r="C302" s="197"/>
      <c r="D302" s="198" t="s">
        <v>212</v>
      </c>
      <c r="E302" s="199" t="s">
        <v>1</v>
      </c>
      <c r="F302" s="200" t="s">
        <v>378</v>
      </c>
      <c r="G302" s="197"/>
      <c r="H302" s="201">
        <v>25</v>
      </c>
      <c r="J302" s="197"/>
      <c r="L302" s="137"/>
      <c r="M302" s="139"/>
      <c r="N302" s="140"/>
      <c r="O302" s="140"/>
      <c r="P302" s="140"/>
      <c r="Q302" s="140"/>
      <c r="R302" s="140"/>
      <c r="S302" s="140"/>
      <c r="T302" s="141"/>
      <c r="AT302" s="138" t="s">
        <v>212</v>
      </c>
      <c r="AU302" s="138" t="s">
        <v>88</v>
      </c>
      <c r="AV302" s="40" t="s">
        <v>88</v>
      </c>
      <c r="AW302" s="40" t="s">
        <v>31</v>
      </c>
      <c r="AX302" s="40" t="s">
        <v>82</v>
      </c>
      <c r="AY302" s="138" t="s">
        <v>203</v>
      </c>
    </row>
    <row r="303" spans="1:65" s="87" customFormat="1" ht="16.5" customHeight="1">
      <c r="A303" s="19"/>
      <c r="B303" s="36"/>
      <c r="C303" s="192" t="s">
        <v>781</v>
      </c>
      <c r="D303" s="192" t="s">
        <v>206</v>
      </c>
      <c r="E303" s="193" t="s">
        <v>1777</v>
      </c>
      <c r="F303" s="194" t="s">
        <v>1778</v>
      </c>
      <c r="G303" s="195" t="s">
        <v>605</v>
      </c>
      <c r="H303" s="196">
        <v>2.9000000000000001E-2</v>
      </c>
      <c r="I303" s="37"/>
      <c r="J303" s="227">
        <f>ROUND(I303*H303,2)</f>
        <v>0</v>
      </c>
      <c r="K303" s="38"/>
      <c r="L303" s="36"/>
      <c r="M303" s="39" t="s">
        <v>1</v>
      </c>
      <c r="N303" s="131" t="s">
        <v>41</v>
      </c>
      <c r="O303" s="132"/>
      <c r="P303" s="133">
        <f>O303*H303</f>
        <v>0</v>
      </c>
      <c r="Q303" s="133">
        <v>0</v>
      </c>
      <c r="R303" s="133">
        <f>Q303*H303</f>
        <v>0</v>
      </c>
      <c r="S303" s="133">
        <v>0</v>
      </c>
      <c r="T303" s="134">
        <f>S303*H303</f>
        <v>0</v>
      </c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R303" s="135" t="s">
        <v>308</v>
      </c>
      <c r="AT303" s="135" t="s">
        <v>206</v>
      </c>
      <c r="AU303" s="135" t="s">
        <v>88</v>
      </c>
      <c r="AY303" s="80" t="s">
        <v>203</v>
      </c>
      <c r="BE303" s="136">
        <f>IF(N303="základná",J303,0)</f>
        <v>0</v>
      </c>
      <c r="BF303" s="136">
        <f>IF(N303="znížená",J303,0)</f>
        <v>0</v>
      </c>
      <c r="BG303" s="136">
        <f>IF(N303="zákl. prenesená",J303,0)</f>
        <v>0</v>
      </c>
      <c r="BH303" s="136">
        <f>IF(N303="zníž. prenesená",J303,0)</f>
        <v>0</v>
      </c>
      <c r="BI303" s="136">
        <f>IF(N303="nulová",J303,0)</f>
        <v>0</v>
      </c>
      <c r="BJ303" s="80" t="s">
        <v>88</v>
      </c>
      <c r="BK303" s="136">
        <f>ROUND(I303*H303,2)</f>
        <v>0</v>
      </c>
      <c r="BL303" s="80" t="s">
        <v>308</v>
      </c>
      <c r="BM303" s="135" t="s">
        <v>1779</v>
      </c>
    </row>
    <row r="304" spans="1:65" s="35" customFormat="1" ht="22.9" customHeight="1">
      <c r="B304" s="123"/>
      <c r="C304" s="188"/>
      <c r="D304" s="189" t="s">
        <v>74</v>
      </c>
      <c r="E304" s="191" t="s">
        <v>1721</v>
      </c>
      <c r="F304" s="191" t="s">
        <v>1722</v>
      </c>
      <c r="G304" s="188"/>
      <c r="H304" s="188"/>
      <c r="J304" s="226">
        <f>BK304</f>
        <v>0</v>
      </c>
      <c r="L304" s="123"/>
      <c r="M304" s="125"/>
      <c r="N304" s="126"/>
      <c r="O304" s="126"/>
      <c r="P304" s="127">
        <f>SUM(P305:P348)</f>
        <v>0</v>
      </c>
      <c r="Q304" s="126"/>
      <c r="R304" s="127">
        <f>SUM(R305:R348)</f>
        <v>0.20394499999999993</v>
      </c>
      <c r="S304" s="126"/>
      <c r="T304" s="128">
        <f>SUM(T305:T348)</f>
        <v>0</v>
      </c>
      <c r="AR304" s="124" t="s">
        <v>88</v>
      </c>
      <c r="AT304" s="129" t="s">
        <v>74</v>
      </c>
      <c r="AU304" s="129" t="s">
        <v>82</v>
      </c>
      <c r="AY304" s="124" t="s">
        <v>203</v>
      </c>
      <c r="BK304" s="130">
        <f>SUM(BK305:BK348)</f>
        <v>0</v>
      </c>
    </row>
    <row r="305" spans="1:65" s="87" customFormat="1" ht="16.5" customHeight="1">
      <c r="A305" s="19"/>
      <c r="B305" s="36"/>
      <c r="C305" s="192" t="s">
        <v>786</v>
      </c>
      <c r="D305" s="192" t="s">
        <v>206</v>
      </c>
      <c r="E305" s="193" t="s">
        <v>1780</v>
      </c>
      <c r="F305" s="194" t="s">
        <v>1781</v>
      </c>
      <c r="G305" s="195" t="s">
        <v>408</v>
      </c>
      <c r="H305" s="196">
        <v>4</v>
      </c>
      <c r="I305" s="37"/>
      <c r="J305" s="227">
        <f>ROUND(I305*H305,2)</f>
        <v>0</v>
      </c>
      <c r="K305" s="38"/>
      <c r="L305" s="36"/>
      <c r="M305" s="39" t="s">
        <v>1</v>
      </c>
      <c r="N305" s="131" t="s">
        <v>41</v>
      </c>
      <c r="O305" s="132"/>
      <c r="P305" s="133">
        <f>O305*H305</f>
        <v>0</v>
      </c>
      <c r="Q305" s="133">
        <v>1.17E-3</v>
      </c>
      <c r="R305" s="133">
        <f>Q305*H305</f>
        <v>4.6800000000000001E-3</v>
      </c>
      <c r="S305" s="133">
        <v>0</v>
      </c>
      <c r="T305" s="134">
        <f>S305*H305</f>
        <v>0</v>
      </c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R305" s="135" t="s">
        <v>308</v>
      </c>
      <c r="AT305" s="135" t="s">
        <v>206</v>
      </c>
      <c r="AU305" s="135" t="s">
        <v>88</v>
      </c>
      <c r="AY305" s="80" t="s">
        <v>203</v>
      </c>
      <c r="BE305" s="136">
        <f>IF(N305="základná",J305,0)</f>
        <v>0</v>
      </c>
      <c r="BF305" s="136">
        <f>IF(N305="znížená",J305,0)</f>
        <v>0</v>
      </c>
      <c r="BG305" s="136">
        <f>IF(N305="zákl. prenesená",J305,0)</f>
        <v>0</v>
      </c>
      <c r="BH305" s="136">
        <f>IF(N305="zníž. prenesená",J305,0)</f>
        <v>0</v>
      </c>
      <c r="BI305" s="136">
        <f>IF(N305="nulová",J305,0)</f>
        <v>0</v>
      </c>
      <c r="BJ305" s="80" t="s">
        <v>88</v>
      </c>
      <c r="BK305" s="136">
        <f>ROUND(I305*H305,2)</f>
        <v>0</v>
      </c>
      <c r="BL305" s="80" t="s">
        <v>308</v>
      </c>
      <c r="BM305" s="135" t="s">
        <v>1782</v>
      </c>
    </row>
    <row r="306" spans="1:65" s="40" customFormat="1">
      <c r="B306" s="137"/>
      <c r="C306" s="197"/>
      <c r="D306" s="198" t="s">
        <v>212</v>
      </c>
      <c r="E306" s="199" t="s">
        <v>1</v>
      </c>
      <c r="F306" s="200" t="s">
        <v>1783</v>
      </c>
      <c r="G306" s="197"/>
      <c r="H306" s="201">
        <v>4</v>
      </c>
      <c r="J306" s="197"/>
      <c r="L306" s="137"/>
      <c r="M306" s="139"/>
      <c r="N306" s="140"/>
      <c r="O306" s="140"/>
      <c r="P306" s="140"/>
      <c r="Q306" s="140"/>
      <c r="R306" s="140"/>
      <c r="S306" s="140"/>
      <c r="T306" s="141"/>
      <c r="AT306" s="138" t="s">
        <v>212</v>
      </c>
      <c r="AU306" s="138" t="s">
        <v>88</v>
      </c>
      <c r="AV306" s="40" t="s">
        <v>88</v>
      </c>
      <c r="AW306" s="40" t="s">
        <v>31</v>
      </c>
      <c r="AX306" s="40" t="s">
        <v>75</v>
      </c>
      <c r="AY306" s="138" t="s">
        <v>203</v>
      </c>
    </row>
    <row r="307" spans="1:65" s="41" customFormat="1">
      <c r="B307" s="142"/>
      <c r="C307" s="202"/>
      <c r="D307" s="198" t="s">
        <v>212</v>
      </c>
      <c r="E307" s="203" t="s">
        <v>1</v>
      </c>
      <c r="F307" s="204" t="s">
        <v>239</v>
      </c>
      <c r="G307" s="202"/>
      <c r="H307" s="205">
        <v>4</v>
      </c>
      <c r="J307" s="202"/>
      <c r="L307" s="142"/>
      <c r="M307" s="144"/>
      <c r="N307" s="145"/>
      <c r="O307" s="145"/>
      <c r="P307" s="145"/>
      <c r="Q307" s="145"/>
      <c r="R307" s="145"/>
      <c r="S307" s="145"/>
      <c r="T307" s="146"/>
      <c r="AT307" s="143" t="s">
        <v>212</v>
      </c>
      <c r="AU307" s="143" t="s">
        <v>88</v>
      </c>
      <c r="AV307" s="41" t="s">
        <v>210</v>
      </c>
      <c r="AW307" s="41" t="s">
        <v>31</v>
      </c>
      <c r="AX307" s="41" t="s">
        <v>82</v>
      </c>
      <c r="AY307" s="143" t="s">
        <v>203</v>
      </c>
    </row>
    <row r="308" spans="1:65" s="87" customFormat="1" ht="16.5" customHeight="1">
      <c r="A308" s="19"/>
      <c r="B308" s="36"/>
      <c r="C308" s="192" t="s">
        <v>792</v>
      </c>
      <c r="D308" s="192" t="s">
        <v>206</v>
      </c>
      <c r="E308" s="193" t="s">
        <v>1784</v>
      </c>
      <c r="F308" s="194" t="s">
        <v>1785</v>
      </c>
      <c r="G308" s="195" t="s">
        <v>408</v>
      </c>
      <c r="H308" s="196">
        <v>9.5</v>
      </c>
      <c r="I308" s="37"/>
      <c r="J308" s="227">
        <f>ROUND(I308*H308,2)</f>
        <v>0</v>
      </c>
      <c r="K308" s="38"/>
      <c r="L308" s="36"/>
      <c r="M308" s="39" t="s">
        <v>1</v>
      </c>
      <c r="N308" s="131" t="s">
        <v>41</v>
      </c>
      <c r="O308" s="132"/>
      <c r="P308" s="133">
        <f>O308*H308</f>
        <v>0</v>
      </c>
      <c r="Q308" s="133">
        <v>1.72E-3</v>
      </c>
      <c r="R308" s="133">
        <f>Q308*H308</f>
        <v>1.634E-2</v>
      </c>
      <c r="S308" s="133">
        <v>0</v>
      </c>
      <c r="T308" s="134">
        <f>S308*H308</f>
        <v>0</v>
      </c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R308" s="135" t="s">
        <v>308</v>
      </c>
      <c r="AT308" s="135" t="s">
        <v>206</v>
      </c>
      <c r="AU308" s="135" t="s">
        <v>88</v>
      </c>
      <c r="AY308" s="80" t="s">
        <v>203</v>
      </c>
      <c r="BE308" s="136">
        <f>IF(N308="základná",J308,0)</f>
        <v>0</v>
      </c>
      <c r="BF308" s="136">
        <f>IF(N308="znížená",J308,0)</f>
        <v>0</v>
      </c>
      <c r="BG308" s="136">
        <f>IF(N308="zákl. prenesená",J308,0)</f>
        <v>0</v>
      </c>
      <c r="BH308" s="136">
        <f>IF(N308="zníž. prenesená",J308,0)</f>
        <v>0</v>
      </c>
      <c r="BI308" s="136">
        <f>IF(N308="nulová",J308,0)</f>
        <v>0</v>
      </c>
      <c r="BJ308" s="80" t="s">
        <v>88</v>
      </c>
      <c r="BK308" s="136">
        <f>ROUND(I308*H308,2)</f>
        <v>0</v>
      </c>
      <c r="BL308" s="80" t="s">
        <v>308</v>
      </c>
      <c r="BM308" s="135" t="s">
        <v>1786</v>
      </c>
    </row>
    <row r="309" spans="1:65" s="40" customFormat="1">
      <c r="B309" s="137"/>
      <c r="C309" s="197"/>
      <c r="D309" s="198" t="s">
        <v>212</v>
      </c>
      <c r="E309" s="199" t="s">
        <v>1</v>
      </c>
      <c r="F309" s="200" t="s">
        <v>1787</v>
      </c>
      <c r="G309" s="197"/>
      <c r="H309" s="201">
        <v>9.5</v>
      </c>
      <c r="J309" s="197"/>
      <c r="L309" s="137"/>
      <c r="M309" s="139"/>
      <c r="N309" s="140"/>
      <c r="O309" s="140"/>
      <c r="P309" s="140"/>
      <c r="Q309" s="140"/>
      <c r="R309" s="140"/>
      <c r="S309" s="140"/>
      <c r="T309" s="141"/>
      <c r="AT309" s="138" t="s">
        <v>212</v>
      </c>
      <c r="AU309" s="138" t="s">
        <v>88</v>
      </c>
      <c r="AV309" s="40" t="s">
        <v>88</v>
      </c>
      <c r="AW309" s="40" t="s">
        <v>31</v>
      </c>
      <c r="AX309" s="40" t="s">
        <v>75</v>
      </c>
      <c r="AY309" s="138" t="s">
        <v>203</v>
      </c>
    </row>
    <row r="310" spans="1:65" s="41" customFormat="1">
      <c r="B310" s="142"/>
      <c r="C310" s="202"/>
      <c r="D310" s="198" t="s">
        <v>212</v>
      </c>
      <c r="E310" s="203" t="s">
        <v>1</v>
      </c>
      <c r="F310" s="204" t="s">
        <v>239</v>
      </c>
      <c r="G310" s="202"/>
      <c r="H310" s="205">
        <v>9.5</v>
      </c>
      <c r="J310" s="202"/>
      <c r="L310" s="142"/>
      <c r="M310" s="144"/>
      <c r="N310" s="145"/>
      <c r="O310" s="145"/>
      <c r="P310" s="145"/>
      <c r="Q310" s="145"/>
      <c r="R310" s="145"/>
      <c r="S310" s="145"/>
      <c r="T310" s="146"/>
      <c r="AT310" s="143" t="s">
        <v>212</v>
      </c>
      <c r="AU310" s="143" t="s">
        <v>88</v>
      </c>
      <c r="AV310" s="41" t="s">
        <v>210</v>
      </c>
      <c r="AW310" s="41" t="s">
        <v>31</v>
      </c>
      <c r="AX310" s="41" t="s">
        <v>82</v>
      </c>
      <c r="AY310" s="143" t="s">
        <v>203</v>
      </c>
    </row>
    <row r="311" spans="1:65" s="87" customFormat="1" ht="16.5" customHeight="1">
      <c r="A311" s="19"/>
      <c r="B311" s="36"/>
      <c r="C311" s="213" t="s">
        <v>805</v>
      </c>
      <c r="D311" s="213" t="s">
        <v>368</v>
      </c>
      <c r="E311" s="214" t="s">
        <v>1788</v>
      </c>
      <c r="F311" s="215" t="s">
        <v>1789</v>
      </c>
      <c r="G311" s="216" t="s">
        <v>209</v>
      </c>
      <c r="H311" s="217">
        <v>2</v>
      </c>
      <c r="I311" s="44"/>
      <c r="J311" s="228">
        <f>ROUND(I311*H311,2)</f>
        <v>0</v>
      </c>
      <c r="K311" s="45"/>
      <c r="L311" s="157"/>
      <c r="M311" s="46" t="s">
        <v>1</v>
      </c>
      <c r="N311" s="158" t="s">
        <v>41</v>
      </c>
      <c r="O311" s="132"/>
      <c r="P311" s="133">
        <f>O311*H311</f>
        <v>0</v>
      </c>
      <c r="Q311" s="133">
        <v>3.5E-4</v>
      </c>
      <c r="R311" s="133">
        <f>Q311*H311</f>
        <v>6.9999999999999999E-4</v>
      </c>
      <c r="S311" s="133">
        <v>0</v>
      </c>
      <c r="T311" s="134">
        <f>S311*H311</f>
        <v>0</v>
      </c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R311" s="135" t="s">
        <v>420</v>
      </c>
      <c r="AT311" s="135" t="s">
        <v>368</v>
      </c>
      <c r="AU311" s="135" t="s">
        <v>88</v>
      </c>
      <c r="AY311" s="80" t="s">
        <v>203</v>
      </c>
      <c r="BE311" s="136">
        <f>IF(N311="základná",J311,0)</f>
        <v>0</v>
      </c>
      <c r="BF311" s="136">
        <f>IF(N311="znížená",J311,0)</f>
        <v>0</v>
      </c>
      <c r="BG311" s="136">
        <f>IF(N311="zákl. prenesená",J311,0)</f>
        <v>0</v>
      </c>
      <c r="BH311" s="136">
        <f>IF(N311="zníž. prenesená",J311,0)</f>
        <v>0</v>
      </c>
      <c r="BI311" s="136">
        <f>IF(N311="nulová",J311,0)</f>
        <v>0</v>
      </c>
      <c r="BJ311" s="80" t="s">
        <v>88</v>
      </c>
      <c r="BK311" s="136">
        <f>ROUND(I311*H311,2)</f>
        <v>0</v>
      </c>
      <c r="BL311" s="80" t="s">
        <v>308</v>
      </c>
      <c r="BM311" s="135" t="s">
        <v>1790</v>
      </c>
    </row>
    <row r="312" spans="1:65" s="87" customFormat="1" ht="16.5" customHeight="1">
      <c r="A312" s="19"/>
      <c r="B312" s="36"/>
      <c r="C312" s="192" t="s">
        <v>810</v>
      </c>
      <c r="D312" s="192" t="s">
        <v>206</v>
      </c>
      <c r="E312" s="193" t="s">
        <v>1791</v>
      </c>
      <c r="F312" s="194" t="s">
        <v>1792</v>
      </c>
      <c r="G312" s="195" t="s">
        <v>408</v>
      </c>
      <c r="H312" s="196">
        <v>1.25</v>
      </c>
      <c r="I312" s="37"/>
      <c r="J312" s="227">
        <f>ROUND(I312*H312,2)</f>
        <v>0</v>
      </c>
      <c r="K312" s="38"/>
      <c r="L312" s="36"/>
      <c r="M312" s="39" t="s">
        <v>1</v>
      </c>
      <c r="N312" s="131" t="s">
        <v>41</v>
      </c>
      <c r="O312" s="132"/>
      <c r="P312" s="133">
        <f>O312*H312</f>
        <v>0</v>
      </c>
      <c r="Q312" s="133">
        <v>1.8000000000000001E-4</v>
      </c>
      <c r="R312" s="133">
        <f>Q312*H312</f>
        <v>2.2500000000000002E-4</v>
      </c>
      <c r="S312" s="133">
        <v>0</v>
      </c>
      <c r="T312" s="134">
        <f>S312*H312</f>
        <v>0</v>
      </c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R312" s="135" t="s">
        <v>308</v>
      </c>
      <c r="AT312" s="135" t="s">
        <v>206</v>
      </c>
      <c r="AU312" s="135" t="s">
        <v>88</v>
      </c>
      <c r="AY312" s="80" t="s">
        <v>203</v>
      </c>
      <c r="BE312" s="136">
        <f>IF(N312="základná",J312,0)</f>
        <v>0</v>
      </c>
      <c r="BF312" s="136">
        <f>IF(N312="znížená",J312,0)</f>
        <v>0</v>
      </c>
      <c r="BG312" s="136">
        <f>IF(N312="zákl. prenesená",J312,0)</f>
        <v>0</v>
      </c>
      <c r="BH312" s="136">
        <f>IF(N312="zníž. prenesená",J312,0)</f>
        <v>0</v>
      </c>
      <c r="BI312" s="136">
        <f>IF(N312="nulová",J312,0)</f>
        <v>0</v>
      </c>
      <c r="BJ312" s="80" t="s">
        <v>88</v>
      </c>
      <c r="BK312" s="136">
        <f>ROUND(I312*H312,2)</f>
        <v>0</v>
      </c>
      <c r="BL312" s="80" t="s">
        <v>308</v>
      </c>
      <c r="BM312" s="135" t="s">
        <v>1793</v>
      </c>
    </row>
    <row r="313" spans="1:65" s="40" customFormat="1">
      <c r="B313" s="137"/>
      <c r="C313" s="197"/>
      <c r="D313" s="198" t="s">
        <v>212</v>
      </c>
      <c r="E313" s="199" t="s">
        <v>1</v>
      </c>
      <c r="F313" s="200" t="s">
        <v>1794</v>
      </c>
      <c r="G313" s="197"/>
      <c r="H313" s="201">
        <v>1.25</v>
      </c>
      <c r="J313" s="197"/>
      <c r="L313" s="137"/>
      <c r="M313" s="139"/>
      <c r="N313" s="140"/>
      <c r="O313" s="140"/>
      <c r="P313" s="140"/>
      <c r="Q313" s="140"/>
      <c r="R313" s="140"/>
      <c r="S313" s="140"/>
      <c r="T313" s="141"/>
      <c r="AT313" s="138" t="s">
        <v>212</v>
      </c>
      <c r="AU313" s="138" t="s">
        <v>88</v>
      </c>
      <c r="AV313" s="40" t="s">
        <v>88</v>
      </c>
      <c r="AW313" s="40" t="s">
        <v>31</v>
      </c>
      <c r="AX313" s="40" t="s">
        <v>75</v>
      </c>
      <c r="AY313" s="138" t="s">
        <v>203</v>
      </c>
    </row>
    <row r="314" spans="1:65" s="41" customFormat="1">
      <c r="B314" s="142"/>
      <c r="C314" s="202"/>
      <c r="D314" s="198" t="s">
        <v>212</v>
      </c>
      <c r="E314" s="203" t="s">
        <v>1</v>
      </c>
      <c r="F314" s="204" t="s">
        <v>239</v>
      </c>
      <c r="G314" s="202"/>
      <c r="H314" s="205">
        <v>1.25</v>
      </c>
      <c r="J314" s="202"/>
      <c r="L314" s="142"/>
      <c r="M314" s="144"/>
      <c r="N314" s="145"/>
      <c r="O314" s="145"/>
      <c r="P314" s="145"/>
      <c r="Q314" s="145"/>
      <c r="R314" s="145"/>
      <c r="S314" s="145"/>
      <c r="T314" s="146"/>
      <c r="AT314" s="143" t="s">
        <v>212</v>
      </c>
      <c r="AU314" s="143" t="s">
        <v>88</v>
      </c>
      <c r="AV314" s="41" t="s">
        <v>210</v>
      </c>
      <c r="AW314" s="41" t="s">
        <v>31</v>
      </c>
      <c r="AX314" s="41" t="s">
        <v>82</v>
      </c>
      <c r="AY314" s="143" t="s">
        <v>203</v>
      </c>
    </row>
    <row r="315" spans="1:65" s="87" customFormat="1" ht="16.5" customHeight="1">
      <c r="A315" s="19"/>
      <c r="B315" s="36"/>
      <c r="C315" s="192" t="s">
        <v>815</v>
      </c>
      <c r="D315" s="192" t="s">
        <v>206</v>
      </c>
      <c r="E315" s="193" t="s">
        <v>1795</v>
      </c>
      <c r="F315" s="194" t="s">
        <v>1796</v>
      </c>
      <c r="G315" s="195" t="s">
        <v>408</v>
      </c>
      <c r="H315" s="196">
        <v>28.5</v>
      </c>
      <c r="I315" s="37"/>
      <c r="J315" s="227">
        <f>ROUND(I315*H315,2)</f>
        <v>0</v>
      </c>
      <c r="K315" s="38"/>
      <c r="L315" s="36"/>
      <c r="M315" s="39" t="s">
        <v>1</v>
      </c>
      <c r="N315" s="131" t="s">
        <v>41</v>
      </c>
      <c r="O315" s="132"/>
      <c r="P315" s="133">
        <f>O315*H315</f>
        <v>0</v>
      </c>
      <c r="Q315" s="133">
        <v>8.7000000000000001E-4</v>
      </c>
      <c r="R315" s="133">
        <f>Q315*H315</f>
        <v>2.4795000000000001E-2</v>
      </c>
      <c r="S315" s="133">
        <v>0</v>
      </c>
      <c r="T315" s="134">
        <f>S315*H315</f>
        <v>0</v>
      </c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R315" s="135" t="s">
        <v>308</v>
      </c>
      <c r="AT315" s="135" t="s">
        <v>206</v>
      </c>
      <c r="AU315" s="135" t="s">
        <v>88</v>
      </c>
      <c r="AY315" s="80" t="s">
        <v>203</v>
      </c>
      <c r="BE315" s="136">
        <f>IF(N315="základná",J315,0)</f>
        <v>0</v>
      </c>
      <c r="BF315" s="136">
        <f>IF(N315="znížená",J315,0)</f>
        <v>0</v>
      </c>
      <c r="BG315" s="136">
        <f>IF(N315="zákl. prenesená",J315,0)</f>
        <v>0</v>
      </c>
      <c r="BH315" s="136">
        <f>IF(N315="zníž. prenesená",J315,0)</f>
        <v>0</v>
      </c>
      <c r="BI315" s="136">
        <f>IF(N315="nulová",J315,0)</f>
        <v>0</v>
      </c>
      <c r="BJ315" s="80" t="s">
        <v>88</v>
      </c>
      <c r="BK315" s="136">
        <f>ROUND(I315*H315,2)</f>
        <v>0</v>
      </c>
      <c r="BL315" s="80" t="s">
        <v>308</v>
      </c>
      <c r="BM315" s="135" t="s">
        <v>1797</v>
      </c>
    </row>
    <row r="316" spans="1:65" s="40" customFormat="1">
      <c r="B316" s="137"/>
      <c r="C316" s="197"/>
      <c r="D316" s="198" t="s">
        <v>212</v>
      </c>
      <c r="E316" s="199" t="s">
        <v>1</v>
      </c>
      <c r="F316" s="200" t="s">
        <v>1798</v>
      </c>
      <c r="G316" s="197"/>
      <c r="H316" s="201">
        <v>28.5</v>
      </c>
      <c r="J316" s="197"/>
      <c r="L316" s="137"/>
      <c r="M316" s="139"/>
      <c r="N316" s="140"/>
      <c r="O316" s="140"/>
      <c r="P316" s="140"/>
      <c r="Q316" s="140"/>
      <c r="R316" s="140"/>
      <c r="S316" s="140"/>
      <c r="T316" s="141"/>
      <c r="AT316" s="138" t="s">
        <v>212</v>
      </c>
      <c r="AU316" s="138" t="s">
        <v>88</v>
      </c>
      <c r="AV316" s="40" t="s">
        <v>88</v>
      </c>
      <c r="AW316" s="40" t="s">
        <v>31</v>
      </c>
      <c r="AX316" s="40" t="s">
        <v>75</v>
      </c>
      <c r="AY316" s="138" t="s">
        <v>203</v>
      </c>
    </row>
    <row r="317" spans="1:65" s="41" customFormat="1">
      <c r="B317" s="142"/>
      <c r="C317" s="202"/>
      <c r="D317" s="198" t="s">
        <v>212</v>
      </c>
      <c r="E317" s="203" t="s">
        <v>1</v>
      </c>
      <c r="F317" s="204" t="s">
        <v>239</v>
      </c>
      <c r="G317" s="202"/>
      <c r="H317" s="205">
        <v>28.5</v>
      </c>
      <c r="J317" s="202"/>
      <c r="L317" s="142"/>
      <c r="M317" s="144"/>
      <c r="N317" s="145"/>
      <c r="O317" s="145"/>
      <c r="P317" s="145"/>
      <c r="Q317" s="145"/>
      <c r="R317" s="145"/>
      <c r="S317" s="145"/>
      <c r="T317" s="146"/>
      <c r="AT317" s="143" t="s">
        <v>212</v>
      </c>
      <c r="AU317" s="143" t="s">
        <v>88</v>
      </c>
      <c r="AV317" s="41" t="s">
        <v>210</v>
      </c>
      <c r="AW317" s="41" t="s">
        <v>31</v>
      </c>
      <c r="AX317" s="41" t="s">
        <v>82</v>
      </c>
      <c r="AY317" s="143" t="s">
        <v>203</v>
      </c>
    </row>
    <row r="318" spans="1:65" s="87" customFormat="1" ht="16.5" customHeight="1">
      <c r="A318" s="19"/>
      <c r="B318" s="36"/>
      <c r="C318" s="192" t="s">
        <v>821</v>
      </c>
      <c r="D318" s="192" t="s">
        <v>206</v>
      </c>
      <c r="E318" s="193" t="s">
        <v>1799</v>
      </c>
      <c r="F318" s="194" t="s">
        <v>1800</v>
      </c>
      <c r="G318" s="195" t="s">
        <v>408</v>
      </c>
      <c r="H318" s="196">
        <v>30.5</v>
      </c>
      <c r="I318" s="37"/>
      <c r="J318" s="227">
        <f>ROUND(I318*H318,2)</f>
        <v>0</v>
      </c>
      <c r="K318" s="38"/>
      <c r="L318" s="36"/>
      <c r="M318" s="39" t="s">
        <v>1</v>
      </c>
      <c r="N318" s="131" t="s">
        <v>41</v>
      </c>
      <c r="O318" s="132"/>
      <c r="P318" s="133">
        <f>O318*H318</f>
        <v>0</v>
      </c>
      <c r="Q318" s="133">
        <v>2.8999999999999998E-3</v>
      </c>
      <c r="R318" s="133">
        <f>Q318*H318</f>
        <v>8.8450000000000001E-2</v>
      </c>
      <c r="S318" s="133">
        <v>0</v>
      </c>
      <c r="T318" s="134">
        <f>S318*H318</f>
        <v>0</v>
      </c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R318" s="135" t="s">
        <v>308</v>
      </c>
      <c r="AT318" s="135" t="s">
        <v>206</v>
      </c>
      <c r="AU318" s="135" t="s">
        <v>88</v>
      </c>
      <c r="AY318" s="80" t="s">
        <v>203</v>
      </c>
      <c r="BE318" s="136">
        <f>IF(N318="základná",J318,0)</f>
        <v>0</v>
      </c>
      <c r="BF318" s="136">
        <f>IF(N318="znížená",J318,0)</f>
        <v>0</v>
      </c>
      <c r="BG318" s="136">
        <f>IF(N318="zákl. prenesená",J318,0)</f>
        <v>0</v>
      </c>
      <c r="BH318" s="136">
        <f>IF(N318="zníž. prenesená",J318,0)</f>
        <v>0</v>
      </c>
      <c r="BI318" s="136">
        <f>IF(N318="nulová",J318,0)</f>
        <v>0</v>
      </c>
      <c r="BJ318" s="80" t="s">
        <v>88</v>
      </c>
      <c r="BK318" s="136">
        <f>ROUND(I318*H318,2)</f>
        <v>0</v>
      </c>
      <c r="BL318" s="80" t="s">
        <v>308</v>
      </c>
      <c r="BM318" s="135" t="s">
        <v>1801</v>
      </c>
    </row>
    <row r="319" spans="1:65" s="40" customFormat="1">
      <c r="B319" s="137"/>
      <c r="C319" s="197"/>
      <c r="D319" s="198" t="s">
        <v>212</v>
      </c>
      <c r="E319" s="199" t="s">
        <v>1</v>
      </c>
      <c r="F319" s="200">
        <v>30.5</v>
      </c>
      <c r="G319" s="197"/>
      <c r="H319" s="201">
        <v>30.5</v>
      </c>
      <c r="J319" s="197"/>
      <c r="L319" s="137"/>
      <c r="M319" s="139"/>
      <c r="N319" s="140"/>
      <c r="O319" s="140"/>
      <c r="P319" s="140"/>
      <c r="Q319" s="140"/>
      <c r="R319" s="140"/>
      <c r="S319" s="140"/>
      <c r="T319" s="141"/>
      <c r="AT319" s="138" t="s">
        <v>212</v>
      </c>
      <c r="AU319" s="138" t="s">
        <v>88</v>
      </c>
      <c r="AV319" s="40" t="s">
        <v>88</v>
      </c>
      <c r="AW319" s="40" t="s">
        <v>31</v>
      </c>
      <c r="AX319" s="40" t="s">
        <v>75</v>
      </c>
      <c r="AY319" s="138" t="s">
        <v>203</v>
      </c>
    </row>
    <row r="320" spans="1:65" s="41" customFormat="1">
      <c r="B320" s="142"/>
      <c r="C320" s="202"/>
      <c r="D320" s="198" t="s">
        <v>212</v>
      </c>
      <c r="E320" s="203" t="s">
        <v>1</v>
      </c>
      <c r="F320" s="204" t="s">
        <v>239</v>
      </c>
      <c r="G320" s="202"/>
      <c r="H320" s="205">
        <v>30.5</v>
      </c>
      <c r="J320" s="202"/>
      <c r="L320" s="142"/>
      <c r="M320" s="144"/>
      <c r="N320" s="145"/>
      <c r="O320" s="145"/>
      <c r="P320" s="145"/>
      <c r="Q320" s="145"/>
      <c r="R320" s="145"/>
      <c r="S320" s="145"/>
      <c r="T320" s="146"/>
      <c r="AT320" s="143" t="s">
        <v>212</v>
      </c>
      <c r="AU320" s="143" t="s">
        <v>88</v>
      </c>
      <c r="AV320" s="41" t="s">
        <v>210</v>
      </c>
      <c r="AW320" s="41" t="s">
        <v>31</v>
      </c>
      <c r="AX320" s="41" t="s">
        <v>82</v>
      </c>
      <c r="AY320" s="143" t="s">
        <v>203</v>
      </c>
    </row>
    <row r="321" spans="1:65" s="87" customFormat="1" ht="16.5" customHeight="1">
      <c r="A321" s="19"/>
      <c r="B321" s="36"/>
      <c r="C321" s="192" t="s">
        <v>826</v>
      </c>
      <c r="D321" s="192" t="s">
        <v>206</v>
      </c>
      <c r="E321" s="193" t="s">
        <v>1802</v>
      </c>
      <c r="F321" s="194" t="s">
        <v>1803</v>
      </c>
      <c r="G321" s="195" t="s">
        <v>408</v>
      </c>
      <c r="H321" s="196">
        <v>5</v>
      </c>
      <c r="I321" s="37"/>
      <c r="J321" s="227">
        <f>ROUND(I321*H321,2)</f>
        <v>0</v>
      </c>
      <c r="K321" s="38"/>
      <c r="L321" s="36"/>
      <c r="M321" s="39" t="s">
        <v>1</v>
      </c>
      <c r="N321" s="131" t="s">
        <v>41</v>
      </c>
      <c r="O321" s="132"/>
      <c r="P321" s="133">
        <f>O321*H321</f>
        <v>0</v>
      </c>
      <c r="Q321" s="133">
        <v>2.2699999999999999E-3</v>
      </c>
      <c r="R321" s="133">
        <f>Q321*H321</f>
        <v>1.1349999999999999E-2</v>
      </c>
      <c r="S321" s="133">
        <v>0</v>
      </c>
      <c r="T321" s="134">
        <f>S321*H321</f>
        <v>0</v>
      </c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R321" s="135" t="s">
        <v>308</v>
      </c>
      <c r="AT321" s="135" t="s">
        <v>206</v>
      </c>
      <c r="AU321" s="135" t="s">
        <v>88</v>
      </c>
      <c r="AY321" s="80" t="s">
        <v>203</v>
      </c>
      <c r="BE321" s="136">
        <f>IF(N321="základná",J321,0)</f>
        <v>0</v>
      </c>
      <c r="BF321" s="136">
        <f>IF(N321="znížená",J321,0)</f>
        <v>0</v>
      </c>
      <c r="BG321" s="136">
        <f>IF(N321="zákl. prenesená",J321,0)</f>
        <v>0</v>
      </c>
      <c r="BH321" s="136">
        <f>IF(N321="zníž. prenesená",J321,0)</f>
        <v>0</v>
      </c>
      <c r="BI321" s="136">
        <f>IF(N321="nulová",J321,0)</f>
        <v>0</v>
      </c>
      <c r="BJ321" s="80" t="s">
        <v>88</v>
      </c>
      <c r="BK321" s="136">
        <f>ROUND(I321*H321,2)</f>
        <v>0</v>
      </c>
      <c r="BL321" s="80" t="s">
        <v>308</v>
      </c>
      <c r="BM321" s="135" t="s">
        <v>1804</v>
      </c>
    </row>
    <row r="322" spans="1:65" s="40" customFormat="1">
      <c r="B322" s="137"/>
      <c r="C322" s="197"/>
      <c r="D322" s="198" t="s">
        <v>212</v>
      </c>
      <c r="E322" s="199" t="s">
        <v>1</v>
      </c>
      <c r="F322" s="200" t="s">
        <v>2641</v>
      </c>
      <c r="G322" s="197"/>
      <c r="H322" s="201">
        <v>5</v>
      </c>
      <c r="J322" s="197"/>
      <c r="L322" s="137"/>
      <c r="M322" s="139"/>
      <c r="N322" s="140"/>
      <c r="O322" s="140"/>
      <c r="P322" s="140"/>
      <c r="Q322" s="140"/>
      <c r="R322" s="140"/>
      <c r="S322" s="140"/>
      <c r="T322" s="141"/>
      <c r="AT322" s="138" t="s">
        <v>212</v>
      </c>
      <c r="AU322" s="138" t="s">
        <v>88</v>
      </c>
      <c r="AV322" s="40" t="s">
        <v>88</v>
      </c>
      <c r="AW322" s="40" t="s">
        <v>31</v>
      </c>
      <c r="AX322" s="40" t="s">
        <v>75</v>
      </c>
      <c r="AY322" s="138" t="s">
        <v>203</v>
      </c>
    </row>
    <row r="323" spans="1:65" s="41" customFormat="1">
      <c r="B323" s="142"/>
      <c r="C323" s="202"/>
      <c r="D323" s="198" t="s">
        <v>212</v>
      </c>
      <c r="E323" s="203" t="s">
        <v>1</v>
      </c>
      <c r="F323" s="204" t="s">
        <v>239</v>
      </c>
      <c r="G323" s="202"/>
      <c r="H323" s="205">
        <v>5</v>
      </c>
      <c r="J323" s="202"/>
      <c r="L323" s="142"/>
      <c r="M323" s="144"/>
      <c r="N323" s="145"/>
      <c r="O323" s="145"/>
      <c r="P323" s="145"/>
      <c r="Q323" s="145"/>
      <c r="R323" s="145"/>
      <c r="S323" s="145"/>
      <c r="T323" s="146"/>
      <c r="AT323" s="143" t="s">
        <v>212</v>
      </c>
      <c r="AU323" s="143" t="s">
        <v>88</v>
      </c>
      <c r="AV323" s="41" t="s">
        <v>210</v>
      </c>
      <c r="AW323" s="41" t="s">
        <v>31</v>
      </c>
      <c r="AX323" s="41" t="s">
        <v>82</v>
      </c>
      <c r="AY323" s="143" t="s">
        <v>203</v>
      </c>
    </row>
    <row r="324" spans="1:65" s="87" customFormat="1" ht="16.5" customHeight="1">
      <c r="A324" s="19"/>
      <c r="B324" s="36"/>
      <c r="C324" s="192" t="s">
        <v>831</v>
      </c>
      <c r="D324" s="192" t="s">
        <v>206</v>
      </c>
      <c r="E324" s="193" t="s">
        <v>1805</v>
      </c>
      <c r="F324" s="194" t="s">
        <v>1806</v>
      </c>
      <c r="G324" s="195" t="s">
        <v>408</v>
      </c>
      <c r="H324" s="196">
        <v>7.5</v>
      </c>
      <c r="I324" s="37"/>
      <c r="J324" s="227">
        <f>ROUND(I324*H324,2)</f>
        <v>0</v>
      </c>
      <c r="K324" s="38"/>
      <c r="L324" s="36"/>
      <c r="M324" s="39" t="s">
        <v>1</v>
      </c>
      <c r="N324" s="131" t="s">
        <v>41</v>
      </c>
      <c r="O324" s="132"/>
      <c r="P324" s="133">
        <f>O324*H324</f>
        <v>0</v>
      </c>
      <c r="Q324" s="133">
        <v>3.6099999999999999E-3</v>
      </c>
      <c r="R324" s="133">
        <f>Q324*H324</f>
        <v>2.7074999999999998E-2</v>
      </c>
      <c r="S324" s="133">
        <v>0</v>
      </c>
      <c r="T324" s="134">
        <f>S324*H324</f>
        <v>0</v>
      </c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R324" s="135" t="s">
        <v>308</v>
      </c>
      <c r="AT324" s="135" t="s">
        <v>206</v>
      </c>
      <c r="AU324" s="135" t="s">
        <v>88</v>
      </c>
      <c r="AY324" s="80" t="s">
        <v>203</v>
      </c>
      <c r="BE324" s="136">
        <f>IF(N324="základná",J324,0)</f>
        <v>0</v>
      </c>
      <c r="BF324" s="136">
        <f>IF(N324="znížená",J324,0)</f>
        <v>0</v>
      </c>
      <c r="BG324" s="136">
        <f>IF(N324="zákl. prenesená",J324,0)</f>
        <v>0</v>
      </c>
      <c r="BH324" s="136">
        <f>IF(N324="zníž. prenesená",J324,0)</f>
        <v>0</v>
      </c>
      <c r="BI324" s="136">
        <f>IF(N324="nulová",J324,0)</f>
        <v>0</v>
      </c>
      <c r="BJ324" s="80" t="s">
        <v>88</v>
      </c>
      <c r="BK324" s="136">
        <f>ROUND(I324*H324,2)</f>
        <v>0</v>
      </c>
      <c r="BL324" s="80" t="s">
        <v>308</v>
      </c>
      <c r="BM324" s="135" t="s">
        <v>1807</v>
      </c>
    </row>
    <row r="325" spans="1:65" s="40" customFormat="1">
      <c r="B325" s="137"/>
      <c r="C325" s="197"/>
      <c r="D325" s="198" t="s">
        <v>212</v>
      </c>
      <c r="E325" s="199" t="s">
        <v>1</v>
      </c>
      <c r="F325" s="200" t="s">
        <v>2642</v>
      </c>
      <c r="G325" s="197"/>
      <c r="H325" s="201">
        <v>7.5</v>
      </c>
      <c r="J325" s="197"/>
      <c r="L325" s="137"/>
      <c r="M325" s="139"/>
      <c r="N325" s="140"/>
      <c r="O325" s="140"/>
      <c r="P325" s="140"/>
      <c r="Q325" s="140"/>
      <c r="R325" s="140"/>
      <c r="S325" s="140"/>
      <c r="T325" s="141"/>
      <c r="AT325" s="138" t="s">
        <v>212</v>
      </c>
      <c r="AU325" s="138" t="s">
        <v>88</v>
      </c>
      <c r="AV325" s="40" t="s">
        <v>88</v>
      </c>
      <c r="AW325" s="40" t="s">
        <v>31</v>
      </c>
      <c r="AX325" s="40" t="s">
        <v>75</v>
      </c>
      <c r="AY325" s="138" t="s">
        <v>203</v>
      </c>
    </row>
    <row r="326" spans="1:65" s="41" customFormat="1">
      <c r="B326" s="142"/>
      <c r="C326" s="202"/>
      <c r="D326" s="198" t="s">
        <v>212</v>
      </c>
      <c r="E326" s="203" t="s">
        <v>1</v>
      </c>
      <c r="F326" s="204" t="s">
        <v>239</v>
      </c>
      <c r="G326" s="202"/>
      <c r="H326" s="205">
        <v>7.5</v>
      </c>
      <c r="J326" s="202"/>
      <c r="L326" s="142"/>
      <c r="M326" s="144"/>
      <c r="N326" s="145"/>
      <c r="O326" s="145"/>
      <c r="P326" s="145"/>
      <c r="Q326" s="145"/>
      <c r="R326" s="145"/>
      <c r="S326" s="145"/>
      <c r="T326" s="146"/>
      <c r="AT326" s="143" t="s">
        <v>212</v>
      </c>
      <c r="AU326" s="143" t="s">
        <v>88</v>
      </c>
      <c r="AV326" s="41" t="s">
        <v>210</v>
      </c>
      <c r="AW326" s="41" t="s">
        <v>31</v>
      </c>
      <c r="AX326" s="41" t="s">
        <v>82</v>
      </c>
      <c r="AY326" s="143" t="s">
        <v>203</v>
      </c>
    </row>
    <row r="327" spans="1:65" s="87" customFormat="1" ht="16.5" customHeight="1">
      <c r="A327" s="19"/>
      <c r="B327" s="36"/>
      <c r="C327" s="235" t="s">
        <v>836</v>
      </c>
      <c r="D327" s="235" t="s">
        <v>368</v>
      </c>
      <c r="E327" s="236" t="s">
        <v>1808</v>
      </c>
      <c r="F327" s="237" t="s">
        <v>1809</v>
      </c>
      <c r="G327" s="238" t="s">
        <v>209</v>
      </c>
      <c r="H327" s="239">
        <v>2</v>
      </c>
      <c r="I327" s="242"/>
      <c r="J327" s="241">
        <f t="shared" ref="J327:J340" si="20">ROUND(I327*H327,2)</f>
        <v>0</v>
      </c>
      <c r="K327" s="45"/>
      <c r="L327" s="157"/>
      <c r="M327" s="46" t="s">
        <v>1</v>
      </c>
      <c r="N327" s="158" t="s">
        <v>41</v>
      </c>
      <c r="O327" s="132"/>
      <c r="P327" s="133">
        <f t="shared" ref="P327:P340" si="21">O327*H327</f>
        <v>0</v>
      </c>
      <c r="Q327" s="133">
        <v>1.2E-4</v>
      </c>
      <c r="R327" s="133">
        <f t="shared" ref="R327:R340" si="22">Q327*H327</f>
        <v>2.4000000000000001E-4</v>
      </c>
      <c r="S327" s="133">
        <v>0</v>
      </c>
      <c r="T327" s="134">
        <f t="shared" ref="T327:T340" si="23">S327*H327</f>
        <v>0</v>
      </c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R327" s="135" t="s">
        <v>420</v>
      </c>
      <c r="AT327" s="135" t="s">
        <v>368</v>
      </c>
      <c r="AU327" s="135" t="s">
        <v>88</v>
      </c>
      <c r="AY327" s="80" t="s">
        <v>203</v>
      </c>
      <c r="BE327" s="136">
        <f t="shared" ref="BE327:BE340" si="24">IF(N327="základná",J327,0)</f>
        <v>0</v>
      </c>
      <c r="BF327" s="136">
        <f t="shared" ref="BF327:BF340" si="25">IF(N327="znížená",J327,0)</f>
        <v>0</v>
      </c>
      <c r="BG327" s="136">
        <f t="shared" ref="BG327:BG340" si="26">IF(N327="zákl. prenesená",J327,0)</f>
        <v>0</v>
      </c>
      <c r="BH327" s="136">
        <f t="shared" ref="BH327:BH340" si="27">IF(N327="zníž. prenesená",J327,0)</f>
        <v>0</v>
      </c>
      <c r="BI327" s="136">
        <f t="shared" ref="BI327:BI340" si="28">IF(N327="nulová",J327,0)</f>
        <v>0</v>
      </c>
      <c r="BJ327" s="80" t="s">
        <v>88</v>
      </c>
      <c r="BK327" s="136">
        <f t="shared" ref="BK327:BK340" si="29">ROUND(I327*H327,2)</f>
        <v>0</v>
      </c>
      <c r="BL327" s="80" t="s">
        <v>308</v>
      </c>
      <c r="BM327" s="135" t="s">
        <v>1810</v>
      </c>
    </row>
    <row r="328" spans="1:65" s="87" customFormat="1" ht="16.5" customHeight="1">
      <c r="A328" s="19"/>
      <c r="B328" s="36"/>
      <c r="C328" s="235" t="s">
        <v>839</v>
      </c>
      <c r="D328" s="235" t="s">
        <v>368</v>
      </c>
      <c r="E328" s="236" t="s">
        <v>1811</v>
      </c>
      <c r="F328" s="237" t="s">
        <v>1812</v>
      </c>
      <c r="G328" s="238" t="s">
        <v>209</v>
      </c>
      <c r="H328" s="239">
        <v>9</v>
      </c>
      <c r="I328" s="242"/>
      <c r="J328" s="241">
        <f t="shared" si="20"/>
        <v>0</v>
      </c>
      <c r="K328" s="45"/>
      <c r="L328" s="157"/>
      <c r="M328" s="46" t="s">
        <v>1</v>
      </c>
      <c r="N328" s="158" t="s">
        <v>41</v>
      </c>
      <c r="O328" s="132"/>
      <c r="P328" s="133">
        <f t="shared" si="21"/>
        <v>0</v>
      </c>
      <c r="Q328" s="133">
        <v>5.9999999999999995E-4</v>
      </c>
      <c r="R328" s="133">
        <f t="shared" si="22"/>
        <v>5.3999999999999994E-3</v>
      </c>
      <c r="S328" s="133">
        <v>0</v>
      </c>
      <c r="T328" s="134">
        <f t="shared" si="23"/>
        <v>0</v>
      </c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R328" s="135" t="s">
        <v>420</v>
      </c>
      <c r="AT328" s="135" t="s">
        <v>368</v>
      </c>
      <c r="AU328" s="135" t="s">
        <v>88</v>
      </c>
      <c r="AY328" s="80" t="s">
        <v>203</v>
      </c>
      <c r="BE328" s="136">
        <f t="shared" si="24"/>
        <v>0</v>
      </c>
      <c r="BF328" s="136">
        <f t="shared" si="25"/>
        <v>0</v>
      </c>
      <c r="BG328" s="136">
        <f t="shared" si="26"/>
        <v>0</v>
      </c>
      <c r="BH328" s="136">
        <f t="shared" si="27"/>
        <v>0</v>
      </c>
      <c r="BI328" s="136">
        <f t="shared" si="28"/>
        <v>0</v>
      </c>
      <c r="BJ328" s="80" t="s">
        <v>88</v>
      </c>
      <c r="BK328" s="136">
        <f t="shared" si="29"/>
        <v>0</v>
      </c>
      <c r="BL328" s="80" t="s">
        <v>308</v>
      </c>
      <c r="BM328" s="135" t="s">
        <v>1813</v>
      </c>
    </row>
    <row r="329" spans="1:65" s="87" customFormat="1" ht="16.5" customHeight="1">
      <c r="A329" s="19"/>
      <c r="B329" s="36"/>
      <c r="C329" s="235" t="s">
        <v>845</v>
      </c>
      <c r="D329" s="235" t="s">
        <v>368</v>
      </c>
      <c r="E329" s="236" t="s">
        <v>1814</v>
      </c>
      <c r="F329" s="237" t="s">
        <v>1815</v>
      </c>
      <c r="G329" s="238" t="s">
        <v>209</v>
      </c>
      <c r="H329" s="239">
        <v>1</v>
      </c>
      <c r="I329" s="242"/>
      <c r="J329" s="241">
        <f t="shared" si="20"/>
        <v>0</v>
      </c>
      <c r="K329" s="45"/>
      <c r="L329" s="157"/>
      <c r="M329" s="46" t="s">
        <v>1</v>
      </c>
      <c r="N329" s="158" t="s">
        <v>41</v>
      </c>
      <c r="O329" s="132"/>
      <c r="P329" s="133">
        <f t="shared" si="21"/>
        <v>0</v>
      </c>
      <c r="Q329" s="133">
        <v>8.3000000000000001E-4</v>
      </c>
      <c r="R329" s="133">
        <f t="shared" si="22"/>
        <v>8.3000000000000001E-4</v>
      </c>
      <c r="S329" s="133">
        <v>0</v>
      </c>
      <c r="T329" s="134">
        <f t="shared" si="23"/>
        <v>0</v>
      </c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R329" s="135" t="s">
        <v>420</v>
      </c>
      <c r="AT329" s="135" t="s">
        <v>368</v>
      </c>
      <c r="AU329" s="135" t="s">
        <v>88</v>
      </c>
      <c r="AY329" s="80" t="s">
        <v>203</v>
      </c>
      <c r="BE329" s="136">
        <f t="shared" si="24"/>
        <v>0</v>
      </c>
      <c r="BF329" s="136">
        <f t="shared" si="25"/>
        <v>0</v>
      </c>
      <c r="BG329" s="136">
        <f t="shared" si="26"/>
        <v>0</v>
      </c>
      <c r="BH329" s="136">
        <f t="shared" si="27"/>
        <v>0</v>
      </c>
      <c r="BI329" s="136">
        <f t="shared" si="28"/>
        <v>0</v>
      </c>
      <c r="BJ329" s="80" t="s">
        <v>88</v>
      </c>
      <c r="BK329" s="136">
        <f t="shared" si="29"/>
        <v>0</v>
      </c>
      <c r="BL329" s="80" t="s">
        <v>308</v>
      </c>
      <c r="BM329" s="135" t="s">
        <v>1816</v>
      </c>
    </row>
    <row r="330" spans="1:65" s="87" customFormat="1" ht="16.5" customHeight="1">
      <c r="A330" s="19"/>
      <c r="B330" s="36"/>
      <c r="C330" s="213" t="s">
        <v>851</v>
      </c>
      <c r="D330" s="213" t="s">
        <v>368</v>
      </c>
      <c r="E330" s="214" t="s">
        <v>1817</v>
      </c>
      <c r="F330" s="215" t="s">
        <v>1818</v>
      </c>
      <c r="G330" s="216" t="s">
        <v>209</v>
      </c>
      <c r="H330" s="217">
        <v>1</v>
      </c>
      <c r="I330" s="44"/>
      <c r="J330" s="228">
        <f t="shared" si="20"/>
        <v>0</v>
      </c>
      <c r="K330" s="45"/>
      <c r="L330" s="157"/>
      <c r="M330" s="46" t="s">
        <v>1</v>
      </c>
      <c r="N330" s="158" t="s">
        <v>41</v>
      </c>
      <c r="O330" s="132"/>
      <c r="P330" s="133">
        <f t="shared" si="21"/>
        <v>0</v>
      </c>
      <c r="Q330" s="133">
        <v>7.2000000000000005E-4</v>
      </c>
      <c r="R330" s="133">
        <f t="shared" si="22"/>
        <v>7.2000000000000005E-4</v>
      </c>
      <c r="S330" s="133">
        <v>0</v>
      </c>
      <c r="T330" s="134">
        <f t="shared" si="23"/>
        <v>0</v>
      </c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R330" s="135" t="s">
        <v>420</v>
      </c>
      <c r="AT330" s="135" t="s">
        <v>368</v>
      </c>
      <c r="AU330" s="135" t="s">
        <v>88</v>
      </c>
      <c r="AY330" s="80" t="s">
        <v>203</v>
      </c>
      <c r="BE330" s="136">
        <f t="shared" si="24"/>
        <v>0</v>
      </c>
      <c r="BF330" s="136">
        <f t="shared" si="25"/>
        <v>0</v>
      </c>
      <c r="BG330" s="136">
        <f t="shared" si="26"/>
        <v>0</v>
      </c>
      <c r="BH330" s="136">
        <f t="shared" si="27"/>
        <v>0</v>
      </c>
      <c r="BI330" s="136">
        <f t="shared" si="28"/>
        <v>0</v>
      </c>
      <c r="BJ330" s="80" t="s">
        <v>88</v>
      </c>
      <c r="BK330" s="136">
        <f t="shared" si="29"/>
        <v>0</v>
      </c>
      <c r="BL330" s="80" t="s">
        <v>308</v>
      </c>
      <c r="BM330" s="135" t="s">
        <v>1819</v>
      </c>
    </row>
    <row r="331" spans="1:65" s="87" customFormat="1" ht="21.75" customHeight="1">
      <c r="A331" s="19"/>
      <c r="B331" s="36"/>
      <c r="C331" s="213" t="s">
        <v>858</v>
      </c>
      <c r="D331" s="213" t="s">
        <v>368</v>
      </c>
      <c r="E331" s="214" t="s">
        <v>1820</v>
      </c>
      <c r="F331" s="215" t="s">
        <v>1821</v>
      </c>
      <c r="G331" s="216" t="s">
        <v>209</v>
      </c>
      <c r="H331" s="217">
        <v>1</v>
      </c>
      <c r="I331" s="44"/>
      <c r="J331" s="228">
        <f t="shared" si="20"/>
        <v>0</v>
      </c>
      <c r="K331" s="45"/>
      <c r="L331" s="157"/>
      <c r="M331" s="46" t="s">
        <v>1</v>
      </c>
      <c r="N331" s="158" t="s">
        <v>41</v>
      </c>
      <c r="O331" s="132"/>
      <c r="P331" s="133">
        <f t="shared" si="21"/>
        <v>0</v>
      </c>
      <c r="Q331" s="133">
        <v>1.668E-2</v>
      </c>
      <c r="R331" s="133">
        <f t="shared" si="22"/>
        <v>1.668E-2</v>
      </c>
      <c r="S331" s="133">
        <v>0</v>
      </c>
      <c r="T331" s="134">
        <f t="shared" si="23"/>
        <v>0</v>
      </c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R331" s="135" t="s">
        <v>420</v>
      </c>
      <c r="AT331" s="135" t="s">
        <v>368</v>
      </c>
      <c r="AU331" s="135" t="s">
        <v>88</v>
      </c>
      <c r="AY331" s="80" t="s">
        <v>203</v>
      </c>
      <c r="BE331" s="136">
        <f t="shared" si="24"/>
        <v>0</v>
      </c>
      <c r="BF331" s="136">
        <f t="shared" si="25"/>
        <v>0</v>
      </c>
      <c r="BG331" s="136">
        <f t="shared" si="26"/>
        <v>0</v>
      </c>
      <c r="BH331" s="136">
        <f t="shared" si="27"/>
        <v>0</v>
      </c>
      <c r="BI331" s="136">
        <f t="shared" si="28"/>
        <v>0</v>
      </c>
      <c r="BJ331" s="80" t="s">
        <v>88</v>
      </c>
      <c r="BK331" s="136">
        <f t="shared" si="29"/>
        <v>0</v>
      </c>
      <c r="BL331" s="80" t="s">
        <v>308</v>
      </c>
      <c r="BM331" s="135" t="s">
        <v>1822</v>
      </c>
    </row>
    <row r="332" spans="1:65" s="87" customFormat="1" ht="21.75" customHeight="1">
      <c r="A332" s="19"/>
      <c r="B332" s="36"/>
      <c r="C332" s="213" t="s">
        <v>864</v>
      </c>
      <c r="D332" s="213" t="s">
        <v>368</v>
      </c>
      <c r="E332" s="214" t="s">
        <v>1823</v>
      </c>
      <c r="F332" s="215" t="s">
        <v>1824</v>
      </c>
      <c r="G332" s="216" t="s">
        <v>209</v>
      </c>
      <c r="H332" s="217">
        <v>1</v>
      </c>
      <c r="I332" s="44"/>
      <c r="J332" s="228">
        <f t="shared" si="20"/>
        <v>0</v>
      </c>
      <c r="K332" s="45"/>
      <c r="L332" s="157"/>
      <c r="M332" s="46" t="s">
        <v>1</v>
      </c>
      <c r="N332" s="158" t="s">
        <v>41</v>
      </c>
      <c r="O332" s="132"/>
      <c r="P332" s="133">
        <f t="shared" si="21"/>
        <v>0</v>
      </c>
      <c r="Q332" s="133">
        <v>3.8000000000000002E-4</v>
      </c>
      <c r="R332" s="133">
        <f t="shared" si="22"/>
        <v>3.8000000000000002E-4</v>
      </c>
      <c r="S332" s="133">
        <v>0</v>
      </c>
      <c r="T332" s="134">
        <f t="shared" si="23"/>
        <v>0</v>
      </c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R332" s="135" t="s">
        <v>420</v>
      </c>
      <c r="AT332" s="135" t="s">
        <v>368</v>
      </c>
      <c r="AU332" s="135" t="s">
        <v>88</v>
      </c>
      <c r="AY332" s="80" t="s">
        <v>203</v>
      </c>
      <c r="BE332" s="136">
        <f t="shared" si="24"/>
        <v>0</v>
      </c>
      <c r="BF332" s="136">
        <f t="shared" si="25"/>
        <v>0</v>
      </c>
      <c r="BG332" s="136">
        <f t="shared" si="26"/>
        <v>0</v>
      </c>
      <c r="BH332" s="136">
        <f t="shared" si="27"/>
        <v>0</v>
      </c>
      <c r="BI332" s="136">
        <f t="shared" si="28"/>
        <v>0</v>
      </c>
      <c r="BJ332" s="80" t="s">
        <v>88</v>
      </c>
      <c r="BK332" s="136">
        <f t="shared" si="29"/>
        <v>0</v>
      </c>
      <c r="BL332" s="80" t="s">
        <v>308</v>
      </c>
      <c r="BM332" s="135" t="s">
        <v>1825</v>
      </c>
    </row>
    <row r="333" spans="1:65" s="87" customFormat="1" ht="16.5" customHeight="1">
      <c r="A333" s="19"/>
      <c r="B333" s="36"/>
      <c r="C333" s="213" t="s">
        <v>874</v>
      </c>
      <c r="D333" s="213" t="s">
        <v>368</v>
      </c>
      <c r="E333" s="214" t="s">
        <v>1826</v>
      </c>
      <c r="F333" s="215" t="s">
        <v>1827</v>
      </c>
      <c r="G333" s="216" t="s">
        <v>209</v>
      </c>
      <c r="H333" s="217">
        <v>1</v>
      </c>
      <c r="I333" s="44"/>
      <c r="J333" s="228">
        <f t="shared" si="20"/>
        <v>0</v>
      </c>
      <c r="K333" s="45"/>
      <c r="L333" s="157"/>
      <c r="M333" s="46" t="s">
        <v>1</v>
      </c>
      <c r="N333" s="158" t="s">
        <v>41</v>
      </c>
      <c r="O333" s="132"/>
      <c r="P333" s="133">
        <f t="shared" si="21"/>
        <v>0</v>
      </c>
      <c r="Q333" s="133">
        <v>2.0000000000000001E-4</v>
      </c>
      <c r="R333" s="133">
        <f t="shared" si="22"/>
        <v>2.0000000000000001E-4</v>
      </c>
      <c r="S333" s="133">
        <v>0</v>
      </c>
      <c r="T333" s="134">
        <f t="shared" si="23"/>
        <v>0</v>
      </c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R333" s="135" t="s">
        <v>420</v>
      </c>
      <c r="AT333" s="135" t="s">
        <v>368</v>
      </c>
      <c r="AU333" s="135" t="s">
        <v>88</v>
      </c>
      <c r="AY333" s="80" t="s">
        <v>203</v>
      </c>
      <c r="BE333" s="136">
        <f t="shared" si="24"/>
        <v>0</v>
      </c>
      <c r="BF333" s="136">
        <f t="shared" si="25"/>
        <v>0</v>
      </c>
      <c r="BG333" s="136">
        <f t="shared" si="26"/>
        <v>0</v>
      </c>
      <c r="BH333" s="136">
        <f t="shared" si="27"/>
        <v>0</v>
      </c>
      <c r="BI333" s="136">
        <f t="shared" si="28"/>
        <v>0</v>
      </c>
      <c r="BJ333" s="80" t="s">
        <v>88</v>
      </c>
      <c r="BK333" s="136">
        <f t="shared" si="29"/>
        <v>0</v>
      </c>
      <c r="BL333" s="80" t="s">
        <v>308</v>
      </c>
      <c r="BM333" s="135" t="s">
        <v>1828</v>
      </c>
    </row>
    <row r="334" spans="1:65" s="87" customFormat="1" ht="16.5" customHeight="1">
      <c r="A334" s="19"/>
      <c r="B334" s="36"/>
      <c r="C334" s="213" t="s">
        <v>879</v>
      </c>
      <c r="D334" s="213" t="s">
        <v>368</v>
      </c>
      <c r="E334" s="214" t="s">
        <v>1829</v>
      </c>
      <c r="F334" s="215" t="s">
        <v>1830</v>
      </c>
      <c r="G334" s="216" t="s">
        <v>209</v>
      </c>
      <c r="H334" s="217">
        <v>7</v>
      </c>
      <c r="I334" s="44"/>
      <c r="J334" s="228">
        <f t="shared" si="20"/>
        <v>0</v>
      </c>
      <c r="K334" s="45"/>
      <c r="L334" s="157"/>
      <c r="M334" s="46" t="s">
        <v>1</v>
      </c>
      <c r="N334" s="158" t="s">
        <v>41</v>
      </c>
      <c r="O334" s="132"/>
      <c r="P334" s="133">
        <f t="shared" si="21"/>
        <v>0</v>
      </c>
      <c r="Q334" s="133">
        <v>1.2999999999999999E-4</v>
      </c>
      <c r="R334" s="133">
        <f t="shared" si="22"/>
        <v>9.0999999999999989E-4</v>
      </c>
      <c r="S334" s="133">
        <v>0</v>
      </c>
      <c r="T334" s="134">
        <f t="shared" si="23"/>
        <v>0</v>
      </c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R334" s="135" t="s">
        <v>420</v>
      </c>
      <c r="AT334" s="135" t="s">
        <v>368</v>
      </c>
      <c r="AU334" s="135" t="s">
        <v>88</v>
      </c>
      <c r="AY334" s="80" t="s">
        <v>203</v>
      </c>
      <c r="BE334" s="136">
        <f t="shared" si="24"/>
        <v>0</v>
      </c>
      <c r="BF334" s="136">
        <f t="shared" si="25"/>
        <v>0</v>
      </c>
      <c r="BG334" s="136">
        <f t="shared" si="26"/>
        <v>0</v>
      </c>
      <c r="BH334" s="136">
        <f t="shared" si="27"/>
        <v>0</v>
      </c>
      <c r="BI334" s="136">
        <f t="shared" si="28"/>
        <v>0</v>
      </c>
      <c r="BJ334" s="80" t="s">
        <v>88</v>
      </c>
      <c r="BK334" s="136">
        <f t="shared" si="29"/>
        <v>0</v>
      </c>
      <c r="BL334" s="80" t="s">
        <v>308</v>
      </c>
      <c r="BM334" s="135" t="s">
        <v>1831</v>
      </c>
    </row>
    <row r="335" spans="1:65" s="87" customFormat="1" ht="16.5" customHeight="1">
      <c r="A335" s="19"/>
      <c r="B335" s="36"/>
      <c r="C335" s="213" t="s">
        <v>898</v>
      </c>
      <c r="D335" s="213" t="s">
        <v>368</v>
      </c>
      <c r="E335" s="214" t="s">
        <v>1832</v>
      </c>
      <c r="F335" s="215" t="s">
        <v>1833</v>
      </c>
      <c r="G335" s="216" t="s">
        <v>209</v>
      </c>
      <c r="H335" s="217">
        <v>8</v>
      </c>
      <c r="I335" s="44"/>
      <c r="J335" s="228">
        <f t="shared" si="20"/>
        <v>0</v>
      </c>
      <c r="K335" s="45"/>
      <c r="L335" s="157"/>
      <c r="M335" s="46" t="s">
        <v>1</v>
      </c>
      <c r="N335" s="158" t="s">
        <v>41</v>
      </c>
      <c r="O335" s="132"/>
      <c r="P335" s="133">
        <f t="shared" si="21"/>
        <v>0</v>
      </c>
      <c r="Q335" s="133">
        <v>2.0000000000000002E-5</v>
      </c>
      <c r="R335" s="133">
        <f t="shared" si="22"/>
        <v>1.6000000000000001E-4</v>
      </c>
      <c r="S335" s="133">
        <v>0</v>
      </c>
      <c r="T335" s="134">
        <f t="shared" si="23"/>
        <v>0</v>
      </c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R335" s="135" t="s">
        <v>420</v>
      </c>
      <c r="AT335" s="135" t="s">
        <v>368</v>
      </c>
      <c r="AU335" s="135" t="s">
        <v>88</v>
      </c>
      <c r="AY335" s="80" t="s">
        <v>203</v>
      </c>
      <c r="BE335" s="136">
        <f t="shared" si="24"/>
        <v>0</v>
      </c>
      <c r="BF335" s="136">
        <f t="shared" si="25"/>
        <v>0</v>
      </c>
      <c r="BG335" s="136">
        <f t="shared" si="26"/>
        <v>0</v>
      </c>
      <c r="BH335" s="136">
        <f t="shared" si="27"/>
        <v>0</v>
      </c>
      <c r="BI335" s="136">
        <f t="shared" si="28"/>
        <v>0</v>
      </c>
      <c r="BJ335" s="80" t="s">
        <v>88</v>
      </c>
      <c r="BK335" s="136">
        <f t="shared" si="29"/>
        <v>0</v>
      </c>
      <c r="BL335" s="80" t="s">
        <v>308</v>
      </c>
      <c r="BM335" s="135" t="s">
        <v>1834</v>
      </c>
    </row>
    <row r="336" spans="1:65" s="87" customFormat="1" ht="16.5" customHeight="1">
      <c r="A336" s="19"/>
      <c r="B336" s="36"/>
      <c r="C336" s="192" t="s">
        <v>904</v>
      </c>
      <c r="D336" s="192" t="s">
        <v>206</v>
      </c>
      <c r="E336" s="193" t="s">
        <v>1835</v>
      </c>
      <c r="F336" s="194" t="s">
        <v>1836</v>
      </c>
      <c r="G336" s="195" t="s">
        <v>209</v>
      </c>
      <c r="H336" s="196">
        <v>11</v>
      </c>
      <c r="I336" s="37"/>
      <c r="J336" s="227">
        <f t="shared" si="20"/>
        <v>0</v>
      </c>
      <c r="K336" s="38"/>
      <c r="L336" s="36"/>
      <c r="M336" s="39" t="s">
        <v>1</v>
      </c>
      <c r="N336" s="131" t="s">
        <v>41</v>
      </c>
      <c r="O336" s="132"/>
      <c r="P336" s="133">
        <f t="shared" si="21"/>
        <v>0</v>
      </c>
      <c r="Q336" s="133">
        <v>0</v>
      </c>
      <c r="R336" s="133">
        <f t="shared" si="22"/>
        <v>0</v>
      </c>
      <c r="S336" s="133">
        <v>0</v>
      </c>
      <c r="T336" s="134">
        <f t="shared" si="23"/>
        <v>0</v>
      </c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R336" s="135" t="s">
        <v>308</v>
      </c>
      <c r="AT336" s="135" t="s">
        <v>206</v>
      </c>
      <c r="AU336" s="135" t="s">
        <v>88</v>
      </c>
      <c r="AY336" s="80" t="s">
        <v>203</v>
      </c>
      <c r="BE336" s="136">
        <f t="shared" si="24"/>
        <v>0</v>
      </c>
      <c r="BF336" s="136">
        <f t="shared" si="25"/>
        <v>0</v>
      </c>
      <c r="BG336" s="136">
        <f t="shared" si="26"/>
        <v>0</v>
      </c>
      <c r="BH336" s="136">
        <f t="shared" si="27"/>
        <v>0</v>
      </c>
      <c r="BI336" s="136">
        <f t="shared" si="28"/>
        <v>0</v>
      </c>
      <c r="BJ336" s="80" t="s">
        <v>88</v>
      </c>
      <c r="BK336" s="136">
        <f t="shared" si="29"/>
        <v>0</v>
      </c>
      <c r="BL336" s="80" t="s">
        <v>308</v>
      </c>
      <c r="BM336" s="135" t="s">
        <v>1837</v>
      </c>
    </row>
    <row r="337" spans="1:65" s="87" customFormat="1" ht="16.5" customHeight="1">
      <c r="A337" s="19"/>
      <c r="B337" s="36"/>
      <c r="C337" s="192" t="s">
        <v>921</v>
      </c>
      <c r="D337" s="192" t="s">
        <v>206</v>
      </c>
      <c r="E337" s="193" t="s">
        <v>1838</v>
      </c>
      <c r="F337" s="194" t="s">
        <v>1839</v>
      </c>
      <c r="G337" s="195" t="s">
        <v>209</v>
      </c>
      <c r="H337" s="196">
        <v>9</v>
      </c>
      <c r="I337" s="37"/>
      <c r="J337" s="227">
        <f t="shared" si="20"/>
        <v>0</v>
      </c>
      <c r="K337" s="38"/>
      <c r="L337" s="36"/>
      <c r="M337" s="39" t="s">
        <v>1</v>
      </c>
      <c r="N337" s="131" t="s">
        <v>41</v>
      </c>
      <c r="O337" s="132"/>
      <c r="P337" s="133">
        <f t="shared" si="21"/>
        <v>0</v>
      </c>
      <c r="Q337" s="133">
        <v>0</v>
      </c>
      <c r="R337" s="133">
        <f t="shared" si="22"/>
        <v>0</v>
      </c>
      <c r="S337" s="133">
        <v>0</v>
      </c>
      <c r="T337" s="134">
        <f t="shared" si="23"/>
        <v>0</v>
      </c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R337" s="135" t="s">
        <v>308</v>
      </c>
      <c r="AT337" s="135" t="s">
        <v>206</v>
      </c>
      <c r="AU337" s="135" t="s">
        <v>88</v>
      </c>
      <c r="AY337" s="80" t="s">
        <v>203</v>
      </c>
      <c r="BE337" s="136">
        <f t="shared" si="24"/>
        <v>0</v>
      </c>
      <c r="BF337" s="136">
        <f t="shared" si="25"/>
        <v>0</v>
      </c>
      <c r="BG337" s="136">
        <f t="shared" si="26"/>
        <v>0</v>
      </c>
      <c r="BH337" s="136">
        <f t="shared" si="27"/>
        <v>0</v>
      </c>
      <c r="BI337" s="136">
        <f t="shared" si="28"/>
        <v>0</v>
      </c>
      <c r="BJ337" s="80" t="s">
        <v>88</v>
      </c>
      <c r="BK337" s="136">
        <f t="shared" si="29"/>
        <v>0</v>
      </c>
      <c r="BL337" s="80" t="s">
        <v>308</v>
      </c>
      <c r="BM337" s="135" t="s">
        <v>1840</v>
      </c>
    </row>
    <row r="338" spans="1:65" s="87" customFormat="1" ht="16.5" customHeight="1">
      <c r="A338" s="19"/>
      <c r="B338" s="36"/>
      <c r="C338" s="192" t="s">
        <v>926</v>
      </c>
      <c r="D338" s="192" t="s">
        <v>206</v>
      </c>
      <c r="E338" s="193" t="s">
        <v>1841</v>
      </c>
      <c r="F338" s="194" t="s">
        <v>1842</v>
      </c>
      <c r="G338" s="195" t="s">
        <v>209</v>
      </c>
      <c r="H338" s="196">
        <v>1</v>
      </c>
      <c r="I338" s="37"/>
      <c r="J338" s="227">
        <f t="shared" si="20"/>
        <v>0</v>
      </c>
      <c r="K338" s="38"/>
      <c r="L338" s="36"/>
      <c r="M338" s="39" t="s">
        <v>1</v>
      </c>
      <c r="N338" s="131" t="s">
        <v>41</v>
      </c>
      <c r="O338" s="132"/>
      <c r="P338" s="133">
        <f t="shared" si="21"/>
        <v>0</v>
      </c>
      <c r="Q338" s="133">
        <v>1.16E-3</v>
      </c>
      <c r="R338" s="133">
        <f t="shared" si="22"/>
        <v>1.16E-3</v>
      </c>
      <c r="S338" s="133">
        <v>0</v>
      </c>
      <c r="T338" s="134">
        <f t="shared" si="23"/>
        <v>0</v>
      </c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R338" s="135" t="s">
        <v>308</v>
      </c>
      <c r="AT338" s="135" t="s">
        <v>206</v>
      </c>
      <c r="AU338" s="135" t="s">
        <v>88</v>
      </c>
      <c r="AY338" s="80" t="s">
        <v>203</v>
      </c>
      <c r="BE338" s="136">
        <f t="shared" si="24"/>
        <v>0</v>
      </c>
      <c r="BF338" s="136">
        <f t="shared" si="25"/>
        <v>0</v>
      </c>
      <c r="BG338" s="136">
        <f t="shared" si="26"/>
        <v>0</v>
      </c>
      <c r="BH338" s="136">
        <f t="shared" si="27"/>
        <v>0</v>
      </c>
      <c r="BI338" s="136">
        <f t="shared" si="28"/>
        <v>0</v>
      </c>
      <c r="BJ338" s="80" t="s">
        <v>88</v>
      </c>
      <c r="BK338" s="136">
        <f t="shared" si="29"/>
        <v>0</v>
      </c>
      <c r="BL338" s="80" t="s">
        <v>308</v>
      </c>
      <c r="BM338" s="135" t="s">
        <v>1843</v>
      </c>
    </row>
    <row r="339" spans="1:65" s="87" customFormat="1" ht="16.5" customHeight="1">
      <c r="A339" s="19"/>
      <c r="B339" s="36"/>
      <c r="C339" s="213" t="s">
        <v>930</v>
      </c>
      <c r="D339" s="213" t="s">
        <v>368</v>
      </c>
      <c r="E339" s="214" t="s">
        <v>1844</v>
      </c>
      <c r="F339" s="215" t="s">
        <v>1845</v>
      </c>
      <c r="G339" s="216" t="s">
        <v>209</v>
      </c>
      <c r="H339" s="217">
        <v>1</v>
      </c>
      <c r="I339" s="44"/>
      <c r="J339" s="228">
        <f t="shared" si="20"/>
        <v>0</v>
      </c>
      <c r="K339" s="45"/>
      <c r="L339" s="157"/>
      <c r="M339" s="46" t="s">
        <v>1</v>
      </c>
      <c r="N339" s="158" t="s">
        <v>41</v>
      </c>
      <c r="O339" s="132"/>
      <c r="P339" s="133">
        <f t="shared" si="21"/>
        <v>0</v>
      </c>
      <c r="Q339" s="133">
        <v>3.65E-3</v>
      </c>
      <c r="R339" s="133">
        <f t="shared" si="22"/>
        <v>3.65E-3</v>
      </c>
      <c r="S339" s="133">
        <v>0</v>
      </c>
      <c r="T339" s="134">
        <f t="shared" si="23"/>
        <v>0</v>
      </c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R339" s="135" t="s">
        <v>420</v>
      </c>
      <c r="AT339" s="135" t="s">
        <v>368</v>
      </c>
      <c r="AU339" s="135" t="s">
        <v>88</v>
      </c>
      <c r="AY339" s="80" t="s">
        <v>203</v>
      </c>
      <c r="BE339" s="136">
        <f t="shared" si="24"/>
        <v>0</v>
      </c>
      <c r="BF339" s="136">
        <f t="shared" si="25"/>
        <v>0</v>
      </c>
      <c r="BG339" s="136">
        <f t="shared" si="26"/>
        <v>0</v>
      </c>
      <c r="BH339" s="136">
        <f t="shared" si="27"/>
        <v>0</v>
      </c>
      <c r="BI339" s="136">
        <f t="shared" si="28"/>
        <v>0</v>
      </c>
      <c r="BJ339" s="80" t="s">
        <v>88</v>
      </c>
      <c r="BK339" s="136">
        <f t="shared" si="29"/>
        <v>0</v>
      </c>
      <c r="BL339" s="80" t="s">
        <v>308</v>
      </c>
      <c r="BM339" s="135" t="s">
        <v>1846</v>
      </c>
    </row>
    <row r="340" spans="1:65" s="87" customFormat="1" ht="16.5" customHeight="1">
      <c r="A340" s="19"/>
      <c r="B340" s="36"/>
      <c r="C340" s="192" t="s">
        <v>934</v>
      </c>
      <c r="D340" s="192" t="s">
        <v>206</v>
      </c>
      <c r="E340" s="193" t="s">
        <v>1847</v>
      </c>
      <c r="F340" s="194" t="s">
        <v>1848</v>
      </c>
      <c r="G340" s="195" t="s">
        <v>408</v>
      </c>
      <c r="H340" s="196">
        <v>87.25</v>
      </c>
      <c r="I340" s="37"/>
      <c r="J340" s="227">
        <f t="shared" si="20"/>
        <v>0</v>
      </c>
      <c r="K340" s="38"/>
      <c r="L340" s="36"/>
      <c r="M340" s="39" t="s">
        <v>1</v>
      </c>
      <c r="N340" s="131" t="s">
        <v>41</v>
      </c>
      <c r="O340" s="132"/>
      <c r="P340" s="133">
        <f t="shared" si="21"/>
        <v>0</v>
      </c>
      <c r="Q340" s="133">
        <v>0</v>
      </c>
      <c r="R340" s="133">
        <f t="shared" si="22"/>
        <v>0</v>
      </c>
      <c r="S340" s="133">
        <v>0</v>
      </c>
      <c r="T340" s="134">
        <f t="shared" si="23"/>
        <v>0</v>
      </c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R340" s="135" t="s">
        <v>308</v>
      </c>
      <c r="AT340" s="135" t="s">
        <v>206</v>
      </c>
      <c r="AU340" s="135" t="s">
        <v>88</v>
      </c>
      <c r="AY340" s="80" t="s">
        <v>203</v>
      </c>
      <c r="BE340" s="136">
        <f t="shared" si="24"/>
        <v>0</v>
      </c>
      <c r="BF340" s="136">
        <f t="shared" si="25"/>
        <v>0</v>
      </c>
      <c r="BG340" s="136">
        <f t="shared" si="26"/>
        <v>0</v>
      </c>
      <c r="BH340" s="136">
        <f t="shared" si="27"/>
        <v>0</v>
      </c>
      <c r="BI340" s="136">
        <f t="shared" si="28"/>
        <v>0</v>
      </c>
      <c r="BJ340" s="80" t="s">
        <v>88</v>
      </c>
      <c r="BK340" s="136">
        <f t="shared" si="29"/>
        <v>0</v>
      </c>
      <c r="BL340" s="80" t="s">
        <v>308</v>
      </c>
      <c r="BM340" s="135" t="s">
        <v>1849</v>
      </c>
    </row>
    <row r="341" spans="1:65" s="40" customFormat="1">
      <c r="B341" s="137"/>
      <c r="C341" s="197"/>
      <c r="D341" s="198" t="s">
        <v>212</v>
      </c>
      <c r="E341" s="199" t="s">
        <v>1</v>
      </c>
      <c r="F341" s="200" t="s">
        <v>82</v>
      </c>
      <c r="G341" s="197"/>
      <c r="H341" s="201">
        <v>1</v>
      </c>
      <c r="J341" s="197"/>
      <c r="L341" s="137"/>
      <c r="M341" s="139"/>
      <c r="N341" s="140"/>
      <c r="O341" s="140"/>
      <c r="P341" s="140"/>
      <c r="Q341" s="140"/>
      <c r="R341" s="140"/>
      <c r="S341" s="140"/>
      <c r="T341" s="141"/>
      <c r="AT341" s="138" t="s">
        <v>212</v>
      </c>
      <c r="AU341" s="138" t="s">
        <v>88</v>
      </c>
      <c r="AV341" s="40" t="s">
        <v>88</v>
      </c>
      <c r="AW341" s="40" t="s">
        <v>31</v>
      </c>
      <c r="AX341" s="40" t="s">
        <v>75</v>
      </c>
      <c r="AY341" s="138" t="s">
        <v>203</v>
      </c>
    </row>
    <row r="342" spans="1:65" s="40" customFormat="1">
      <c r="B342" s="137"/>
      <c r="C342" s="197"/>
      <c r="D342" s="198" t="s">
        <v>212</v>
      </c>
      <c r="E342" s="199" t="s">
        <v>1</v>
      </c>
      <c r="F342" s="200" t="s">
        <v>82</v>
      </c>
      <c r="G342" s="197"/>
      <c r="H342" s="201">
        <v>1</v>
      </c>
      <c r="J342" s="197"/>
      <c r="L342" s="137"/>
      <c r="M342" s="139"/>
      <c r="N342" s="140"/>
      <c r="O342" s="140"/>
      <c r="P342" s="140"/>
      <c r="Q342" s="140"/>
      <c r="R342" s="140"/>
      <c r="S342" s="140"/>
      <c r="T342" s="141"/>
      <c r="AT342" s="138" t="s">
        <v>212</v>
      </c>
      <c r="AU342" s="138" t="s">
        <v>88</v>
      </c>
      <c r="AV342" s="40" t="s">
        <v>88</v>
      </c>
      <c r="AW342" s="40" t="s">
        <v>31</v>
      </c>
      <c r="AX342" s="40" t="s">
        <v>75</v>
      </c>
      <c r="AY342" s="138" t="s">
        <v>203</v>
      </c>
    </row>
    <row r="343" spans="1:65" s="40" customFormat="1">
      <c r="B343" s="137"/>
      <c r="C343" s="197"/>
      <c r="D343" s="198" t="s">
        <v>212</v>
      </c>
      <c r="E343" s="199" t="s">
        <v>1</v>
      </c>
      <c r="F343" s="200" t="s">
        <v>267</v>
      </c>
      <c r="G343" s="197"/>
      <c r="H343" s="201">
        <v>8</v>
      </c>
      <c r="J343" s="197"/>
      <c r="L343" s="137"/>
      <c r="M343" s="139"/>
      <c r="N343" s="140"/>
      <c r="O343" s="140"/>
      <c r="P343" s="140"/>
      <c r="Q343" s="140"/>
      <c r="R343" s="140"/>
      <c r="S343" s="140"/>
      <c r="T343" s="141"/>
      <c r="AT343" s="138" t="s">
        <v>212</v>
      </c>
      <c r="AU343" s="138" t="s">
        <v>88</v>
      </c>
      <c r="AV343" s="40" t="s">
        <v>88</v>
      </c>
      <c r="AW343" s="40" t="s">
        <v>31</v>
      </c>
      <c r="AX343" s="40" t="s">
        <v>75</v>
      </c>
      <c r="AY343" s="138" t="s">
        <v>203</v>
      </c>
    </row>
    <row r="344" spans="1:65" s="40" customFormat="1">
      <c r="B344" s="137"/>
      <c r="C344" s="197"/>
      <c r="D344" s="198" t="s">
        <v>212</v>
      </c>
      <c r="E344" s="199" t="s">
        <v>1</v>
      </c>
      <c r="F344" s="200" t="s">
        <v>1850</v>
      </c>
      <c r="G344" s="197"/>
      <c r="H344" s="201">
        <v>16.5</v>
      </c>
      <c r="J344" s="197"/>
      <c r="L344" s="137"/>
      <c r="M344" s="139"/>
      <c r="N344" s="140"/>
      <c r="O344" s="140"/>
      <c r="P344" s="140"/>
      <c r="Q344" s="140"/>
      <c r="R344" s="140"/>
      <c r="S344" s="140"/>
      <c r="T344" s="141"/>
      <c r="AT344" s="138" t="s">
        <v>212</v>
      </c>
      <c r="AU344" s="138" t="s">
        <v>88</v>
      </c>
      <c r="AV344" s="40" t="s">
        <v>88</v>
      </c>
      <c r="AW344" s="40" t="s">
        <v>31</v>
      </c>
      <c r="AX344" s="40" t="s">
        <v>75</v>
      </c>
      <c r="AY344" s="138" t="s">
        <v>203</v>
      </c>
    </row>
    <row r="345" spans="1:65" s="40" customFormat="1">
      <c r="B345" s="137"/>
      <c r="C345" s="197"/>
      <c r="D345" s="198" t="s">
        <v>212</v>
      </c>
      <c r="E345" s="199" t="s">
        <v>1</v>
      </c>
      <c r="F345" s="200" t="s">
        <v>1851</v>
      </c>
      <c r="G345" s="197"/>
      <c r="H345" s="201">
        <v>46.75</v>
      </c>
      <c r="J345" s="197"/>
      <c r="L345" s="137"/>
      <c r="M345" s="139"/>
      <c r="N345" s="140"/>
      <c r="O345" s="140"/>
      <c r="P345" s="140"/>
      <c r="Q345" s="140"/>
      <c r="R345" s="140"/>
      <c r="S345" s="140"/>
      <c r="T345" s="141"/>
      <c r="AT345" s="138" t="s">
        <v>212</v>
      </c>
      <c r="AU345" s="138" t="s">
        <v>88</v>
      </c>
      <c r="AV345" s="40" t="s">
        <v>88</v>
      </c>
      <c r="AW345" s="40" t="s">
        <v>31</v>
      </c>
      <c r="AX345" s="40" t="s">
        <v>75</v>
      </c>
      <c r="AY345" s="138" t="s">
        <v>203</v>
      </c>
    </row>
    <row r="346" spans="1:65" s="40" customFormat="1">
      <c r="B346" s="137"/>
      <c r="C346" s="197"/>
      <c r="D346" s="198" t="s">
        <v>212</v>
      </c>
      <c r="E346" s="199" t="s">
        <v>1</v>
      </c>
      <c r="F346" s="200" t="s">
        <v>296</v>
      </c>
      <c r="G346" s="197"/>
      <c r="H346" s="201">
        <v>14</v>
      </c>
      <c r="J346" s="197"/>
      <c r="L346" s="137"/>
      <c r="M346" s="139"/>
      <c r="N346" s="140"/>
      <c r="O346" s="140"/>
      <c r="P346" s="140"/>
      <c r="Q346" s="140"/>
      <c r="R346" s="140"/>
      <c r="S346" s="140"/>
      <c r="T346" s="141"/>
      <c r="AT346" s="138" t="s">
        <v>212</v>
      </c>
      <c r="AU346" s="138" t="s">
        <v>88</v>
      </c>
      <c r="AV346" s="40" t="s">
        <v>88</v>
      </c>
      <c r="AW346" s="40" t="s">
        <v>31</v>
      </c>
      <c r="AX346" s="40" t="s">
        <v>75</v>
      </c>
      <c r="AY346" s="138" t="s">
        <v>203</v>
      </c>
    </row>
    <row r="347" spans="1:65" s="41" customFormat="1">
      <c r="B347" s="142"/>
      <c r="C347" s="202"/>
      <c r="D347" s="198" t="s">
        <v>212</v>
      </c>
      <c r="E347" s="203" t="s">
        <v>1</v>
      </c>
      <c r="F347" s="204" t="s">
        <v>239</v>
      </c>
      <c r="G347" s="202"/>
      <c r="H347" s="205">
        <v>87.25</v>
      </c>
      <c r="J347" s="202"/>
      <c r="L347" s="142"/>
      <c r="M347" s="144"/>
      <c r="N347" s="145"/>
      <c r="O347" s="145"/>
      <c r="P347" s="145"/>
      <c r="Q347" s="145"/>
      <c r="R347" s="145"/>
      <c r="S347" s="145"/>
      <c r="T347" s="146"/>
      <c r="AT347" s="143" t="s">
        <v>212</v>
      </c>
      <c r="AU347" s="143" t="s">
        <v>88</v>
      </c>
      <c r="AV347" s="41" t="s">
        <v>210</v>
      </c>
      <c r="AW347" s="41" t="s">
        <v>31</v>
      </c>
      <c r="AX347" s="41" t="s">
        <v>82</v>
      </c>
      <c r="AY347" s="143" t="s">
        <v>203</v>
      </c>
    </row>
    <row r="348" spans="1:65" s="87" customFormat="1" ht="16.5" customHeight="1">
      <c r="A348" s="19"/>
      <c r="B348" s="36"/>
      <c r="C348" s="192" t="s">
        <v>940</v>
      </c>
      <c r="D348" s="192" t="s">
        <v>206</v>
      </c>
      <c r="E348" s="193" t="s">
        <v>1852</v>
      </c>
      <c r="F348" s="194" t="s">
        <v>1853</v>
      </c>
      <c r="G348" s="195" t="s">
        <v>605</v>
      </c>
      <c r="H348" s="196">
        <v>0.18</v>
      </c>
      <c r="I348" s="37"/>
      <c r="J348" s="227">
        <f>ROUND(I348*H348,2)</f>
        <v>0</v>
      </c>
      <c r="K348" s="38"/>
      <c r="L348" s="36"/>
      <c r="M348" s="39" t="s">
        <v>1</v>
      </c>
      <c r="N348" s="131" t="s">
        <v>41</v>
      </c>
      <c r="O348" s="132"/>
      <c r="P348" s="133">
        <f>O348*H348</f>
        <v>0</v>
      </c>
      <c r="Q348" s="133">
        <v>0</v>
      </c>
      <c r="R348" s="133">
        <f>Q348*H348</f>
        <v>0</v>
      </c>
      <c r="S348" s="133">
        <v>0</v>
      </c>
      <c r="T348" s="134">
        <f>S348*H348</f>
        <v>0</v>
      </c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R348" s="135" t="s">
        <v>308</v>
      </c>
      <c r="AT348" s="135" t="s">
        <v>206</v>
      </c>
      <c r="AU348" s="135" t="s">
        <v>88</v>
      </c>
      <c r="AY348" s="80" t="s">
        <v>203</v>
      </c>
      <c r="BE348" s="136">
        <f>IF(N348="základná",J348,0)</f>
        <v>0</v>
      </c>
      <c r="BF348" s="136">
        <f>IF(N348="znížená",J348,0)</f>
        <v>0</v>
      </c>
      <c r="BG348" s="136">
        <f>IF(N348="zákl. prenesená",J348,0)</f>
        <v>0</v>
      </c>
      <c r="BH348" s="136">
        <f>IF(N348="zníž. prenesená",J348,0)</f>
        <v>0</v>
      </c>
      <c r="BI348" s="136">
        <f>IF(N348="nulová",J348,0)</f>
        <v>0</v>
      </c>
      <c r="BJ348" s="80" t="s">
        <v>88</v>
      </c>
      <c r="BK348" s="136">
        <f>ROUND(I348*H348,2)</f>
        <v>0</v>
      </c>
      <c r="BL348" s="80" t="s">
        <v>308</v>
      </c>
      <c r="BM348" s="135" t="s">
        <v>1854</v>
      </c>
    </row>
    <row r="349" spans="1:65" s="35" customFormat="1" ht="22.9" customHeight="1">
      <c r="B349" s="123"/>
      <c r="C349" s="188"/>
      <c r="D349" s="189" t="s">
        <v>74</v>
      </c>
      <c r="E349" s="191" t="s">
        <v>1675</v>
      </c>
      <c r="F349" s="191" t="s">
        <v>1676</v>
      </c>
      <c r="G349" s="188"/>
      <c r="H349" s="188"/>
      <c r="J349" s="226">
        <f>BK349</f>
        <v>0</v>
      </c>
      <c r="L349" s="123"/>
      <c r="M349" s="125"/>
      <c r="N349" s="126"/>
      <c r="O349" s="126"/>
      <c r="P349" s="127">
        <f>SUM(P350:P413)</f>
        <v>0</v>
      </c>
      <c r="Q349" s="126"/>
      <c r="R349" s="127">
        <f>SUM(R350:R413)</f>
        <v>0.23543800000000006</v>
      </c>
      <c r="S349" s="126"/>
      <c r="T349" s="128">
        <f>SUM(T350:T413)</f>
        <v>0</v>
      </c>
      <c r="AR349" s="124" t="s">
        <v>88</v>
      </c>
      <c r="AT349" s="129" t="s">
        <v>74</v>
      </c>
      <c r="AU349" s="129" t="s">
        <v>82</v>
      </c>
      <c r="AY349" s="124" t="s">
        <v>203</v>
      </c>
      <c r="BK349" s="130">
        <f>SUM(BK350:BK413)</f>
        <v>0</v>
      </c>
    </row>
    <row r="350" spans="1:65" s="87" customFormat="1" ht="16.5" customHeight="1">
      <c r="A350" s="19"/>
      <c r="B350" s="36"/>
      <c r="C350" s="192" t="s">
        <v>600</v>
      </c>
      <c r="D350" s="192" t="s">
        <v>206</v>
      </c>
      <c r="E350" s="193" t="s">
        <v>1855</v>
      </c>
      <c r="F350" s="194" t="s">
        <v>1856</v>
      </c>
      <c r="G350" s="195" t="s">
        <v>408</v>
      </c>
      <c r="H350" s="196">
        <v>116.3</v>
      </c>
      <c r="I350" s="37"/>
      <c r="J350" s="227">
        <f>ROUND(I350*H350,2)</f>
        <v>0</v>
      </c>
      <c r="K350" s="38"/>
      <c r="L350" s="36"/>
      <c r="M350" s="39" t="s">
        <v>1</v>
      </c>
      <c r="N350" s="131" t="s">
        <v>41</v>
      </c>
      <c r="O350" s="132"/>
      <c r="P350" s="133">
        <f>O350*H350</f>
        <v>0</v>
      </c>
      <c r="Q350" s="133">
        <v>2.9E-4</v>
      </c>
      <c r="R350" s="133">
        <f>Q350*H350</f>
        <v>3.3727E-2</v>
      </c>
      <c r="S350" s="133">
        <v>0</v>
      </c>
      <c r="T350" s="134">
        <f>S350*H350</f>
        <v>0</v>
      </c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R350" s="135" t="s">
        <v>308</v>
      </c>
      <c r="AT350" s="135" t="s">
        <v>206</v>
      </c>
      <c r="AU350" s="135" t="s">
        <v>88</v>
      </c>
      <c r="AY350" s="80" t="s">
        <v>203</v>
      </c>
      <c r="BE350" s="136">
        <f>IF(N350="základná",J350,0)</f>
        <v>0</v>
      </c>
      <c r="BF350" s="136">
        <f>IF(N350="znížená",J350,0)</f>
        <v>0</v>
      </c>
      <c r="BG350" s="136">
        <f>IF(N350="zákl. prenesená",J350,0)</f>
        <v>0</v>
      </c>
      <c r="BH350" s="136">
        <f>IF(N350="zníž. prenesená",J350,0)</f>
        <v>0</v>
      </c>
      <c r="BI350" s="136">
        <f>IF(N350="nulová",J350,0)</f>
        <v>0</v>
      </c>
      <c r="BJ350" s="80" t="s">
        <v>88</v>
      </c>
      <c r="BK350" s="136">
        <f>ROUND(I350*H350,2)</f>
        <v>0</v>
      </c>
      <c r="BL350" s="80" t="s">
        <v>308</v>
      </c>
      <c r="BM350" s="135" t="s">
        <v>1857</v>
      </c>
    </row>
    <row r="351" spans="1:65" s="40" customFormat="1">
      <c r="B351" s="137"/>
      <c r="C351" s="197"/>
      <c r="D351" s="198" t="s">
        <v>212</v>
      </c>
      <c r="E351" s="199" t="s">
        <v>1</v>
      </c>
      <c r="F351" s="200" t="s">
        <v>1744</v>
      </c>
      <c r="G351" s="197"/>
      <c r="H351" s="201">
        <v>55</v>
      </c>
      <c r="J351" s="197"/>
      <c r="L351" s="137"/>
      <c r="M351" s="139"/>
      <c r="N351" s="140"/>
      <c r="O351" s="140"/>
      <c r="P351" s="140"/>
      <c r="Q351" s="140"/>
      <c r="R351" s="140"/>
      <c r="S351" s="140"/>
      <c r="T351" s="141"/>
      <c r="AT351" s="138" t="s">
        <v>212</v>
      </c>
      <c r="AU351" s="138" t="s">
        <v>88</v>
      </c>
      <c r="AV351" s="40" t="s">
        <v>88</v>
      </c>
      <c r="AW351" s="40" t="s">
        <v>31</v>
      </c>
      <c r="AX351" s="40" t="s">
        <v>75</v>
      </c>
      <c r="AY351" s="138" t="s">
        <v>203</v>
      </c>
    </row>
    <row r="352" spans="1:65" s="43" customFormat="1">
      <c r="B352" s="152"/>
      <c r="C352" s="209"/>
      <c r="D352" s="198" t="s">
        <v>212</v>
      </c>
      <c r="E352" s="210" t="s">
        <v>1</v>
      </c>
      <c r="F352" s="211" t="s">
        <v>231</v>
      </c>
      <c r="G352" s="209"/>
      <c r="H352" s="212">
        <v>55</v>
      </c>
      <c r="J352" s="209"/>
      <c r="L352" s="152"/>
      <c r="M352" s="154"/>
      <c r="N352" s="155"/>
      <c r="O352" s="155"/>
      <c r="P352" s="155"/>
      <c r="Q352" s="155"/>
      <c r="R352" s="155"/>
      <c r="S352" s="155"/>
      <c r="T352" s="156"/>
      <c r="AT352" s="153" t="s">
        <v>212</v>
      </c>
      <c r="AU352" s="153" t="s">
        <v>88</v>
      </c>
      <c r="AV352" s="43" t="s">
        <v>204</v>
      </c>
      <c r="AW352" s="43" t="s">
        <v>31</v>
      </c>
      <c r="AX352" s="43" t="s">
        <v>75</v>
      </c>
      <c r="AY352" s="153" t="s">
        <v>203</v>
      </c>
    </row>
    <row r="353" spans="1:65" s="40" customFormat="1">
      <c r="B353" s="137"/>
      <c r="C353" s="197"/>
      <c r="D353" s="198" t="s">
        <v>212</v>
      </c>
      <c r="E353" s="199" t="s">
        <v>1</v>
      </c>
      <c r="F353" s="200" t="s">
        <v>1749</v>
      </c>
      <c r="G353" s="197"/>
      <c r="H353" s="201">
        <v>61.3</v>
      </c>
      <c r="J353" s="197"/>
      <c r="L353" s="137"/>
      <c r="M353" s="139"/>
      <c r="N353" s="140"/>
      <c r="O353" s="140"/>
      <c r="P353" s="140"/>
      <c r="Q353" s="140"/>
      <c r="R353" s="140"/>
      <c r="S353" s="140"/>
      <c r="T353" s="141"/>
      <c r="AT353" s="138" t="s">
        <v>212</v>
      </c>
      <c r="AU353" s="138" t="s">
        <v>88</v>
      </c>
      <c r="AV353" s="40" t="s">
        <v>88</v>
      </c>
      <c r="AW353" s="40" t="s">
        <v>31</v>
      </c>
      <c r="AX353" s="40" t="s">
        <v>75</v>
      </c>
      <c r="AY353" s="138" t="s">
        <v>203</v>
      </c>
    </row>
    <row r="354" spans="1:65" s="43" customFormat="1">
      <c r="B354" s="152"/>
      <c r="C354" s="209"/>
      <c r="D354" s="198" t="s">
        <v>212</v>
      </c>
      <c r="E354" s="210" t="s">
        <v>1</v>
      </c>
      <c r="F354" s="211" t="s">
        <v>231</v>
      </c>
      <c r="G354" s="209"/>
      <c r="H354" s="212">
        <v>61.3</v>
      </c>
      <c r="J354" s="209"/>
      <c r="L354" s="152"/>
      <c r="M354" s="154"/>
      <c r="N354" s="155"/>
      <c r="O354" s="155"/>
      <c r="P354" s="155"/>
      <c r="Q354" s="155"/>
      <c r="R354" s="155"/>
      <c r="S354" s="155"/>
      <c r="T354" s="156"/>
      <c r="AT354" s="153" t="s">
        <v>212</v>
      </c>
      <c r="AU354" s="153" t="s">
        <v>88</v>
      </c>
      <c r="AV354" s="43" t="s">
        <v>204</v>
      </c>
      <c r="AW354" s="43" t="s">
        <v>31</v>
      </c>
      <c r="AX354" s="43" t="s">
        <v>75</v>
      </c>
      <c r="AY354" s="153" t="s">
        <v>203</v>
      </c>
    </row>
    <row r="355" spans="1:65" s="41" customFormat="1">
      <c r="B355" s="142"/>
      <c r="C355" s="202"/>
      <c r="D355" s="198" t="s">
        <v>212</v>
      </c>
      <c r="E355" s="203" t="s">
        <v>1</v>
      </c>
      <c r="F355" s="204" t="s">
        <v>239</v>
      </c>
      <c r="G355" s="202"/>
      <c r="H355" s="205">
        <v>116.3</v>
      </c>
      <c r="J355" s="202"/>
      <c r="L355" s="142"/>
      <c r="M355" s="144"/>
      <c r="N355" s="145"/>
      <c r="O355" s="145"/>
      <c r="P355" s="145"/>
      <c r="Q355" s="145"/>
      <c r="R355" s="145"/>
      <c r="S355" s="145"/>
      <c r="T355" s="146"/>
      <c r="AT355" s="143" t="s">
        <v>212</v>
      </c>
      <c r="AU355" s="143" t="s">
        <v>88</v>
      </c>
      <c r="AV355" s="41" t="s">
        <v>210</v>
      </c>
      <c r="AW355" s="41" t="s">
        <v>31</v>
      </c>
      <c r="AX355" s="41" t="s">
        <v>82</v>
      </c>
      <c r="AY355" s="143" t="s">
        <v>203</v>
      </c>
    </row>
    <row r="356" spans="1:65" s="87" customFormat="1" ht="16.5" customHeight="1">
      <c r="A356" s="19"/>
      <c r="B356" s="36"/>
      <c r="C356" s="192" t="s">
        <v>967</v>
      </c>
      <c r="D356" s="192" t="s">
        <v>206</v>
      </c>
      <c r="E356" s="193" t="s">
        <v>1858</v>
      </c>
      <c r="F356" s="194" t="s">
        <v>1859</v>
      </c>
      <c r="G356" s="195" t="s">
        <v>408</v>
      </c>
      <c r="H356" s="196">
        <v>67.2</v>
      </c>
      <c r="I356" s="37"/>
      <c r="J356" s="227">
        <f>ROUND(I356*H356,2)</f>
        <v>0</v>
      </c>
      <c r="K356" s="38"/>
      <c r="L356" s="36"/>
      <c r="M356" s="39" t="s">
        <v>1</v>
      </c>
      <c r="N356" s="131" t="s">
        <v>41</v>
      </c>
      <c r="O356" s="132"/>
      <c r="P356" s="133">
        <f>O356*H356</f>
        <v>0</v>
      </c>
      <c r="Q356" s="133">
        <v>4.2999999999999999E-4</v>
      </c>
      <c r="R356" s="133">
        <f>Q356*H356</f>
        <v>2.8896000000000002E-2</v>
      </c>
      <c r="S356" s="133">
        <v>0</v>
      </c>
      <c r="T356" s="134">
        <f>S356*H356</f>
        <v>0</v>
      </c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R356" s="135" t="s">
        <v>308</v>
      </c>
      <c r="AT356" s="135" t="s">
        <v>206</v>
      </c>
      <c r="AU356" s="135" t="s">
        <v>88</v>
      </c>
      <c r="AY356" s="80" t="s">
        <v>203</v>
      </c>
      <c r="BE356" s="136">
        <f>IF(N356="základná",J356,0)</f>
        <v>0</v>
      </c>
      <c r="BF356" s="136">
        <f>IF(N356="znížená",J356,0)</f>
        <v>0</v>
      </c>
      <c r="BG356" s="136">
        <f>IF(N356="zákl. prenesená",J356,0)</f>
        <v>0</v>
      </c>
      <c r="BH356" s="136">
        <f>IF(N356="zníž. prenesená",J356,0)</f>
        <v>0</v>
      </c>
      <c r="BI356" s="136">
        <f>IF(N356="nulová",J356,0)</f>
        <v>0</v>
      </c>
      <c r="BJ356" s="80" t="s">
        <v>88</v>
      </c>
      <c r="BK356" s="136">
        <f>ROUND(I356*H356,2)</f>
        <v>0</v>
      </c>
      <c r="BL356" s="80" t="s">
        <v>308</v>
      </c>
      <c r="BM356" s="135" t="s">
        <v>1860</v>
      </c>
    </row>
    <row r="357" spans="1:65" s="40" customFormat="1">
      <c r="B357" s="137"/>
      <c r="C357" s="197"/>
      <c r="D357" s="198" t="s">
        <v>212</v>
      </c>
      <c r="E357" s="199" t="s">
        <v>1</v>
      </c>
      <c r="F357" s="200" t="s">
        <v>1753</v>
      </c>
      <c r="G357" s="197"/>
      <c r="H357" s="201">
        <v>31.5</v>
      </c>
      <c r="J357" s="197"/>
      <c r="L357" s="137"/>
      <c r="M357" s="139"/>
      <c r="N357" s="140"/>
      <c r="O357" s="140"/>
      <c r="P357" s="140"/>
      <c r="Q357" s="140"/>
      <c r="R357" s="140"/>
      <c r="S357" s="140"/>
      <c r="T357" s="141"/>
      <c r="AT357" s="138" t="s">
        <v>212</v>
      </c>
      <c r="AU357" s="138" t="s">
        <v>88</v>
      </c>
      <c r="AV357" s="40" t="s">
        <v>88</v>
      </c>
      <c r="AW357" s="40" t="s">
        <v>31</v>
      </c>
      <c r="AX357" s="40" t="s">
        <v>75</v>
      </c>
      <c r="AY357" s="138" t="s">
        <v>203</v>
      </c>
    </row>
    <row r="358" spans="1:65" s="40" customFormat="1">
      <c r="B358" s="137"/>
      <c r="C358" s="197"/>
      <c r="D358" s="198" t="s">
        <v>212</v>
      </c>
      <c r="E358" s="199" t="s">
        <v>1</v>
      </c>
      <c r="F358" s="200" t="s">
        <v>1757</v>
      </c>
      <c r="G358" s="197"/>
      <c r="H358" s="201">
        <v>35.700000000000003</v>
      </c>
      <c r="J358" s="197"/>
      <c r="L358" s="137"/>
      <c r="M358" s="139"/>
      <c r="N358" s="140"/>
      <c r="O358" s="140"/>
      <c r="P358" s="140"/>
      <c r="Q358" s="140"/>
      <c r="R358" s="140"/>
      <c r="S358" s="140"/>
      <c r="T358" s="141"/>
      <c r="AT358" s="138" t="s">
        <v>212</v>
      </c>
      <c r="AU358" s="138" t="s">
        <v>88</v>
      </c>
      <c r="AV358" s="40" t="s">
        <v>88</v>
      </c>
      <c r="AW358" s="40" t="s">
        <v>31</v>
      </c>
      <c r="AX358" s="40" t="s">
        <v>75</v>
      </c>
      <c r="AY358" s="138" t="s">
        <v>203</v>
      </c>
    </row>
    <row r="359" spans="1:65" s="41" customFormat="1">
      <c r="B359" s="142"/>
      <c r="C359" s="202"/>
      <c r="D359" s="198" t="s">
        <v>212</v>
      </c>
      <c r="E359" s="203" t="s">
        <v>1</v>
      </c>
      <c r="F359" s="204" t="s">
        <v>239</v>
      </c>
      <c r="G359" s="202"/>
      <c r="H359" s="205">
        <v>67.2</v>
      </c>
      <c r="J359" s="202"/>
      <c r="L359" s="142"/>
      <c r="M359" s="144"/>
      <c r="N359" s="145"/>
      <c r="O359" s="145"/>
      <c r="P359" s="145"/>
      <c r="Q359" s="145"/>
      <c r="R359" s="145"/>
      <c r="S359" s="145"/>
      <c r="T359" s="146"/>
      <c r="AT359" s="143" t="s">
        <v>212</v>
      </c>
      <c r="AU359" s="143" t="s">
        <v>88</v>
      </c>
      <c r="AV359" s="41" t="s">
        <v>210</v>
      </c>
      <c r="AW359" s="41" t="s">
        <v>31</v>
      </c>
      <c r="AX359" s="41" t="s">
        <v>82</v>
      </c>
      <c r="AY359" s="143" t="s">
        <v>203</v>
      </c>
    </row>
    <row r="360" spans="1:65" s="87" customFormat="1" ht="16.5" customHeight="1">
      <c r="A360" s="19"/>
      <c r="B360" s="36"/>
      <c r="C360" s="192" t="s">
        <v>621</v>
      </c>
      <c r="D360" s="192" t="s">
        <v>206</v>
      </c>
      <c r="E360" s="193" t="s">
        <v>1861</v>
      </c>
      <c r="F360" s="194" t="s">
        <v>1862</v>
      </c>
      <c r="G360" s="195" t="s">
        <v>408</v>
      </c>
      <c r="H360" s="196">
        <v>52</v>
      </c>
      <c r="I360" s="37"/>
      <c r="J360" s="227">
        <f>ROUND(I360*H360,2)</f>
        <v>0</v>
      </c>
      <c r="K360" s="38"/>
      <c r="L360" s="36"/>
      <c r="M360" s="39" t="s">
        <v>1</v>
      </c>
      <c r="N360" s="131" t="s">
        <v>41</v>
      </c>
      <c r="O360" s="132"/>
      <c r="P360" s="133">
        <f>O360*H360</f>
        <v>0</v>
      </c>
      <c r="Q360" s="133">
        <v>5.9000000000000003E-4</v>
      </c>
      <c r="R360" s="133">
        <f>Q360*H360</f>
        <v>3.0680000000000002E-2</v>
      </c>
      <c r="S360" s="133">
        <v>0</v>
      </c>
      <c r="T360" s="134">
        <f>S360*H360</f>
        <v>0</v>
      </c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R360" s="135" t="s">
        <v>308</v>
      </c>
      <c r="AT360" s="135" t="s">
        <v>206</v>
      </c>
      <c r="AU360" s="135" t="s">
        <v>88</v>
      </c>
      <c r="AY360" s="80" t="s">
        <v>203</v>
      </c>
      <c r="BE360" s="136">
        <f>IF(N360="základná",J360,0)</f>
        <v>0</v>
      </c>
      <c r="BF360" s="136">
        <f>IF(N360="znížená",J360,0)</f>
        <v>0</v>
      </c>
      <c r="BG360" s="136">
        <f>IF(N360="zákl. prenesená",J360,0)</f>
        <v>0</v>
      </c>
      <c r="BH360" s="136">
        <f>IF(N360="zníž. prenesená",J360,0)</f>
        <v>0</v>
      </c>
      <c r="BI360" s="136">
        <f>IF(N360="nulová",J360,0)</f>
        <v>0</v>
      </c>
      <c r="BJ360" s="80" t="s">
        <v>88</v>
      </c>
      <c r="BK360" s="136">
        <f>ROUND(I360*H360,2)</f>
        <v>0</v>
      </c>
      <c r="BL360" s="80" t="s">
        <v>308</v>
      </c>
      <c r="BM360" s="135" t="s">
        <v>1863</v>
      </c>
    </row>
    <row r="361" spans="1:65" s="40" customFormat="1">
      <c r="B361" s="137"/>
      <c r="C361" s="197"/>
      <c r="D361" s="198" t="s">
        <v>212</v>
      </c>
      <c r="E361" s="199" t="s">
        <v>1</v>
      </c>
      <c r="F361" s="200" t="s">
        <v>1864</v>
      </c>
      <c r="G361" s="197"/>
      <c r="H361" s="201">
        <v>37</v>
      </c>
      <c r="J361" s="197"/>
      <c r="L361" s="137"/>
      <c r="M361" s="139"/>
      <c r="N361" s="140"/>
      <c r="O361" s="140"/>
      <c r="P361" s="140"/>
      <c r="Q361" s="140"/>
      <c r="R361" s="140"/>
      <c r="S361" s="140"/>
      <c r="T361" s="141"/>
      <c r="AT361" s="138" t="s">
        <v>212</v>
      </c>
      <c r="AU361" s="138" t="s">
        <v>88</v>
      </c>
      <c r="AV361" s="40" t="s">
        <v>88</v>
      </c>
      <c r="AW361" s="40" t="s">
        <v>31</v>
      </c>
      <c r="AX361" s="40" t="s">
        <v>75</v>
      </c>
      <c r="AY361" s="138" t="s">
        <v>203</v>
      </c>
    </row>
    <row r="362" spans="1:65" s="40" customFormat="1">
      <c r="B362" s="137"/>
      <c r="C362" s="197"/>
      <c r="D362" s="198" t="s">
        <v>212</v>
      </c>
      <c r="E362" s="199" t="s">
        <v>1</v>
      </c>
      <c r="F362" s="200" t="s">
        <v>300</v>
      </c>
      <c r="G362" s="197"/>
      <c r="H362" s="201">
        <v>15</v>
      </c>
      <c r="J362" s="197"/>
      <c r="L362" s="137"/>
      <c r="M362" s="139"/>
      <c r="N362" s="140"/>
      <c r="O362" s="140"/>
      <c r="P362" s="140"/>
      <c r="Q362" s="140"/>
      <c r="R362" s="140"/>
      <c r="S362" s="140"/>
      <c r="T362" s="141"/>
      <c r="AT362" s="138" t="s">
        <v>212</v>
      </c>
      <c r="AU362" s="138" t="s">
        <v>88</v>
      </c>
      <c r="AV362" s="40" t="s">
        <v>88</v>
      </c>
      <c r="AW362" s="40" t="s">
        <v>31</v>
      </c>
      <c r="AX362" s="40" t="s">
        <v>75</v>
      </c>
      <c r="AY362" s="138" t="s">
        <v>203</v>
      </c>
    </row>
    <row r="363" spans="1:65" s="41" customFormat="1">
      <c r="B363" s="142"/>
      <c r="C363" s="202"/>
      <c r="D363" s="198" t="s">
        <v>212</v>
      </c>
      <c r="E363" s="203" t="s">
        <v>1</v>
      </c>
      <c r="F363" s="204" t="s">
        <v>239</v>
      </c>
      <c r="G363" s="202"/>
      <c r="H363" s="205">
        <v>52</v>
      </c>
      <c r="J363" s="202"/>
      <c r="L363" s="142"/>
      <c r="M363" s="144"/>
      <c r="N363" s="145"/>
      <c r="O363" s="145"/>
      <c r="P363" s="145"/>
      <c r="Q363" s="145"/>
      <c r="R363" s="145"/>
      <c r="S363" s="145"/>
      <c r="T363" s="146"/>
      <c r="AT363" s="143" t="s">
        <v>212</v>
      </c>
      <c r="AU363" s="143" t="s">
        <v>88</v>
      </c>
      <c r="AV363" s="41" t="s">
        <v>210</v>
      </c>
      <c r="AW363" s="41" t="s">
        <v>31</v>
      </c>
      <c r="AX363" s="41" t="s">
        <v>82</v>
      </c>
      <c r="AY363" s="143" t="s">
        <v>203</v>
      </c>
    </row>
    <row r="364" spans="1:65" s="87" customFormat="1" ht="16.5" customHeight="1">
      <c r="A364" s="19"/>
      <c r="B364" s="36"/>
      <c r="C364" s="192" t="s">
        <v>997</v>
      </c>
      <c r="D364" s="192" t="s">
        <v>206</v>
      </c>
      <c r="E364" s="193" t="s">
        <v>1865</v>
      </c>
      <c r="F364" s="194" t="s">
        <v>1866</v>
      </c>
      <c r="G364" s="195" t="s">
        <v>408</v>
      </c>
      <c r="H364" s="196">
        <v>43.5</v>
      </c>
      <c r="I364" s="37"/>
      <c r="J364" s="227">
        <f>ROUND(I364*H364,2)</f>
        <v>0</v>
      </c>
      <c r="K364" s="38"/>
      <c r="L364" s="36"/>
      <c r="M364" s="39" t="s">
        <v>1</v>
      </c>
      <c r="N364" s="131" t="s">
        <v>41</v>
      </c>
      <c r="O364" s="132"/>
      <c r="P364" s="133">
        <f>O364*H364</f>
        <v>0</v>
      </c>
      <c r="Q364" s="133">
        <v>9.3999999999999997E-4</v>
      </c>
      <c r="R364" s="133">
        <f>Q364*H364</f>
        <v>4.0889999999999996E-2</v>
      </c>
      <c r="S364" s="133">
        <v>0</v>
      </c>
      <c r="T364" s="134">
        <f>S364*H364</f>
        <v>0</v>
      </c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R364" s="135" t="s">
        <v>308</v>
      </c>
      <c r="AT364" s="135" t="s">
        <v>206</v>
      </c>
      <c r="AU364" s="135" t="s">
        <v>88</v>
      </c>
      <c r="AY364" s="80" t="s">
        <v>203</v>
      </c>
      <c r="BE364" s="136">
        <f>IF(N364="základná",J364,0)</f>
        <v>0</v>
      </c>
      <c r="BF364" s="136">
        <f>IF(N364="znížená",J364,0)</f>
        <v>0</v>
      </c>
      <c r="BG364" s="136">
        <f>IF(N364="zákl. prenesená",J364,0)</f>
        <v>0</v>
      </c>
      <c r="BH364" s="136">
        <f>IF(N364="zníž. prenesená",J364,0)</f>
        <v>0</v>
      </c>
      <c r="BI364" s="136">
        <f>IF(N364="nulová",J364,0)</f>
        <v>0</v>
      </c>
      <c r="BJ364" s="80" t="s">
        <v>88</v>
      </c>
      <c r="BK364" s="136">
        <f>ROUND(I364*H364,2)</f>
        <v>0</v>
      </c>
      <c r="BL364" s="80" t="s">
        <v>308</v>
      </c>
      <c r="BM364" s="135" t="s">
        <v>1867</v>
      </c>
    </row>
    <row r="365" spans="1:65" s="40" customFormat="1">
      <c r="B365" s="137"/>
      <c r="C365" s="197"/>
      <c r="D365" s="198" t="s">
        <v>212</v>
      </c>
      <c r="E365" s="199" t="s">
        <v>1</v>
      </c>
      <c r="F365" s="200" t="s">
        <v>1764</v>
      </c>
      <c r="G365" s="197"/>
      <c r="H365" s="201">
        <v>18.5</v>
      </c>
      <c r="J365" s="197"/>
      <c r="L365" s="137"/>
      <c r="M365" s="139"/>
      <c r="N365" s="140"/>
      <c r="O365" s="140"/>
      <c r="P365" s="140"/>
      <c r="Q365" s="140"/>
      <c r="R365" s="140"/>
      <c r="S365" s="140"/>
      <c r="T365" s="141"/>
      <c r="AT365" s="138" t="s">
        <v>212</v>
      </c>
      <c r="AU365" s="138" t="s">
        <v>88</v>
      </c>
      <c r="AV365" s="40" t="s">
        <v>88</v>
      </c>
      <c r="AW365" s="40" t="s">
        <v>31</v>
      </c>
      <c r="AX365" s="40" t="s">
        <v>75</v>
      </c>
      <c r="AY365" s="138" t="s">
        <v>203</v>
      </c>
    </row>
    <row r="366" spans="1:65" s="40" customFormat="1">
      <c r="B366" s="137"/>
      <c r="C366" s="197"/>
      <c r="D366" s="198" t="s">
        <v>212</v>
      </c>
      <c r="E366" s="199" t="s">
        <v>1</v>
      </c>
      <c r="F366" s="200" t="s">
        <v>378</v>
      </c>
      <c r="G366" s="197"/>
      <c r="H366" s="201">
        <v>25</v>
      </c>
      <c r="J366" s="197"/>
      <c r="L366" s="137"/>
      <c r="M366" s="139"/>
      <c r="N366" s="140"/>
      <c r="O366" s="140"/>
      <c r="P366" s="140"/>
      <c r="Q366" s="140"/>
      <c r="R366" s="140"/>
      <c r="S366" s="140"/>
      <c r="T366" s="141"/>
      <c r="AT366" s="138" t="s">
        <v>212</v>
      </c>
      <c r="AU366" s="138" t="s">
        <v>88</v>
      </c>
      <c r="AV366" s="40" t="s">
        <v>88</v>
      </c>
      <c r="AW366" s="40" t="s">
        <v>31</v>
      </c>
      <c r="AX366" s="40" t="s">
        <v>75</v>
      </c>
      <c r="AY366" s="138" t="s">
        <v>203</v>
      </c>
    </row>
    <row r="367" spans="1:65" s="41" customFormat="1">
      <c r="B367" s="142"/>
      <c r="C367" s="202"/>
      <c r="D367" s="198" t="s">
        <v>212</v>
      </c>
      <c r="E367" s="203" t="s">
        <v>1</v>
      </c>
      <c r="F367" s="204" t="s">
        <v>239</v>
      </c>
      <c r="G367" s="202"/>
      <c r="H367" s="205">
        <v>43.5</v>
      </c>
      <c r="J367" s="202"/>
      <c r="L367" s="142"/>
      <c r="M367" s="144"/>
      <c r="N367" s="145"/>
      <c r="O367" s="145"/>
      <c r="P367" s="145"/>
      <c r="Q367" s="145"/>
      <c r="R367" s="145"/>
      <c r="S367" s="145"/>
      <c r="T367" s="146"/>
      <c r="AT367" s="143" t="s">
        <v>212</v>
      </c>
      <c r="AU367" s="143" t="s">
        <v>88</v>
      </c>
      <c r="AV367" s="41" t="s">
        <v>210</v>
      </c>
      <c r="AW367" s="41" t="s">
        <v>31</v>
      </c>
      <c r="AX367" s="41" t="s">
        <v>82</v>
      </c>
      <c r="AY367" s="143" t="s">
        <v>203</v>
      </c>
    </row>
    <row r="368" spans="1:65" s="87" customFormat="1" ht="16.5" customHeight="1">
      <c r="A368" s="19"/>
      <c r="B368" s="36"/>
      <c r="C368" s="192" t="s">
        <v>1003</v>
      </c>
      <c r="D368" s="192" t="s">
        <v>206</v>
      </c>
      <c r="E368" s="193" t="s">
        <v>1868</v>
      </c>
      <c r="F368" s="194" t="s">
        <v>1869</v>
      </c>
      <c r="G368" s="195" t="s">
        <v>209</v>
      </c>
      <c r="H368" s="196">
        <v>37</v>
      </c>
      <c r="I368" s="37"/>
      <c r="J368" s="227">
        <f>ROUND(I368*H368,2)</f>
        <v>0</v>
      </c>
      <c r="K368" s="38"/>
      <c r="L368" s="36"/>
      <c r="M368" s="39" t="s">
        <v>1</v>
      </c>
      <c r="N368" s="131" t="s">
        <v>41</v>
      </c>
      <c r="O368" s="132"/>
      <c r="P368" s="133">
        <f>O368*H368</f>
        <v>0</v>
      </c>
      <c r="Q368" s="133">
        <v>0</v>
      </c>
      <c r="R368" s="133">
        <f>Q368*H368</f>
        <v>0</v>
      </c>
      <c r="S368" s="133">
        <v>0</v>
      </c>
      <c r="T368" s="134">
        <f>S368*H368</f>
        <v>0</v>
      </c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R368" s="135" t="s">
        <v>308</v>
      </c>
      <c r="AT368" s="135" t="s">
        <v>206</v>
      </c>
      <c r="AU368" s="135" t="s">
        <v>88</v>
      </c>
      <c r="AY368" s="80" t="s">
        <v>203</v>
      </c>
      <c r="BE368" s="136">
        <f>IF(N368="základná",J368,0)</f>
        <v>0</v>
      </c>
      <c r="BF368" s="136">
        <f>IF(N368="znížená",J368,0)</f>
        <v>0</v>
      </c>
      <c r="BG368" s="136">
        <f>IF(N368="zákl. prenesená",J368,0)</f>
        <v>0</v>
      </c>
      <c r="BH368" s="136">
        <f>IF(N368="zníž. prenesená",J368,0)</f>
        <v>0</v>
      </c>
      <c r="BI368" s="136">
        <f>IF(N368="nulová",J368,0)</f>
        <v>0</v>
      </c>
      <c r="BJ368" s="80" t="s">
        <v>88</v>
      </c>
      <c r="BK368" s="136">
        <f>ROUND(I368*H368,2)</f>
        <v>0</v>
      </c>
      <c r="BL368" s="80" t="s">
        <v>308</v>
      </c>
      <c r="BM368" s="135" t="s">
        <v>1870</v>
      </c>
    </row>
    <row r="369" spans="1:65" s="87" customFormat="1" ht="16.5" customHeight="1">
      <c r="A369" s="19"/>
      <c r="B369" s="36"/>
      <c r="C369" s="213" t="s">
        <v>1029</v>
      </c>
      <c r="D369" s="213" t="s">
        <v>368</v>
      </c>
      <c r="E369" s="214" t="s">
        <v>1871</v>
      </c>
      <c r="F369" s="215" t="s">
        <v>1872</v>
      </c>
      <c r="G369" s="216" t="s">
        <v>209</v>
      </c>
      <c r="H369" s="217">
        <v>37</v>
      </c>
      <c r="I369" s="44"/>
      <c r="J369" s="228">
        <f>ROUND(I369*H369,2)</f>
        <v>0</v>
      </c>
      <c r="K369" s="45"/>
      <c r="L369" s="157"/>
      <c r="M369" s="46" t="s">
        <v>1</v>
      </c>
      <c r="N369" s="158" t="s">
        <v>41</v>
      </c>
      <c r="O369" s="132"/>
      <c r="P369" s="133">
        <f>O369*H369</f>
        <v>0</v>
      </c>
      <c r="Q369" s="133">
        <v>1.3999999999999999E-4</v>
      </c>
      <c r="R369" s="133">
        <f>Q369*H369</f>
        <v>5.1799999999999997E-3</v>
      </c>
      <c r="S369" s="133">
        <v>0</v>
      </c>
      <c r="T369" s="134">
        <f>S369*H369</f>
        <v>0</v>
      </c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R369" s="135" t="s">
        <v>420</v>
      </c>
      <c r="AT369" s="135" t="s">
        <v>368</v>
      </c>
      <c r="AU369" s="135" t="s">
        <v>88</v>
      </c>
      <c r="AY369" s="80" t="s">
        <v>203</v>
      </c>
      <c r="BE369" s="136">
        <f>IF(N369="základná",J369,0)</f>
        <v>0</v>
      </c>
      <c r="BF369" s="136">
        <f>IF(N369="znížená",J369,0)</f>
        <v>0</v>
      </c>
      <c r="BG369" s="136">
        <f>IF(N369="zákl. prenesená",J369,0)</f>
        <v>0</v>
      </c>
      <c r="BH369" s="136">
        <f>IF(N369="zníž. prenesená",J369,0)</f>
        <v>0</v>
      </c>
      <c r="BI369" s="136">
        <f>IF(N369="nulová",J369,0)</f>
        <v>0</v>
      </c>
      <c r="BJ369" s="80" t="s">
        <v>88</v>
      </c>
      <c r="BK369" s="136">
        <f>ROUND(I369*H369,2)</f>
        <v>0</v>
      </c>
      <c r="BL369" s="80" t="s">
        <v>308</v>
      </c>
      <c r="BM369" s="135" t="s">
        <v>1873</v>
      </c>
    </row>
    <row r="370" spans="1:65" s="40" customFormat="1">
      <c r="B370" s="137"/>
      <c r="C370" s="197"/>
      <c r="D370" s="198" t="s">
        <v>212</v>
      </c>
      <c r="E370" s="199" t="s">
        <v>1</v>
      </c>
      <c r="F370" s="200" t="s">
        <v>464</v>
      </c>
      <c r="G370" s="197"/>
      <c r="H370" s="201">
        <v>37</v>
      </c>
      <c r="J370" s="197"/>
      <c r="L370" s="137"/>
      <c r="M370" s="139"/>
      <c r="N370" s="140"/>
      <c r="O370" s="140"/>
      <c r="P370" s="140"/>
      <c r="Q370" s="140"/>
      <c r="R370" s="140"/>
      <c r="S370" s="140"/>
      <c r="T370" s="141"/>
      <c r="AT370" s="138" t="s">
        <v>212</v>
      </c>
      <c r="AU370" s="138" t="s">
        <v>88</v>
      </c>
      <c r="AV370" s="40" t="s">
        <v>88</v>
      </c>
      <c r="AW370" s="40" t="s">
        <v>31</v>
      </c>
      <c r="AX370" s="40" t="s">
        <v>75</v>
      </c>
      <c r="AY370" s="138" t="s">
        <v>203</v>
      </c>
    </row>
    <row r="371" spans="1:65" s="41" customFormat="1">
      <c r="B371" s="142"/>
      <c r="C371" s="202"/>
      <c r="D371" s="198" t="s">
        <v>212</v>
      </c>
      <c r="E371" s="203" t="s">
        <v>1</v>
      </c>
      <c r="F371" s="204" t="s">
        <v>239</v>
      </c>
      <c r="G371" s="202"/>
      <c r="H371" s="205">
        <v>37</v>
      </c>
      <c r="J371" s="202"/>
      <c r="L371" s="142"/>
      <c r="M371" s="144"/>
      <c r="N371" s="145"/>
      <c r="O371" s="145"/>
      <c r="P371" s="145"/>
      <c r="Q371" s="145"/>
      <c r="R371" s="145"/>
      <c r="S371" s="145"/>
      <c r="T371" s="146"/>
      <c r="AT371" s="143" t="s">
        <v>212</v>
      </c>
      <c r="AU371" s="143" t="s">
        <v>88</v>
      </c>
      <c r="AV371" s="41" t="s">
        <v>210</v>
      </c>
      <c r="AW371" s="41" t="s">
        <v>31</v>
      </c>
      <c r="AX371" s="41" t="s">
        <v>82</v>
      </c>
      <c r="AY371" s="143" t="s">
        <v>203</v>
      </c>
    </row>
    <row r="372" spans="1:65" s="87" customFormat="1" ht="16.5" customHeight="1">
      <c r="A372" s="19"/>
      <c r="B372" s="36"/>
      <c r="C372" s="192" t="s">
        <v>1035</v>
      </c>
      <c r="D372" s="192" t="s">
        <v>206</v>
      </c>
      <c r="E372" s="193" t="s">
        <v>1874</v>
      </c>
      <c r="F372" s="194" t="s">
        <v>1875</v>
      </c>
      <c r="G372" s="195" t="s">
        <v>209</v>
      </c>
      <c r="H372" s="196">
        <v>37</v>
      </c>
      <c r="I372" s="37"/>
      <c r="J372" s="227">
        <f>ROUND(I372*H372,2)</f>
        <v>0</v>
      </c>
      <c r="K372" s="38"/>
      <c r="L372" s="36"/>
      <c r="M372" s="39" t="s">
        <v>1</v>
      </c>
      <c r="N372" s="131" t="s">
        <v>41</v>
      </c>
      <c r="O372" s="132"/>
      <c r="P372" s="133">
        <f>O372*H372</f>
        <v>0</v>
      </c>
      <c r="Q372" s="133">
        <v>1.2999999999999999E-4</v>
      </c>
      <c r="R372" s="133">
        <f>Q372*H372</f>
        <v>4.8099999999999992E-3</v>
      </c>
      <c r="S372" s="133">
        <v>0</v>
      </c>
      <c r="T372" s="134">
        <f>S372*H372</f>
        <v>0</v>
      </c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R372" s="135" t="s">
        <v>308</v>
      </c>
      <c r="AT372" s="135" t="s">
        <v>206</v>
      </c>
      <c r="AU372" s="135" t="s">
        <v>88</v>
      </c>
      <c r="AY372" s="80" t="s">
        <v>203</v>
      </c>
      <c r="BE372" s="136">
        <f>IF(N372="základná",J372,0)</f>
        <v>0</v>
      </c>
      <c r="BF372" s="136">
        <f>IF(N372="znížená",J372,0)</f>
        <v>0</v>
      </c>
      <c r="BG372" s="136">
        <f>IF(N372="zákl. prenesená",J372,0)</f>
        <v>0</v>
      </c>
      <c r="BH372" s="136">
        <f>IF(N372="zníž. prenesená",J372,0)</f>
        <v>0</v>
      </c>
      <c r="BI372" s="136">
        <f>IF(N372="nulová",J372,0)</f>
        <v>0</v>
      </c>
      <c r="BJ372" s="80" t="s">
        <v>88</v>
      </c>
      <c r="BK372" s="136">
        <f>ROUND(I372*H372,2)</f>
        <v>0</v>
      </c>
      <c r="BL372" s="80" t="s">
        <v>308</v>
      </c>
      <c r="BM372" s="135" t="s">
        <v>1876</v>
      </c>
    </row>
    <row r="373" spans="1:65" s="40" customFormat="1">
      <c r="B373" s="137"/>
      <c r="C373" s="197"/>
      <c r="D373" s="198" t="s">
        <v>212</v>
      </c>
      <c r="E373" s="199" t="s">
        <v>1</v>
      </c>
      <c r="F373" s="200" t="s">
        <v>464</v>
      </c>
      <c r="G373" s="197"/>
      <c r="H373" s="201">
        <v>37</v>
      </c>
      <c r="J373" s="197"/>
      <c r="L373" s="137"/>
      <c r="M373" s="139"/>
      <c r="N373" s="140"/>
      <c r="O373" s="140"/>
      <c r="P373" s="140"/>
      <c r="Q373" s="140"/>
      <c r="R373" s="140"/>
      <c r="S373" s="140"/>
      <c r="T373" s="141"/>
      <c r="AT373" s="138" t="s">
        <v>212</v>
      </c>
      <c r="AU373" s="138" t="s">
        <v>88</v>
      </c>
      <c r="AV373" s="40" t="s">
        <v>88</v>
      </c>
      <c r="AW373" s="40" t="s">
        <v>31</v>
      </c>
      <c r="AX373" s="40" t="s">
        <v>75</v>
      </c>
      <c r="AY373" s="138" t="s">
        <v>203</v>
      </c>
    </row>
    <row r="374" spans="1:65" s="41" customFormat="1">
      <c r="B374" s="142"/>
      <c r="C374" s="202"/>
      <c r="D374" s="198" t="s">
        <v>212</v>
      </c>
      <c r="E374" s="203" t="s">
        <v>1</v>
      </c>
      <c r="F374" s="204" t="s">
        <v>239</v>
      </c>
      <c r="G374" s="202"/>
      <c r="H374" s="205">
        <v>37</v>
      </c>
      <c r="J374" s="202"/>
      <c r="L374" s="142"/>
      <c r="M374" s="144"/>
      <c r="N374" s="145"/>
      <c r="O374" s="145"/>
      <c r="P374" s="145"/>
      <c r="Q374" s="145"/>
      <c r="R374" s="145"/>
      <c r="S374" s="145"/>
      <c r="T374" s="146"/>
      <c r="AT374" s="143" t="s">
        <v>212</v>
      </c>
      <c r="AU374" s="143" t="s">
        <v>88</v>
      </c>
      <c r="AV374" s="41" t="s">
        <v>210</v>
      </c>
      <c r="AW374" s="41" t="s">
        <v>31</v>
      </c>
      <c r="AX374" s="41" t="s">
        <v>82</v>
      </c>
      <c r="AY374" s="143" t="s">
        <v>203</v>
      </c>
    </row>
    <row r="375" spans="1:65" s="87" customFormat="1" ht="16.5" customHeight="1">
      <c r="A375" s="19"/>
      <c r="B375" s="36"/>
      <c r="C375" s="213" t="s">
        <v>1049</v>
      </c>
      <c r="D375" s="213" t="s">
        <v>368</v>
      </c>
      <c r="E375" s="214" t="s">
        <v>1877</v>
      </c>
      <c r="F375" s="215" t="s">
        <v>1878</v>
      </c>
      <c r="G375" s="216" t="s">
        <v>209</v>
      </c>
      <c r="H375" s="217">
        <v>37</v>
      </c>
      <c r="I375" s="44"/>
      <c r="J375" s="228">
        <f>ROUND(I375*H375,2)</f>
        <v>0</v>
      </c>
      <c r="K375" s="45"/>
      <c r="L375" s="157"/>
      <c r="M375" s="46" t="s">
        <v>1</v>
      </c>
      <c r="N375" s="158" t="s">
        <v>41</v>
      </c>
      <c r="O375" s="132"/>
      <c r="P375" s="133">
        <f>O375*H375</f>
        <v>0</v>
      </c>
      <c r="Q375" s="133">
        <v>1.8000000000000001E-4</v>
      </c>
      <c r="R375" s="133">
        <f>Q375*H375</f>
        <v>6.6600000000000001E-3</v>
      </c>
      <c r="S375" s="133">
        <v>0</v>
      </c>
      <c r="T375" s="134">
        <f>S375*H375</f>
        <v>0</v>
      </c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R375" s="135" t="s">
        <v>420</v>
      </c>
      <c r="AT375" s="135" t="s">
        <v>368</v>
      </c>
      <c r="AU375" s="135" t="s">
        <v>88</v>
      </c>
      <c r="AY375" s="80" t="s">
        <v>203</v>
      </c>
      <c r="BE375" s="136">
        <f>IF(N375="základná",J375,0)</f>
        <v>0</v>
      </c>
      <c r="BF375" s="136">
        <f>IF(N375="znížená",J375,0)</f>
        <v>0</v>
      </c>
      <c r="BG375" s="136">
        <f>IF(N375="zákl. prenesená",J375,0)</f>
        <v>0</v>
      </c>
      <c r="BH375" s="136">
        <f>IF(N375="zníž. prenesená",J375,0)</f>
        <v>0</v>
      </c>
      <c r="BI375" s="136">
        <f>IF(N375="nulová",J375,0)</f>
        <v>0</v>
      </c>
      <c r="BJ375" s="80" t="s">
        <v>88</v>
      </c>
      <c r="BK375" s="136">
        <f>ROUND(I375*H375,2)</f>
        <v>0</v>
      </c>
      <c r="BL375" s="80" t="s">
        <v>308</v>
      </c>
      <c r="BM375" s="135" t="s">
        <v>1879</v>
      </c>
    </row>
    <row r="376" spans="1:65" s="87" customFormat="1" ht="16.5" customHeight="1">
      <c r="A376" s="19"/>
      <c r="B376" s="36"/>
      <c r="C376" s="192" t="s">
        <v>1069</v>
      </c>
      <c r="D376" s="192" t="s">
        <v>206</v>
      </c>
      <c r="E376" s="193" t="s">
        <v>1880</v>
      </c>
      <c r="F376" s="194" t="s">
        <v>1881</v>
      </c>
      <c r="G376" s="195" t="s">
        <v>1882</v>
      </c>
      <c r="H376" s="196">
        <v>16</v>
      </c>
      <c r="I376" s="37"/>
      <c r="J376" s="227">
        <f>ROUND(I376*H376,2)</f>
        <v>0</v>
      </c>
      <c r="K376" s="38"/>
      <c r="L376" s="36"/>
      <c r="M376" s="39" t="s">
        <v>1</v>
      </c>
      <c r="N376" s="131" t="s">
        <v>41</v>
      </c>
      <c r="O376" s="132"/>
      <c r="P376" s="133">
        <f>O376*H376</f>
        <v>0</v>
      </c>
      <c r="Q376" s="133">
        <v>2.5999999999999998E-4</v>
      </c>
      <c r="R376" s="133">
        <f>Q376*H376</f>
        <v>4.1599999999999996E-3</v>
      </c>
      <c r="S376" s="133">
        <v>0</v>
      </c>
      <c r="T376" s="134">
        <f>S376*H376</f>
        <v>0</v>
      </c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R376" s="135" t="s">
        <v>308</v>
      </c>
      <c r="AT376" s="135" t="s">
        <v>206</v>
      </c>
      <c r="AU376" s="135" t="s">
        <v>88</v>
      </c>
      <c r="AY376" s="80" t="s">
        <v>203</v>
      </c>
      <c r="BE376" s="136">
        <f>IF(N376="základná",J376,0)</f>
        <v>0</v>
      </c>
      <c r="BF376" s="136">
        <f>IF(N376="znížená",J376,0)</f>
        <v>0</v>
      </c>
      <c r="BG376" s="136">
        <f>IF(N376="zákl. prenesená",J376,0)</f>
        <v>0</v>
      </c>
      <c r="BH376" s="136">
        <f>IF(N376="zníž. prenesená",J376,0)</f>
        <v>0</v>
      </c>
      <c r="BI376" s="136">
        <f>IF(N376="nulová",J376,0)</f>
        <v>0</v>
      </c>
      <c r="BJ376" s="80" t="s">
        <v>88</v>
      </c>
      <c r="BK376" s="136">
        <f>ROUND(I376*H376,2)</f>
        <v>0</v>
      </c>
      <c r="BL376" s="80" t="s">
        <v>308</v>
      </c>
      <c r="BM376" s="135" t="s">
        <v>1883</v>
      </c>
    </row>
    <row r="377" spans="1:65" s="87" customFormat="1" ht="16.5" customHeight="1">
      <c r="A377" s="19"/>
      <c r="B377" s="36"/>
      <c r="C377" s="192" t="s">
        <v>1077</v>
      </c>
      <c r="D377" s="192" t="s">
        <v>206</v>
      </c>
      <c r="E377" s="193" t="s">
        <v>1884</v>
      </c>
      <c r="F377" s="194" t="s">
        <v>1885</v>
      </c>
      <c r="G377" s="195" t="s">
        <v>209</v>
      </c>
      <c r="H377" s="196">
        <v>40</v>
      </c>
      <c r="I377" s="37"/>
      <c r="J377" s="227">
        <f>ROUND(I377*H377,2)</f>
        <v>0</v>
      </c>
      <c r="K377" s="38"/>
      <c r="L377" s="36"/>
      <c r="M377" s="39" t="s">
        <v>1</v>
      </c>
      <c r="N377" s="131" t="s">
        <v>41</v>
      </c>
      <c r="O377" s="132"/>
      <c r="P377" s="133">
        <f>O377*H377</f>
        <v>0</v>
      </c>
      <c r="Q377" s="133">
        <v>4.0000000000000003E-5</v>
      </c>
      <c r="R377" s="133">
        <f>Q377*H377</f>
        <v>1.6000000000000001E-3</v>
      </c>
      <c r="S377" s="133">
        <v>0</v>
      </c>
      <c r="T377" s="134">
        <f>S377*H377</f>
        <v>0</v>
      </c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R377" s="135" t="s">
        <v>308</v>
      </c>
      <c r="AT377" s="135" t="s">
        <v>206</v>
      </c>
      <c r="AU377" s="135" t="s">
        <v>88</v>
      </c>
      <c r="AY377" s="80" t="s">
        <v>203</v>
      </c>
      <c r="BE377" s="136">
        <f>IF(N377="základná",J377,0)</f>
        <v>0</v>
      </c>
      <c r="BF377" s="136">
        <f>IF(N377="znížená",J377,0)</f>
        <v>0</v>
      </c>
      <c r="BG377" s="136">
        <f>IF(N377="zákl. prenesená",J377,0)</f>
        <v>0</v>
      </c>
      <c r="BH377" s="136">
        <f>IF(N377="zníž. prenesená",J377,0)</f>
        <v>0</v>
      </c>
      <c r="BI377" s="136">
        <f>IF(N377="nulová",J377,0)</f>
        <v>0</v>
      </c>
      <c r="BJ377" s="80" t="s">
        <v>88</v>
      </c>
      <c r="BK377" s="136">
        <f>ROUND(I377*H377,2)</f>
        <v>0</v>
      </c>
      <c r="BL377" s="80" t="s">
        <v>308</v>
      </c>
      <c r="BM377" s="135" t="s">
        <v>1886</v>
      </c>
    </row>
    <row r="378" spans="1:65" s="87" customFormat="1" ht="16.5" customHeight="1">
      <c r="A378" s="19"/>
      <c r="B378" s="36"/>
      <c r="C378" s="213" t="s">
        <v>1083</v>
      </c>
      <c r="D378" s="213" t="s">
        <v>368</v>
      </c>
      <c r="E378" s="214" t="s">
        <v>1887</v>
      </c>
      <c r="F378" s="215" t="s">
        <v>1888</v>
      </c>
      <c r="G378" s="216" t="s">
        <v>209</v>
      </c>
      <c r="H378" s="217">
        <v>40</v>
      </c>
      <c r="I378" s="44"/>
      <c r="J378" s="228">
        <f>ROUND(I378*H378,2)</f>
        <v>0</v>
      </c>
      <c r="K378" s="45"/>
      <c r="L378" s="157"/>
      <c r="M378" s="46" t="s">
        <v>1</v>
      </c>
      <c r="N378" s="158" t="s">
        <v>41</v>
      </c>
      <c r="O378" s="132"/>
      <c r="P378" s="133">
        <f>O378*H378</f>
        <v>0</v>
      </c>
      <c r="Q378" s="133">
        <v>1E-4</v>
      </c>
      <c r="R378" s="133">
        <f>Q378*H378</f>
        <v>4.0000000000000001E-3</v>
      </c>
      <c r="S378" s="133">
        <v>0</v>
      </c>
      <c r="T378" s="134">
        <f>S378*H378</f>
        <v>0</v>
      </c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R378" s="135" t="s">
        <v>420</v>
      </c>
      <c r="AT378" s="135" t="s">
        <v>368</v>
      </c>
      <c r="AU378" s="135" t="s">
        <v>88</v>
      </c>
      <c r="AY378" s="80" t="s">
        <v>203</v>
      </c>
      <c r="BE378" s="136">
        <f>IF(N378="základná",J378,0)</f>
        <v>0</v>
      </c>
      <c r="BF378" s="136">
        <f>IF(N378="znížená",J378,0)</f>
        <v>0</v>
      </c>
      <c r="BG378" s="136">
        <f>IF(N378="zákl. prenesená",J378,0)</f>
        <v>0</v>
      </c>
      <c r="BH378" s="136">
        <f>IF(N378="zníž. prenesená",J378,0)</f>
        <v>0</v>
      </c>
      <c r="BI378" s="136">
        <f>IF(N378="nulová",J378,0)</f>
        <v>0</v>
      </c>
      <c r="BJ378" s="80" t="s">
        <v>88</v>
      </c>
      <c r="BK378" s="136">
        <f>ROUND(I378*H378,2)</f>
        <v>0</v>
      </c>
      <c r="BL378" s="80" t="s">
        <v>308</v>
      </c>
      <c r="BM378" s="135" t="s">
        <v>1889</v>
      </c>
    </row>
    <row r="379" spans="1:65" s="40" customFormat="1">
      <c r="B379" s="137"/>
      <c r="C379" s="197"/>
      <c r="D379" s="198" t="s">
        <v>212</v>
      </c>
      <c r="E379" s="199" t="s">
        <v>1</v>
      </c>
      <c r="F379" s="200" t="s">
        <v>224</v>
      </c>
      <c r="G379" s="197"/>
      <c r="H379" s="201">
        <v>6</v>
      </c>
      <c r="J379" s="197"/>
      <c r="L379" s="137"/>
      <c r="M379" s="139"/>
      <c r="N379" s="140"/>
      <c r="O379" s="140"/>
      <c r="P379" s="140"/>
      <c r="Q379" s="140"/>
      <c r="R379" s="140"/>
      <c r="S379" s="140"/>
      <c r="T379" s="141"/>
      <c r="AT379" s="138" t="s">
        <v>212</v>
      </c>
      <c r="AU379" s="138" t="s">
        <v>88</v>
      </c>
      <c r="AV379" s="40" t="s">
        <v>88</v>
      </c>
      <c r="AW379" s="40" t="s">
        <v>31</v>
      </c>
      <c r="AX379" s="40" t="s">
        <v>75</v>
      </c>
      <c r="AY379" s="138" t="s">
        <v>203</v>
      </c>
    </row>
    <row r="380" spans="1:65" s="40" customFormat="1">
      <c r="B380" s="137"/>
      <c r="C380" s="197"/>
      <c r="D380" s="198" t="s">
        <v>212</v>
      </c>
      <c r="E380" s="199" t="s">
        <v>1</v>
      </c>
      <c r="F380" s="200" t="s">
        <v>1890</v>
      </c>
      <c r="G380" s="197"/>
      <c r="H380" s="201">
        <v>34</v>
      </c>
      <c r="J380" s="197"/>
      <c r="L380" s="137"/>
      <c r="M380" s="139"/>
      <c r="N380" s="140"/>
      <c r="O380" s="140"/>
      <c r="P380" s="140"/>
      <c r="Q380" s="140"/>
      <c r="R380" s="140"/>
      <c r="S380" s="140"/>
      <c r="T380" s="141"/>
      <c r="AT380" s="138" t="s">
        <v>212</v>
      </c>
      <c r="AU380" s="138" t="s">
        <v>88</v>
      </c>
      <c r="AV380" s="40" t="s">
        <v>88</v>
      </c>
      <c r="AW380" s="40" t="s">
        <v>31</v>
      </c>
      <c r="AX380" s="40" t="s">
        <v>75</v>
      </c>
      <c r="AY380" s="138" t="s">
        <v>203</v>
      </c>
    </row>
    <row r="381" spans="1:65" s="41" customFormat="1">
      <c r="B381" s="142"/>
      <c r="C381" s="202"/>
      <c r="D381" s="198" t="s">
        <v>212</v>
      </c>
      <c r="E381" s="203" t="s">
        <v>1</v>
      </c>
      <c r="F381" s="204" t="s">
        <v>239</v>
      </c>
      <c r="G381" s="202"/>
      <c r="H381" s="205">
        <v>40</v>
      </c>
      <c r="J381" s="202"/>
      <c r="L381" s="142"/>
      <c r="M381" s="144"/>
      <c r="N381" s="145"/>
      <c r="O381" s="145"/>
      <c r="P381" s="145"/>
      <c r="Q381" s="145"/>
      <c r="R381" s="145"/>
      <c r="S381" s="145"/>
      <c r="T381" s="146"/>
      <c r="AT381" s="143" t="s">
        <v>212</v>
      </c>
      <c r="AU381" s="143" t="s">
        <v>88</v>
      </c>
      <c r="AV381" s="41" t="s">
        <v>210</v>
      </c>
      <c r="AW381" s="41" t="s">
        <v>31</v>
      </c>
      <c r="AX381" s="41" t="s">
        <v>82</v>
      </c>
      <c r="AY381" s="143" t="s">
        <v>203</v>
      </c>
    </row>
    <row r="382" spans="1:65" s="87" customFormat="1" ht="16.5" customHeight="1">
      <c r="A382" s="19"/>
      <c r="B382" s="36"/>
      <c r="C382" s="192" t="s">
        <v>1088</v>
      </c>
      <c r="D382" s="192" t="s">
        <v>206</v>
      </c>
      <c r="E382" s="193" t="s">
        <v>1891</v>
      </c>
      <c r="F382" s="194" t="s">
        <v>1892</v>
      </c>
      <c r="G382" s="195" t="s">
        <v>209</v>
      </c>
      <c r="H382" s="196">
        <v>8</v>
      </c>
      <c r="I382" s="37"/>
      <c r="J382" s="227">
        <f>ROUND(I382*H382,2)</f>
        <v>0</v>
      </c>
      <c r="K382" s="38"/>
      <c r="L382" s="36"/>
      <c r="M382" s="39" t="s">
        <v>1</v>
      </c>
      <c r="N382" s="131" t="s">
        <v>41</v>
      </c>
      <c r="O382" s="132"/>
      <c r="P382" s="133">
        <f>O382*H382</f>
        <v>0</v>
      </c>
      <c r="Q382" s="133">
        <v>5.0000000000000002E-5</v>
      </c>
      <c r="R382" s="133">
        <f>Q382*H382</f>
        <v>4.0000000000000002E-4</v>
      </c>
      <c r="S382" s="133">
        <v>0</v>
      </c>
      <c r="T382" s="134">
        <f>S382*H382</f>
        <v>0</v>
      </c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R382" s="135" t="s">
        <v>308</v>
      </c>
      <c r="AT382" s="135" t="s">
        <v>206</v>
      </c>
      <c r="AU382" s="135" t="s">
        <v>88</v>
      </c>
      <c r="AY382" s="80" t="s">
        <v>203</v>
      </c>
      <c r="BE382" s="136">
        <f>IF(N382="základná",J382,0)</f>
        <v>0</v>
      </c>
      <c r="BF382" s="136">
        <f>IF(N382="znížená",J382,0)</f>
        <v>0</v>
      </c>
      <c r="BG382" s="136">
        <f>IF(N382="zákl. prenesená",J382,0)</f>
        <v>0</v>
      </c>
      <c r="BH382" s="136">
        <f>IF(N382="zníž. prenesená",J382,0)</f>
        <v>0</v>
      </c>
      <c r="BI382" s="136">
        <f>IF(N382="nulová",J382,0)</f>
        <v>0</v>
      </c>
      <c r="BJ382" s="80" t="s">
        <v>88</v>
      </c>
      <c r="BK382" s="136">
        <f>ROUND(I382*H382,2)</f>
        <v>0</v>
      </c>
      <c r="BL382" s="80" t="s">
        <v>308</v>
      </c>
      <c r="BM382" s="135" t="s">
        <v>1893</v>
      </c>
    </row>
    <row r="383" spans="1:65" s="87" customFormat="1" ht="16.5" customHeight="1">
      <c r="A383" s="19"/>
      <c r="B383" s="36"/>
      <c r="C383" s="213" t="s">
        <v>1097</v>
      </c>
      <c r="D383" s="213" t="s">
        <v>368</v>
      </c>
      <c r="E383" s="214" t="s">
        <v>1894</v>
      </c>
      <c r="F383" s="215" t="s">
        <v>1895</v>
      </c>
      <c r="G383" s="216" t="s">
        <v>209</v>
      </c>
      <c r="H383" s="217">
        <v>8</v>
      </c>
      <c r="I383" s="44"/>
      <c r="J383" s="228">
        <f>ROUND(I383*H383,2)</f>
        <v>0</v>
      </c>
      <c r="K383" s="45"/>
      <c r="L383" s="157"/>
      <c r="M383" s="46" t="s">
        <v>1</v>
      </c>
      <c r="N383" s="158" t="s">
        <v>41</v>
      </c>
      <c r="O383" s="132"/>
      <c r="P383" s="133">
        <f>O383*H383</f>
        <v>0</v>
      </c>
      <c r="Q383" s="133">
        <v>5.9000000000000003E-4</v>
      </c>
      <c r="R383" s="133">
        <f>Q383*H383</f>
        <v>4.7200000000000002E-3</v>
      </c>
      <c r="S383" s="133">
        <v>0</v>
      </c>
      <c r="T383" s="134">
        <f>S383*H383</f>
        <v>0</v>
      </c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R383" s="135" t="s">
        <v>420</v>
      </c>
      <c r="AT383" s="135" t="s">
        <v>368</v>
      </c>
      <c r="AU383" s="135" t="s">
        <v>88</v>
      </c>
      <c r="AY383" s="80" t="s">
        <v>203</v>
      </c>
      <c r="BE383" s="136">
        <f>IF(N383="základná",J383,0)</f>
        <v>0</v>
      </c>
      <c r="BF383" s="136">
        <f>IF(N383="znížená",J383,0)</f>
        <v>0</v>
      </c>
      <c r="BG383" s="136">
        <f>IF(N383="zákl. prenesená",J383,0)</f>
        <v>0</v>
      </c>
      <c r="BH383" s="136">
        <f>IF(N383="zníž. prenesená",J383,0)</f>
        <v>0</v>
      </c>
      <c r="BI383" s="136">
        <f>IF(N383="nulová",J383,0)</f>
        <v>0</v>
      </c>
      <c r="BJ383" s="80" t="s">
        <v>88</v>
      </c>
      <c r="BK383" s="136">
        <f>ROUND(I383*H383,2)</f>
        <v>0</v>
      </c>
      <c r="BL383" s="80" t="s">
        <v>308</v>
      </c>
      <c r="BM383" s="135" t="s">
        <v>1896</v>
      </c>
    </row>
    <row r="384" spans="1:65" s="40" customFormat="1">
      <c r="B384" s="137"/>
      <c r="C384" s="197"/>
      <c r="D384" s="198" t="s">
        <v>212</v>
      </c>
      <c r="E384" s="199" t="s">
        <v>1</v>
      </c>
      <c r="F384" s="200" t="s">
        <v>88</v>
      </c>
      <c r="G384" s="197"/>
      <c r="H384" s="201">
        <v>2</v>
      </c>
      <c r="J384" s="197"/>
      <c r="L384" s="137"/>
      <c r="M384" s="139"/>
      <c r="N384" s="140"/>
      <c r="O384" s="140"/>
      <c r="P384" s="140"/>
      <c r="Q384" s="140"/>
      <c r="R384" s="140"/>
      <c r="S384" s="140"/>
      <c r="T384" s="141"/>
      <c r="AT384" s="138" t="s">
        <v>212</v>
      </c>
      <c r="AU384" s="138" t="s">
        <v>88</v>
      </c>
      <c r="AV384" s="40" t="s">
        <v>88</v>
      </c>
      <c r="AW384" s="40" t="s">
        <v>31</v>
      </c>
      <c r="AX384" s="40" t="s">
        <v>75</v>
      </c>
      <c r="AY384" s="138" t="s">
        <v>203</v>
      </c>
    </row>
    <row r="385" spans="1:65" s="40" customFormat="1">
      <c r="B385" s="137"/>
      <c r="C385" s="197"/>
      <c r="D385" s="198" t="s">
        <v>212</v>
      </c>
      <c r="E385" s="199" t="s">
        <v>1</v>
      </c>
      <c r="F385" s="200" t="s">
        <v>224</v>
      </c>
      <c r="G385" s="197"/>
      <c r="H385" s="201">
        <v>6</v>
      </c>
      <c r="J385" s="197"/>
      <c r="L385" s="137"/>
      <c r="M385" s="139"/>
      <c r="N385" s="140"/>
      <c r="O385" s="140"/>
      <c r="P385" s="140"/>
      <c r="Q385" s="140"/>
      <c r="R385" s="140"/>
      <c r="S385" s="140"/>
      <c r="T385" s="141"/>
      <c r="AT385" s="138" t="s">
        <v>212</v>
      </c>
      <c r="AU385" s="138" t="s">
        <v>88</v>
      </c>
      <c r="AV385" s="40" t="s">
        <v>88</v>
      </c>
      <c r="AW385" s="40" t="s">
        <v>31</v>
      </c>
      <c r="AX385" s="40" t="s">
        <v>75</v>
      </c>
      <c r="AY385" s="138" t="s">
        <v>203</v>
      </c>
    </row>
    <row r="386" spans="1:65" s="41" customFormat="1">
      <c r="B386" s="142"/>
      <c r="C386" s="202"/>
      <c r="D386" s="198" t="s">
        <v>212</v>
      </c>
      <c r="E386" s="203" t="s">
        <v>1</v>
      </c>
      <c r="F386" s="204" t="s">
        <v>239</v>
      </c>
      <c r="G386" s="202"/>
      <c r="H386" s="205">
        <v>8</v>
      </c>
      <c r="J386" s="202"/>
      <c r="L386" s="142"/>
      <c r="M386" s="144"/>
      <c r="N386" s="145"/>
      <c r="O386" s="145"/>
      <c r="P386" s="145"/>
      <c r="Q386" s="145"/>
      <c r="R386" s="145"/>
      <c r="S386" s="145"/>
      <c r="T386" s="146"/>
      <c r="AT386" s="143" t="s">
        <v>212</v>
      </c>
      <c r="AU386" s="143" t="s">
        <v>88</v>
      </c>
      <c r="AV386" s="41" t="s">
        <v>210</v>
      </c>
      <c r="AW386" s="41" t="s">
        <v>31</v>
      </c>
      <c r="AX386" s="41" t="s">
        <v>82</v>
      </c>
      <c r="AY386" s="143" t="s">
        <v>203</v>
      </c>
    </row>
    <row r="387" spans="1:65" s="87" customFormat="1" ht="16.5" customHeight="1">
      <c r="A387" s="19"/>
      <c r="B387" s="36"/>
      <c r="C387" s="192" t="s">
        <v>1101</v>
      </c>
      <c r="D387" s="192" t="s">
        <v>206</v>
      </c>
      <c r="E387" s="193" t="s">
        <v>1897</v>
      </c>
      <c r="F387" s="194" t="s">
        <v>1898</v>
      </c>
      <c r="G387" s="195" t="s">
        <v>209</v>
      </c>
      <c r="H387" s="196">
        <v>2</v>
      </c>
      <c r="I387" s="37"/>
      <c r="J387" s="227">
        <f>ROUND(I387*H387,2)</f>
        <v>0</v>
      </c>
      <c r="K387" s="38"/>
      <c r="L387" s="36"/>
      <c r="M387" s="39" t="s">
        <v>1</v>
      </c>
      <c r="N387" s="131" t="s">
        <v>41</v>
      </c>
      <c r="O387" s="132"/>
      <c r="P387" s="133">
        <f>O387*H387</f>
        <v>0</v>
      </c>
      <c r="Q387" s="133">
        <v>6.0000000000000002E-5</v>
      </c>
      <c r="R387" s="133">
        <f>Q387*H387</f>
        <v>1.2E-4</v>
      </c>
      <c r="S387" s="133">
        <v>0</v>
      </c>
      <c r="T387" s="134">
        <f>S387*H387</f>
        <v>0</v>
      </c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R387" s="135" t="s">
        <v>308</v>
      </c>
      <c r="AT387" s="135" t="s">
        <v>206</v>
      </c>
      <c r="AU387" s="135" t="s">
        <v>88</v>
      </c>
      <c r="AY387" s="80" t="s">
        <v>203</v>
      </c>
      <c r="BE387" s="136">
        <f>IF(N387="základná",J387,0)</f>
        <v>0</v>
      </c>
      <c r="BF387" s="136">
        <f>IF(N387="znížená",J387,0)</f>
        <v>0</v>
      </c>
      <c r="BG387" s="136">
        <f>IF(N387="zákl. prenesená",J387,0)</f>
        <v>0</v>
      </c>
      <c r="BH387" s="136">
        <f>IF(N387="zníž. prenesená",J387,0)</f>
        <v>0</v>
      </c>
      <c r="BI387" s="136">
        <f>IF(N387="nulová",J387,0)</f>
        <v>0</v>
      </c>
      <c r="BJ387" s="80" t="s">
        <v>88</v>
      </c>
      <c r="BK387" s="136">
        <f>ROUND(I387*H387,2)</f>
        <v>0</v>
      </c>
      <c r="BL387" s="80" t="s">
        <v>308</v>
      </c>
      <c r="BM387" s="135" t="s">
        <v>1899</v>
      </c>
    </row>
    <row r="388" spans="1:65" s="87" customFormat="1" ht="16.5" customHeight="1">
      <c r="A388" s="19"/>
      <c r="B388" s="36"/>
      <c r="C388" s="213" t="s">
        <v>1152</v>
      </c>
      <c r="D388" s="213" t="s">
        <v>368</v>
      </c>
      <c r="E388" s="214" t="s">
        <v>1900</v>
      </c>
      <c r="F388" s="215" t="s">
        <v>1901</v>
      </c>
      <c r="G388" s="216" t="s">
        <v>209</v>
      </c>
      <c r="H388" s="217">
        <v>2</v>
      </c>
      <c r="I388" s="44"/>
      <c r="J388" s="228">
        <f>ROUND(I388*H388,2)</f>
        <v>0</v>
      </c>
      <c r="K388" s="45"/>
      <c r="L388" s="157"/>
      <c r="M388" s="46" t="s">
        <v>1</v>
      </c>
      <c r="N388" s="158" t="s">
        <v>41</v>
      </c>
      <c r="O388" s="132"/>
      <c r="P388" s="133">
        <f>O388*H388</f>
        <v>0</v>
      </c>
      <c r="Q388" s="133">
        <v>2.3500000000000001E-3</v>
      </c>
      <c r="R388" s="133">
        <f>Q388*H388</f>
        <v>4.7000000000000002E-3</v>
      </c>
      <c r="S388" s="133">
        <v>0</v>
      </c>
      <c r="T388" s="134">
        <f>S388*H388</f>
        <v>0</v>
      </c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R388" s="135" t="s">
        <v>420</v>
      </c>
      <c r="AT388" s="135" t="s">
        <v>368</v>
      </c>
      <c r="AU388" s="135" t="s">
        <v>88</v>
      </c>
      <c r="AY388" s="80" t="s">
        <v>203</v>
      </c>
      <c r="BE388" s="136">
        <f>IF(N388="základná",J388,0)</f>
        <v>0</v>
      </c>
      <c r="BF388" s="136">
        <f>IF(N388="znížená",J388,0)</f>
        <v>0</v>
      </c>
      <c r="BG388" s="136">
        <f>IF(N388="zákl. prenesená",J388,0)</f>
        <v>0</v>
      </c>
      <c r="BH388" s="136">
        <f>IF(N388="zníž. prenesená",J388,0)</f>
        <v>0</v>
      </c>
      <c r="BI388" s="136">
        <f>IF(N388="nulová",J388,0)</f>
        <v>0</v>
      </c>
      <c r="BJ388" s="80" t="s">
        <v>88</v>
      </c>
      <c r="BK388" s="136">
        <f>ROUND(I388*H388,2)</f>
        <v>0</v>
      </c>
      <c r="BL388" s="80" t="s">
        <v>308</v>
      </c>
      <c r="BM388" s="135" t="s">
        <v>1902</v>
      </c>
    </row>
    <row r="389" spans="1:65" s="40" customFormat="1">
      <c r="B389" s="137"/>
      <c r="C389" s="197"/>
      <c r="D389" s="198" t="s">
        <v>212</v>
      </c>
      <c r="E389" s="199" t="s">
        <v>1</v>
      </c>
      <c r="F389" s="200" t="s">
        <v>88</v>
      </c>
      <c r="G389" s="197"/>
      <c r="H389" s="201">
        <v>2</v>
      </c>
      <c r="J389" s="197"/>
      <c r="L389" s="137"/>
      <c r="M389" s="139"/>
      <c r="N389" s="140"/>
      <c r="O389" s="140"/>
      <c r="P389" s="140"/>
      <c r="Q389" s="140"/>
      <c r="R389" s="140"/>
      <c r="S389" s="140"/>
      <c r="T389" s="141"/>
      <c r="AT389" s="138" t="s">
        <v>212</v>
      </c>
      <c r="AU389" s="138" t="s">
        <v>88</v>
      </c>
      <c r="AV389" s="40" t="s">
        <v>88</v>
      </c>
      <c r="AW389" s="40" t="s">
        <v>31</v>
      </c>
      <c r="AX389" s="40" t="s">
        <v>82</v>
      </c>
      <c r="AY389" s="138" t="s">
        <v>203</v>
      </c>
    </row>
    <row r="390" spans="1:65" s="87" customFormat="1" ht="16.5" customHeight="1">
      <c r="A390" s="19"/>
      <c r="B390" s="36"/>
      <c r="C390" s="192" t="s">
        <v>1159</v>
      </c>
      <c r="D390" s="192" t="s">
        <v>206</v>
      </c>
      <c r="E390" s="193" t="s">
        <v>1903</v>
      </c>
      <c r="F390" s="194" t="s">
        <v>1904</v>
      </c>
      <c r="G390" s="195" t="s">
        <v>209</v>
      </c>
      <c r="H390" s="196">
        <v>7</v>
      </c>
      <c r="I390" s="37"/>
      <c r="J390" s="227">
        <f>ROUND(I390*H390,2)</f>
        <v>0</v>
      </c>
      <c r="K390" s="38"/>
      <c r="L390" s="36"/>
      <c r="M390" s="39" t="s">
        <v>1</v>
      </c>
      <c r="N390" s="131" t="s">
        <v>41</v>
      </c>
      <c r="O390" s="132"/>
      <c r="P390" s="133">
        <f>O390*H390</f>
        <v>0</v>
      </c>
      <c r="Q390" s="133">
        <v>5.0000000000000002E-5</v>
      </c>
      <c r="R390" s="133">
        <f>Q390*H390</f>
        <v>3.5E-4</v>
      </c>
      <c r="S390" s="133">
        <v>0</v>
      </c>
      <c r="T390" s="134">
        <f>S390*H390</f>
        <v>0</v>
      </c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R390" s="135" t="s">
        <v>308</v>
      </c>
      <c r="AT390" s="135" t="s">
        <v>206</v>
      </c>
      <c r="AU390" s="135" t="s">
        <v>88</v>
      </c>
      <c r="AY390" s="80" t="s">
        <v>203</v>
      </c>
      <c r="BE390" s="136">
        <f>IF(N390="základná",J390,0)</f>
        <v>0</v>
      </c>
      <c r="BF390" s="136">
        <f>IF(N390="znížená",J390,0)</f>
        <v>0</v>
      </c>
      <c r="BG390" s="136">
        <f>IF(N390="zákl. prenesená",J390,0)</f>
        <v>0</v>
      </c>
      <c r="BH390" s="136">
        <f>IF(N390="zníž. prenesená",J390,0)</f>
        <v>0</v>
      </c>
      <c r="BI390" s="136">
        <f>IF(N390="nulová",J390,0)</f>
        <v>0</v>
      </c>
      <c r="BJ390" s="80" t="s">
        <v>88</v>
      </c>
      <c r="BK390" s="136">
        <f>ROUND(I390*H390,2)</f>
        <v>0</v>
      </c>
      <c r="BL390" s="80" t="s">
        <v>308</v>
      </c>
      <c r="BM390" s="135" t="s">
        <v>1905</v>
      </c>
    </row>
    <row r="391" spans="1:65" s="87" customFormat="1" ht="16.5" customHeight="1">
      <c r="A391" s="19"/>
      <c r="B391" s="36"/>
      <c r="C391" s="213" t="s">
        <v>1168</v>
      </c>
      <c r="D391" s="213" t="s">
        <v>368</v>
      </c>
      <c r="E391" s="214" t="s">
        <v>1906</v>
      </c>
      <c r="F391" s="215" t="s">
        <v>1907</v>
      </c>
      <c r="G391" s="216" t="s">
        <v>209</v>
      </c>
      <c r="H391" s="217">
        <v>7</v>
      </c>
      <c r="I391" s="44"/>
      <c r="J391" s="228">
        <f>ROUND(I391*H391,2)</f>
        <v>0</v>
      </c>
      <c r="K391" s="45"/>
      <c r="L391" s="157"/>
      <c r="M391" s="46" t="s">
        <v>1</v>
      </c>
      <c r="N391" s="158" t="s">
        <v>41</v>
      </c>
      <c r="O391" s="132"/>
      <c r="P391" s="133">
        <f>O391*H391</f>
        <v>0</v>
      </c>
      <c r="Q391" s="133">
        <v>7.5000000000000002E-4</v>
      </c>
      <c r="R391" s="133">
        <f>Q391*H391</f>
        <v>5.2500000000000003E-3</v>
      </c>
      <c r="S391" s="133">
        <v>0</v>
      </c>
      <c r="T391" s="134">
        <f>S391*H391</f>
        <v>0</v>
      </c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R391" s="135" t="s">
        <v>420</v>
      </c>
      <c r="AT391" s="135" t="s">
        <v>368</v>
      </c>
      <c r="AU391" s="135" t="s">
        <v>88</v>
      </c>
      <c r="AY391" s="80" t="s">
        <v>203</v>
      </c>
      <c r="BE391" s="136">
        <f>IF(N391="základná",J391,0)</f>
        <v>0</v>
      </c>
      <c r="BF391" s="136">
        <f>IF(N391="znížená",J391,0)</f>
        <v>0</v>
      </c>
      <c r="BG391" s="136">
        <f>IF(N391="zákl. prenesená",J391,0)</f>
        <v>0</v>
      </c>
      <c r="BH391" s="136">
        <f>IF(N391="zníž. prenesená",J391,0)</f>
        <v>0</v>
      </c>
      <c r="BI391" s="136">
        <f>IF(N391="nulová",J391,0)</f>
        <v>0</v>
      </c>
      <c r="BJ391" s="80" t="s">
        <v>88</v>
      </c>
      <c r="BK391" s="136">
        <f>ROUND(I391*H391,2)</f>
        <v>0</v>
      </c>
      <c r="BL391" s="80" t="s">
        <v>308</v>
      </c>
      <c r="BM391" s="135" t="s">
        <v>1908</v>
      </c>
    </row>
    <row r="392" spans="1:65" s="40" customFormat="1">
      <c r="B392" s="137"/>
      <c r="C392" s="197"/>
      <c r="D392" s="198" t="s">
        <v>212</v>
      </c>
      <c r="E392" s="199" t="s">
        <v>1</v>
      </c>
      <c r="F392" s="200" t="s">
        <v>259</v>
      </c>
      <c r="G392" s="197"/>
      <c r="H392" s="201">
        <v>7</v>
      </c>
      <c r="J392" s="197"/>
      <c r="L392" s="137"/>
      <c r="M392" s="139"/>
      <c r="N392" s="140"/>
      <c r="O392" s="140"/>
      <c r="P392" s="140"/>
      <c r="Q392" s="140"/>
      <c r="R392" s="140"/>
      <c r="S392" s="140"/>
      <c r="T392" s="141"/>
      <c r="AT392" s="138" t="s">
        <v>212</v>
      </c>
      <c r="AU392" s="138" t="s">
        <v>88</v>
      </c>
      <c r="AV392" s="40" t="s">
        <v>88</v>
      </c>
      <c r="AW392" s="40" t="s">
        <v>31</v>
      </c>
      <c r="AX392" s="40" t="s">
        <v>82</v>
      </c>
      <c r="AY392" s="138" t="s">
        <v>203</v>
      </c>
    </row>
    <row r="393" spans="1:65" s="87" customFormat="1" ht="16.5" customHeight="1">
      <c r="A393" s="19"/>
      <c r="B393" s="36"/>
      <c r="C393" s="192" t="s">
        <v>1174</v>
      </c>
      <c r="D393" s="192" t="s">
        <v>206</v>
      </c>
      <c r="E393" s="193" t="s">
        <v>1909</v>
      </c>
      <c r="F393" s="194" t="s">
        <v>1910</v>
      </c>
      <c r="G393" s="195" t="s">
        <v>209</v>
      </c>
      <c r="H393" s="196">
        <v>1</v>
      </c>
      <c r="I393" s="37"/>
      <c r="J393" s="227">
        <f t="shared" ref="J393:J405" si="30">ROUND(I393*H393,2)</f>
        <v>0</v>
      </c>
      <c r="K393" s="38"/>
      <c r="L393" s="36"/>
      <c r="M393" s="39" t="s">
        <v>1</v>
      </c>
      <c r="N393" s="131" t="s">
        <v>41</v>
      </c>
      <c r="O393" s="132"/>
      <c r="P393" s="133">
        <f t="shared" ref="P393:P405" si="31">O393*H393</f>
        <v>0</v>
      </c>
      <c r="Q393" s="133">
        <v>6.0000000000000002E-5</v>
      </c>
      <c r="R393" s="133">
        <f t="shared" ref="R393:R405" si="32">Q393*H393</f>
        <v>6.0000000000000002E-5</v>
      </c>
      <c r="S393" s="133">
        <v>0</v>
      </c>
      <c r="T393" s="134">
        <f t="shared" ref="T393:T405" si="33">S393*H393</f>
        <v>0</v>
      </c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R393" s="135" t="s">
        <v>308</v>
      </c>
      <c r="AT393" s="135" t="s">
        <v>206</v>
      </c>
      <c r="AU393" s="135" t="s">
        <v>88</v>
      </c>
      <c r="AY393" s="80" t="s">
        <v>203</v>
      </c>
      <c r="BE393" s="136">
        <f t="shared" ref="BE393:BE405" si="34">IF(N393="základná",J393,0)</f>
        <v>0</v>
      </c>
      <c r="BF393" s="136">
        <f t="shared" ref="BF393:BF405" si="35">IF(N393="znížená",J393,0)</f>
        <v>0</v>
      </c>
      <c r="BG393" s="136">
        <f t="shared" ref="BG393:BG405" si="36">IF(N393="zákl. prenesená",J393,0)</f>
        <v>0</v>
      </c>
      <c r="BH393" s="136">
        <f t="shared" ref="BH393:BH405" si="37">IF(N393="zníž. prenesená",J393,0)</f>
        <v>0</v>
      </c>
      <c r="BI393" s="136">
        <f t="shared" ref="BI393:BI405" si="38">IF(N393="nulová",J393,0)</f>
        <v>0</v>
      </c>
      <c r="BJ393" s="80" t="s">
        <v>88</v>
      </c>
      <c r="BK393" s="136">
        <f t="shared" ref="BK393:BK405" si="39">ROUND(I393*H393,2)</f>
        <v>0</v>
      </c>
      <c r="BL393" s="80" t="s">
        <v>308</v>
      </c>
      <c r="BM393" s="135" t="s">
        <v>1911</v>
      </c>
    </row>
    <row r="394" spans="1:65" s="87" customFormat="1" ht="16.5" customHeight="1">
      <c r="A394" s="19"/>
      <c r="B394" s="36"/>
      <c r="C394" s="213" t="s">
        <v>1474</v>
      </c>
      <c r="D394" s="213" t="s">
        <v>368</v>
      </c>
      <c r="E394" s="214" t="s">
        <v>1912</v>
      </c>
      <c r="F394" s="215" t="s">
        <v>1913</v>
      </c>
      <c r="G394" s="216" t="s">
        <v>209</v>
      </c>
      <c r="H394" s="217">
        <v>1</v>
      </c>
      <c r="I394" s="44"/>
      <c r="J394" s="228">
        <f t="shared" si="30"/>
        <v>0</v>
      </c>
      <c r="K394" s="45"/>
      <c r="L394" s="157"/>
      <c r="M394" s="46" t="s">
        <v>1</v>
      </c>
      <c r="N394" s="158" t="s">
        <v>41</v>
      </c>
      <c r="O394" s="132"/>
      <c r="P394" s="133">
        <f t="shared" si="31"/>
        <v>0</v>
      </c>
      <c r="Q394" s="133">
        <v>1.9499999999999999E-3</v>
      </c>
      <c r="R394" s="133">
        <f t="shared" si="32"/>
        <v>1.9499999999999999E-3</v>
      </c>
      <c r="S394" s="133">
        <v>0</v>
      </c>
      <c r="T394" s="134">
        <f t="shared" si="33"/>
        <v>0</v>
      </c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R394" s="135" t="s">
        <v>420</v>
      </c>
      <c r="AT394" s="135" t="s">
        <v>368</v>
      </c>
      <c r="AU394" s="135" t="s">
        <v>88</v>
      </c>
      <c r="AY394" s="80" t="s">
        <v>203</v>
      </c>
      <c r="BE394" s="136">
        <f t="shared" si="34"/>
        <v>0</v>
      </c>
      <c r="BF394" s="136">
        <f t="shared" si="35"/>
        <v>0</v>
      </c>
      <c r="BG394" s="136">
        <f t="shared" si="36"/>
        <v>0</v>
      </c>
      <c r="BH394" s="136">
        <f t="shared" si="37"/>
        <v>0</v>
      </c>
      <c r="BI394" s="136">
        <f t="shared" si="38"/>
        <v>0</v>
      </c>
      <c r="BJ394" s="80" t="s">
        <v>88</v>
      </c>
      <c r="BK394" s="136">
        <f t="shared" si="39"/>
        <v>0</v>
      </c>
      <c r="BL394" s="80" t="s">
        <v>308</v>
      </c>
      <c r="BM394" s="135" t="s">
        <v>1914</v>
      </c>
    </row>
    <row r="395" spans="1:65" s="87" customFormat="1" ht="16.5" customHeight="1">
      <c r="A395" s="19"/>
      <c r="B395" s="36"/>
      <c r="C395" s="192" t="s">
        <v>1338</v>
      </c>
      <c r="D395" s="192" t="s">
        <v>206</v>
      </c>
      <c r="E395" s="193" t="s">
        <v>1915</v>
      </c>
      <c r="F395" s="194" t="s">
        <v>1916</v>
      </c>
      <c r="G395" s="195" t="s">
        <v>209</v>
      </c>
      <c r="H395" s="196">
        <v>3</v>
      </c>
      <c r="I395" s="37"/>
      <c r="J395" s="227">
        <f t="shared" si="30"/>
        <v>0</v>
      </c>
      <c r="K395" s="38"/>
      <c r="L395" s="36"/>
      <c r="M395" s="39" t="s">
        <v>1</v>
      </c>
      <c r="N395" s="131" t="s">
        <v>41</v>
      </c>
      <c r="O395" s="132"/>
      <c r="P395" s="133">
        <f t="shared" si="31"/>
        <v>0</v>
      </c>
      <c r="Q395" s="133">
        <v>4.0000000000000003E-5</v>
      </c>
      <c r="R395" s="133">
        <f t="shared" si="32"/>
        <v>1.2000000000000002E-4</v>
      </c>
      <c r="S395" s="133">
        <v>0</v>
      </c>
      <c r="T395" s="134">
        <f t="shared" si="33"/>
        <v>0</v>
      </c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R395" s="135" t="s">
        <v>308</v>
      </c>
      <c r="AT395" s="135" t="s">
        <v>206</v>
      </c>
      <c r="AU395" s="135" t="s">
        <v>88</v>
      </c>
      <c r="AY395" s="80" t="s">
        <v>203</v>
      </c>
      <c r="BE395" s="136">
        <f t="shared" si="34"/>
        <v>0</v>
      </c>
      <c r="BF395" s="136">
        <f t="shared" si="35"/>
        <v>0</v>
      </c>
      <c r="BG395" s="136">
        <f t="shared" si="36"/>
        <v>0</v>
      </c>
      <c r="BH395" s="136">
        <f t="shared" si="37"/>
        <v>0</v>
      </c>
      <c r="BI395" s="136">
        <f t="shared" si="38"/>
        <v>0</v>
      </c>
      <c r="BJ395" s="80" t="s">
        <v>88</v>
      </c>
      <c r="BK395" s="136">
        <f t="shared" si="39"/>
        <v>0</v>
      </c>
      <c r="BL395" s="80" t="s">
        <v>308</v>
      </c>
      <c r="BM395" s="135" t="s">
        <v>1917</v>
      </c>
    </row>
    <row r="396" spans="1:65" s="87" customFormat="1" ht="16.5" customHeight="1">
      <c r="A396" s="19"/>
      <c r="B396" s="36"/>
      <c r="C396" s="213" t="s">
        <v>1481</v>
      </c>
      <c r="D396" s="213" t="s">
        <v>368</v>
      </c>
      <c r="E396" s="214" t="s">
        <v>1918</v>
      </c>
      <c r="F396" s="215" t="s">
        <v>1919</v>
      </c>
      <c r="G396" s="216" t="s">
        <v>209</v>
      </c>
      <c r="H396" s="217">
        <v>3</v>
      </c>
      <c r="I396" s="44"/>
      <c r="J396" s="228">
        <f t="shared" si="30"/>
        <v>0</v>
      </c>
      <c r="K396" s="45"/>
      <c r="L396" s="157"/>
      <c r="M396" s="46" t="s">
        <v>1</v>
      </c>
      <c r="N396" s="158" t="s">
        <v>41</v>
      </c>
      <c r="O396" s="132"/>
      <c r="P396" s="133">
        <f t="shared" si="31"/>
        <v>0</v>
      </c>
      <c r="Q396" s="133">
        <v>4.8999999999999998E-4</v>
      </c>
      <c r="R396" s="133">
        <f t="shared" si="32"/>
        <v>1.47E-3</v>
      </c>
      <c r="S396" s="133">
        <v>0</v>
      </c>
      <c r="T396" s="134">
        <f t="shared" si="33"/>
        <v>0</v>
      </c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R396" s="135" t="s">
        <v>420</v>
      </c>
      <c r="AT396" s="135" t="s">
        <v>368</v>
      </c>
      <c r="AU396" s="135" t="s">
        <v>88</v>
      </c>
      <c r="AY396" s="80" t="s">
        <v>203</v>
      </c>
      <c r="BE396" s="136">
        <f t="shared" si="34"/>
        <v>0</v>
      </c>
      <c r="BF396" s="136">
        <f t="shared" si="35"/>
        <v>0</v>
      </c>
      <c r="BG396" s="136">
        <f t="shared" si="36"/>
        <v>0</v>
      </c>
      <c r="BH396" s="136">
        <f t="shared" si="37"/>
        <v>0</v>
      </c>
      <c r="BI396" s="136">
        <f t="shared" si="38"/>
        <v>0</v>
      </c>
      <c r="BJ396" s="80" t="s">
        <v>88</v>
      </c>
      <c r="BK396" s="136">
        <f t="shared" si="39"/>
        <v>0</v>
      </c>
      <c r="BL396" s="80" t="s">
        <v>308</v>
      </c>
      <c r="BM396" s="135" t="s">
        <v>1920</v>
      </c>
    </row>
    <row r="397" spans="1:65" s="87" customFormat="1" ht="16.5" customHeight="1">
      <c r="A397" s="19"/>
      <c r="B397" s="36"/>
      <c r="C397" s="192" t="s">
        <v>1341</v>
      </c>
      <c r="D397" s="192" t="s">
        <v>206</v>
      </c>
      <c r="E397" s="193" t="s">
        <v>1921</v>
      </c>
      <c r="F397" s="194" t="s">
        <v>1922</v>
      </c>
      <c r="G397" s="195" t="s">
        <v>209</v>
      </c>
      <c r="H397" s="196">
        <v>3</v>
      </c>
      <c r="I397" s="37"/>
      <c r="J397" s="227">
        <f t="shared" si="30"/>
        <v>0</v>
      </c>
      <c r="K397" s="38"/>
      <c r="L397" s="36"/>
      <c r="M397" s="39" t="s">
        <v>1</v>
      </c>
      <c r="N397" s="131" t="s">
        <v>41</v>
      </c>
      <c r="O397" s="132"/>
      <c r="P397" s="133">
        <f t="shared" si="31"/>
        <v>0</v>
      </c>
      <c r="Q397" s="133">
        <v>5.0000000000000002E-5</v>
      </c>
      <c r="R397" s="133">
        <f t="shared" si="32"/>
        <v>1.5000000000000001E-4</v>
      </c>
      <c r="S397" s="133">
        <v>0</v>
      </c>
      <c r="T397" s="134">
        <f t="shared" si="33"/>
        <v>0</v>
      </c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R397" s="135" t="s">
        <v>308</v>
      </c>
      <c r="AT397" s="135" t="s">
        <v>206</v>
      </c>
      <c r="AU397" s="135" t="s">
        <v>88</v>
      </c>
      <c r="AY397" s="80" t="s">
        <v>203</v>
      </c>
      <c r="BE397" s="136">
        <f t="shared" si="34"/>
        <v>0</v>
      </c>
      <c r="BF397" s="136">
        <f t="shared" si="35"/>
        <v>0</v>
      </c>
      <c r="BG397" s="136">
        <f t="shared" si="36"/>
        <v>0</v>
      </c>
      <c r="BH397" s="136">
        <f t="shared" si="37"/>
        <v>0</v>
      </c>
      <c r="BI397" s="136">
        <f t="shared" si="38"/>
        <v>0</v>
      </c>
      <c r="BJ397" s="80" t="s">
        <v>88</v>
      </c>
      <c r="BK397" s="136">
        <f t="shared" si="39"/>
        <v>0</v>
      </c>
      <c r="BL397" s="80" t="s">
        <v>308</v>
      </c>
      <c r="BM397" s="135" t="s">
        <v>1923</v>
      </c>
    </row>
    <row r="398" spans="1:65" s="87" customFormat="1" ht="16.5" customHeight="1">
      <c r="A398" s="19"/>
      <c r="B398" s="36"/>
      <c r="C398" s="213" t="s">
        <v>1488</v>
      </c>
      <c r="D398" s="213" t="s">
        <v>368</v>
      </c>
      <c r="E398" s="214" t="s">
        <v>1924</v>
      </c>
      <c r="F398" s="215" t="s">
        <v>1925</v>
      </c>
      <c r="G398" s="216" t="s">
        <v>209</v>
      </c>
      <c r="H398" s="217">
        <v>3</v>
      </c>
      <c r="I398" s="44"/>
      <c r="J398" s="228">
        <f t="shared" si="30"/>
        <v>0</v>
      </c>
      <c r="K398" s="45"/>
      <c r="L398" s="157"/>
      <c r="M398" s="46" t="s">
        <v>1</v>
      </c>
      <c r="N398" s="158" t="s">
        <v>41</v>
      </c>
      <c r="O398" s="132"/>
      <c r="P398" s="133">
        <f t="shared" si="31"/>
        <v>0</v>
      </c>
      <c r="Q398" s="133">
        <v>6.8999999999999997E-4</v>
      </c>
      <c r="R398" s="133">
        <f t="shared" si="32"/>
        <v>2.0699999999999998E-3</v>
      </c>
      <c r="S398" s="133">
        <v>0</v>
      </c>
      <c r="T398" s="134">
        <f t="shared" si="33"/>
        <v>0</v>
      </c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R398" s="135" t="s">
        <v>420</v>
      </c>
      <c r="AT398" s="135" t="s">
        <v>368</v>
      </c>
      <c r="AU398" s="135" t="s">
        <v>88</v>
      </c>
      <c r="AY398" s="80" t="s">
        <v>203</v>
      </c>
      <c r="BE398" s="136">
        <f t="shared" si="34"/>
        <v>0</v>
      </c>
      <c r="BF398" s="136">
        <f t="shared" si="35"/>
        <v>0</v>
      </c>
      <c r="BG398" s="136">
        <f t="shared" si="36"/>
        <v>0</v>
      </c>
      <c r="BH398" s="136">
        <f t="shared" si="37"/>
        <v>0</v>
      </c>
      <c r="BI398" s="136">
        <f t="shared" si="38"/>
        <v>0</v>
      </c>
      <c r="BJ398" s="80" t="s">
        <v>88</v>
      </c>
      <c r="BK398" s="136">
        <f t="shared" si="39"/>
        <v>0</v>
      </c>
      <c r="BL398" s="80" t="s">
        <v>308</v>
      </c>
      <c r="BM398" s="135" t="s">
        <v>1926</v>
      </c>
    </row>
    <row r="399" spans="1:65" s="87" customFormat="1" ht="16.5" customHeight="1">
      <c r="A399" s="19"/>
      <c r="B399" s="36"/>
      <c r="C399" s="192" t="s">
        <v>1347</v>
      </c>
      <c r="D399" s="192" t="s">
        <v>206</v>
      </c>
      <c r="E399" s="193" t="s">
        <v>1927</v>
      </c>
      <c r="F399" s="194" t="s">
        <v>1928</v>
      </c>
      <c r="G399" s="195" t="s">
        <v>209</v>
      </c>
      <c r="H399" s="196">
        <v>1</v>
      </c>
      <c r="I399" s="37"/>
      <c r="J399" s="227">
        <f t="shared" si="30"/>
        <v>0</v>
      </c>
      <c r="K399" s="38"/>
      <c r="L399" s="36"/>
      <c r="M399" s="39" t="s">
        <v>1</v>
      </c>
      <c r="N399" s="131" t="s">
        <v>41</v>
      </c>
      <c r="O399" s="132"/>
      <c r="P399" s="133">
        <f t="shared" si="31"/>
        <v>0</v>
      </c>
      <c r="Q399" s="133">
        <v>6.0000000000000002E-5</v>
      </c>
      <c r="R399" s="133">
        <f t="shared" si="32"/>
        <v>6.0000000000000002E-5</v>
      </c>
      <c r="S399" s="133">
        <v>0</v>
      </c>
      <c r="T399" s="134">
        <f t="shared" si="33"/>
        <v>0</v>
      </c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R399" s="135" t="s">
        <v>308</v>
      </c>
      <c r="AT399" s="135" t="s">
        <v>206</v>
      </c>
      <c r="AU399" s="135" t="s">
        <v>88</v>
      </c>
      <c r="AY399" s="80" t="s">
        <v>203</v>
      </c>
      <c r="BE399" s="136">
        <f t="shared" si="34"/>
        <v>0</v>
      </c>
      <c r="BF399" s="136">
        <f t="shared" si="35"/>
        <v>0</v>
      </c>
      <c r="BG399" s="136">
        <f t="shared" si="36"/>
        <v>0</v>
      </c>
      <c r="BH399" s="136">
        <f t="shared" si="37"/>
        <v>0</v>
      </c>
      <c r="BI399" s="136">
        <f t="shared" si="38"/>
        <v>0</v>
      </c>
      <c r="BJ399" s="80" t="s">
        <v>88</v>
      </c>
      <c r="BK399" s="136">
        <f t="shared" si="39"/>
        <v>0</v>
      </c>
      <c r="BL399" s="80" t="s">
        <v>308</v>
      </c>
      <c r="BM399" s="135" t="s">
        <v>1929</v>
      </c>
    </row>
    <row r="400" spans="1:65" s="87" customFormat="1" ht="16.5" customHeight="1">
      <c r="A400" s="19"/>
      <c r="B400" s="36"/>
      <c r="C400" s="213" t="s">
        <v>1495</v>
      </c>
      <c r="D400" s="213" t="s">
        <v>368</v>
      </c>
      <c r="E400" s="214" t="s">
        <v>1930</v>
      </c>
      <c r="F400" s="215" t="s">
        <v>1931</v>
      </c>
      <c r="G400" s="216" t="s">
        <v>209</v>
      </c>
      <c r="H400" s="217">
        <v>1</v>
      </c>
      <c r="I400" s="44"/>
      <c r="J400" s="228">
        <f t="shared" si="30"/>
        <v>0</v>
      </c>
      <c r="K400" s="45"/>
      <c r="L400" s="157"/>
      <c r="M400" s="46" t="s">
        <v>1</v>
      </c>
      <c r="N400" s="158" t="s">
        <v>41</v>
      </c>
      <c r="O400" s="132"/>
      <c r="P400" s="133">
        <f t="shared" si="31"/>
        <v>0</v>
      </c>
      <c r="Q400" s="133">
        <v>1.1100000000000001E-3</v>
      </c>
      <c r="R400" s="133">
        <f t="shared" si="32"/>
        <v>1.1100000000000001E-3</v>
      </c>
      <c r="S400" s="133">
        <v>0</v>
      </c>
      <c r="T400" s="134">
        <f t="shared" si="33"/>
        <v>0</v>
      </c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R400" s="135" t="s">
        <v>420</v>
      </c>
      <c r="AT400" s="135" t="s">
        <v>368</v>
      </c>
      <c r="AU400" s="135" t="s">
        <v>88</v>
      </c>
      <c r="AY400" s="80" t="s">
        <v>203</v>
      </c>
      <c r="BE400" s="136">
        <f t="shared" si="34"/>
        <v>0</v>
      </c>
      <c r="BF400" s="136">
        <f t="shared" si="35"/>
        <v>0</v>
      </c>
      <c r="BG400" s="136">
        <f t="shared" si="36"/>
        <v>0</v>
      </c>
      <c r="BH400" s="136">
        <f t="shared" si="37"/>
        <v>0</v>
      </c>
      <c r="BI400" s="136">
        <f t="shared" si="38"/>
        <v>0</v>
      </c>
      <c r="BJ400" s="80" t="s">
        <v>88</v>
      </c>
      <c r="BK400" s="136">
        <f t="shared" si="39"/>
        <v>0</v>
      </c>
      <c r="BL400" s="80" t="s">
        <v>308</v>
      </c>
      <c r="BM400" s="135" t="s">
        <v>1932</v>
      </c>
    </row>
    <row r="401" spans="1:65" s="87" customFormat="1" ht="16.5" customHeight="1">
      <c r="A401" s="19"/>
      <c r="B401" s="36"/>
      <c r="C401" s="192" t="s">
        <v>1350</v>
      </c>
      <c r="D401" s="192" t="s">
        <v>206</v>
      </c>
      <c r="E401" s="193" t="s">
        <v>1933</v>
      </c>
      <c r="F401" s="194" t="s">
        <v>1934</v>
      </c>
      <c r="G401" s="195" t="s">
        <v>209</v>
      </c>
      <c r="H401" s="196">
        <v>3</v>
      </c>
      <c r="I401" s="37"/>
      <c r="J401" s="227">
        <f t="shared" si="30"/>
        <v>0</v>
      </c>
      <c r="K401" s="38"/>
      <c r="L401" s="36"/>
      <c r="M401" s="39" t="s">
        <v>1</v>
      </c>
      <c r="N401" s="131" t="s">
        <v>41</v>
      </c>
      <c r="O401" s="132"/>
      <c r="P401" s="133">
        <f t="shared" si="31"/>
        <v>0</v>
      </c>
      <c r="Q401" s="133">
        <v>1.0000000000000001E-5</v>
      </c>
      <c r="R401" s="133">
        <f t="shared" si="32"/>
        <v>3.0000000000000004E-5</v>
      </c>
      <c r="S401" s="133">
        <v>0</v>
      </c>
      <c r="T401" s="134">
        <f t="shared" si="33"/>
        <v>0</v>
      </c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R401" s="135" t="s">
        <v>308</v>
      </c>
      <c r="AT401" s="135" t="s">
        <v>206</v>
      </c>
      <c r="AU401" s="135" t="s">
        <v>88</v>
      </c>
      <c r="AY401" s="80" t="s">
        <v>203</v>
      </c>
      <c r="BE401" s="136">
        <f t="shared" si="34"/>
        <v>0</v>
      </c>
      <c r="BF401" s="136">
        <f t="shared" si="35"/>
        <v>0</v>
      </c>
      <c r="BG401" s="136">
        <f t="shared" si="36"/>
        <v>0</v>
      </c>
      <c r="BH401" s="136">
        <f t="shared" si="37"/>
        <v>0</v>
      </c>
      <c r="BI401" s="136">
        <f t="shared" si="38"/>
        <v>0</v>
      </c>
      <c r="BJ401" s="80" t="s">
        <v>88</v>
      </c>
      <c r="BK401" s="136">
        <f t="shared" si="39"/>
        <v>0</v>
      </c>
      <c r="BL401" s="80" t="s">
        <v>308</v>
      </c>
      <c r="BM401" s="135" t="s">
        <v>1935</v>
      </c>
    </row>
    <row r="402" spans="1:65" s="87" customFormat="1" ht="21.75" customHeight="1">
      <c r="A402" s="19"/>
      <c r="B402" s="36"/>
      <c r="C402" s="213" t="s">
        <v>1502</v>
      </c>
      <c r="D402" s="213" t="s">
        <v>368</v>
      </c>
      <c r="E402" s="214" t="s">
        <v>1936</v>
      </c>
      <c r="F402" s="215" t="s">
        <v>1937</v>
      </c>
      <c r="G402" s="216" t="s">
        <v>209</v>
      </c>
      <c r="H402" s="217">
        <v>3</v>
      </c>
      <c r="I402" s="44"/>
      <c r="J402" s="228">
        <f t="shared" si="30"/>
        <v>0</v>
      </c>
      <c r="K402" s="45"/>
      <c r="L402" s="157"/>
      <c r="M402" s="46" t="s">
        <v>1</v>
      </c>
      <c r="N402" s="158" t="s">
        <v>41</v>
      </c>
      <c r="O402" s="132"/>
      <c r="P402" s="133">
        <f t="shared" si="31"/>
        <v>0</v>
      </c>
      <c r="Q402" s="133">
        <v>6.3000000000000003E-4</v>
      </c>
      <c r="R402" s="133">
        <f t="shared" si="32"/>
        <v>1.8900000000000002E-3</v>
      </c>
      <c r="S402" s="133">
        <v>0</v>
      </c>
      <c r="T402" s="134">
        <f t="shared" si="33"/>
        <v>0</v>
      </c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R402" s="135" t="s">
        <v>420</v>
      </c>
      <c r="AT402" s="135" t="s">
        <v>368</v>
      </c>
      <c r="AU402" s="135" t="s">
        <v>88</v>
      </c>
      <c r="AY402" s="80" t="s">
        <v>203</v>
      </c>
      <c r="BE402" s="136">
        <f t="shared" si="34"/>
        <v>0</v>
      </c>
      <c r="BF402" s="136">
        <f t="shared" si="35"/>
        <v>0</v>
      </c>
      <c r="BG402" s="136">
        <f t="shared" si="36"/>
        <v>0</v>
      </c>
      <c r="BH402" s="136">
        <f t="shared" si="37"/>
        <v>0</v>
      </c>
      <c r="BI402" s="136">
        <f t="shared" si="38"/>
        <v>0</v>
      </c>
      <c r="BJ402" s="80" t="s">
        <v>88</v>
      </c>
      <c r="BK402" s="136">
        <f t="shared" si="39"/>
        <v>0</v>
      </c>
      <c r="BL402" s="80" t="s">
        <v>308</v>
      </c>
      <c r="BM402" s="135" t="s">
        <v>1938</v>
      </c>
    </row>
    <row r="403" spans="1:65" s="87" customFormat="1" ht="16.5" customHeight="1">
      <c r="A403" s="19"/>
      <c r="B403" s="36"/>
      <c r="C403" s="192" t="s">
        <v>1352</v>
      </c>
      <c r="D403" s="192" t="s">
        <v>206</v>
      </c>
      <c r="E403" s="193" t="s">
        <v>1939</v>
      </c>
      <c r="F403" s="194" t="s">
        <v>1940</v>
      </c>
      <c r="G403" s="195" t="s">
        <v>209</v>
      </c>
      <c r="H403" s="196">
        <v>1</v>
      </c>
      <c r="I403" s="37"/>
      <c r="J403" s="227">
        <f t="shared" si="30"/>
        <v>0</v>
      </c>
      <c r="K403" s="38"/>
      <c r="L403" s="36"/>
      <c r="M403" s="39" t="s">
        <v>1</v>
      </c>
      <c r="N403" s="131" t="s">
        <v>41</v>
      </c>
      <c r="O403" s="132"/>
      <c r="P403" s="133">
        <f t="shared" si="31"/>
        <v>0</v>
      </c>
      <c r="Q403" s="133">
        <v>1.0000000000000001E-5</v>
      </c>
      <c r="R403" s="133">
        <f t="shared" si="32"/>
        <v>1.0000000000000001E-5</v>
      </c>
      <c r="S403" s="133">
        <v>0</v>
      </c>
      <c r="T403" s="134">
        <f t="shared" si="33"/>
        <v>0</v>
      </c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R403" s="135" t="s">
        <v>308</v>
      </c>
      <c r="AT403" s="135" t="s">
        <v>206</v>
      </c>
      <c r="AU403" s="135" t="s">
        <v>88</v>
      </c>
      <c r="AY403" s="80" t="s">
        <v>203</v>
      </c>
      <c r="BE403" s="136">
        <f t="shared" si="34"/>
        <v>0</v>
      </c>
      <c r="BF403" s="136">
        <f t="shared" si="35"/>
        <v>0</v>
      </c>
      <c r="BG403" s="136">
        <f t="shared" si="36"/>
        <v>0</v>
      </c>
      <c r="BH403" s="136">
        <f t="shared" si="37"/>
        <v>0</v>
      </c>
      <c r="BI403" s="136">
        <f t="shared" si="38"/>
        <v>0</v>
      </c>
      <c r="BJ403" s="80" t="s">
        <v>88</v>
      </c>
      <c r="BK403" s="136">
        <f t="shared" si="39"/>
        <v>0</v>
      </c>
      <c r="BL403" s="80" t="s">
        <v>308</v>
      </c>
      <c r="BM403" s="135" t="s">
        <v>1941</v>
      </c>
    </row>
    <row r="404" spans="1:65" s="87" customFormat="1" ht="21.75" customHeight="1">
      <c r="A404" s="19"/>
      <c r="B404" s="36"/>
      <c r="C404" s="213" t="s">
        <v>1942</v>
      </c>
      <c r="D404" s="213" t="s">
        <v>368</v>
      </c>
      <c r="E404" s="214" t="s">
        <v>1943</v>
      </c>
      <c r="F404" s="215" t="s">
        <v>1944</v>
      </c>
      <c r="G404" s="216" t="s">
        <v>209</v>
      </c>
      <c r="H404" s="217">
        <v>1</v>
      </c>
      <c r="I404" s="44"/>
      <c r="J404" s="228">
        <f t="shared" si="30"/>
        <v>0</v>
      </c>
      <c r="K404" s="45"/>
      <c r="L404" s="157"/>
      <c r="M404" s="46" t="s">
        <v>1</v>
      </c>
      <c r="N404" s="158" t="s">
        <v>41</v>
      </c>
      <c r="O404" s="132"/>
      <c r="P404" s="133">
        <f t="shared" si="31"/>
        <v>0</v>
      </c>
      <c r="Q404" s="133">
        <v>8.8000000000000003E-4</v>
      </c>
      <c r="R404" s="133">
        <f t="shared" si="32"/>
        <v>8.8000000000000003E-4</v>
      </c>
      <c r="S404" s="133">
        <v>0</v>
      </c>
      <c r="T404" s="134">
        <f t="shared" si="33"/>
        <v>0</v>
      </c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R404" s="135" t="s">
        <v>420</v>
      </c>
      <c r="AT404" s="135" t="s">
        <v>368</v>
      </c>
      <c r="AU404" s="135" t="s">
        <v>88</v>
      </c>
      <c r="AY404" s="80" t="s">
        <v>203</v>
      </c>
      <c r="BE404" s="136">
        <f t="shared" si="34"/>
        <v>0</v>
      </c>
      <c r="BF404" s="136">
        <f t="shared" si="35"/>
        <v>0</v>
      </c>
      <c r="BG404" s="136">
        <f t="shared" si="36"/>
        <v>0</v>
      </c>
      <c r="BH404" s="136">
        <f t="shared" si="37"/>
        <v>0</v>
      </c>
      <c r="BI404" s="136">
        <f t="shared" si="38"/>
        <v>0</v>
      </c>
      <c r="BJ404" s="80" t="s">
        <v>88</v>
      </c>
      <c r="BK404" s="136">
        <f t="shared" si="39"/>
        <v>0</v>
      </c>
      <c r="BL404" s="80" t="s">
        <v>308</v>
      </c>
      <c r="BM404" s="135" t="s">
        <v>1945</v>
      </c>
    </row>
    <row r="405" spans="1:65" s="87" customFormat="1" ht="16.5" customHeight="1">
      <c r="A405" s="19"/>
      <c r="B405" s="36"/>
      <c r="C405" s="192" t="s">
        <v>1354</v>
      </c>
      <c r="D405" s="192" t="s">
        <v>206</v>
      </c>
      <c r="E405" s="193" t="s">
        <v>1946</v>
      </c>
      <c r="F405" s="194" t="s">
        <v>1947</v>
      </c>
      <c r="G405" s="195" t="s">
        <v>408</v>
      </c>
      <c r="H405" s="196">
        <v>260.5</v>
      </c>
      <c r="I405" s="37"/>
      <c r="J405" s="227">
        <f t="shared" si="30"/>
        <v>0</v>
      </c>
      <c r="K405" s="38"/>
      <c r="L405" s="36"/>
      <c r="M405" s="39" t="s">
        <v>1</v>
      </c>
      <c r="N405" s="131" t="s">
        <v>41</v>
      </c>
      <c r="O405" s="132"/>
      <c r="P405" s="133">
        <f t="shared" si="31"/>
        <v>0</v>
      </c>
      <c r="Q405" s="133">
        <v>1.8000000000000001E-4</v>
      </c>
      <c r="R405" s="133">
        <f t="shared" si="32"/>
        <v>4.6890000000000001E-2</v>
      </c>
      <c r="S405" s="133">
        <v>0</v>
      </c>
      <c r="T405" s="134">
        <f t="shared" si="33"/>
        <v>0</v>
      </c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R405" s="135" t="s">
        <v>308</v>
      </c>
      <c r="AT405" s="135" t="s">
        <v>206</v>
      </c>
      <c r="AU405" s="135" t="s">
        <v>88</v>
      </c>
      <c r="AY405" s="80" t="s">
        <v>203</v>
      </c>
      <c r="BE405" s="136">
        <f t="shared" si="34"/>
        <v>0</v>
      </c>
      <c r="BF405" s="136">
        <f t="shared" si="35"/>
        <v>0</v>
      </c>
      <c r="BG405" s="136">
        <f t="shared" si="36"/>
        <v>0</v>
      </c>
      <c r="BH405" s="136">
        <f t="shared" si="37"/>
        <v>0</v>
      </c>
      <c r="BI405" s="136">
        <f t="shared" si="38"/>
        <v>0</v>
      </c>
      <c r="BJ405" s="80" t="s">
        <v>88</v>
      </c>
      <c r="BK405" s="136">
        <f t="shared" si="39"/>
        <v>0</v>
      </c>
      <c r="BL405" s="80" t="s">
        <v>308</v>
      </c>
      <c r="BM405" s="135" t="s">
        <v>1948</v>
      </c>
    </row>
    <row r="406" spans="1:65" s="40" customFormat="1">
      <c r="B406" s="137"/>
      <c r="C406" s="197"/>
      <c r="D406" s="198" t="s">
        <v>212</v>
      </c>
      <c r="E406" s="199" t="s">
        <v>1</v>
      </c>
      <c r="F406" s="200" t="s">
        <v>1949</v>
      </c>
      <c r="G406" s="197"/>
      <c r="H406" s="201">
        <v>116.3</v>
      </c>
      <c r="J406" s="197"/>
      <c r="L406" s="137"/>
      <c r="M406" s="139"/>
      <c r="N406" s="140"/>
      <c r="O406" s="140"/>
      <c r="P406" s="140"/>
      <c r="Q406" s="140"/>
      <c r="R406" s="140"/>
      <c r="S406" s="140"/>
      <c r="T406" s="141"/>
      <c r="AT406" s="138" t="s">
        <v>212</v>
      </c>
      <c r="AU406" s="138" t="s">
        <v>88</v>
      </c>
      <c r="AV406" s="40" t="s">
        <v>88</v>
      </c>
      <c r="AW406" s="40" t="s">
        <v>31</v>
      </c>
      <c r="AX406" s="40" t="s">
        <v>75</v>
      </c>
      <c r="AY406" s="138" t="s">
        <v>203</v>
      </c>
    </row>
    <row r="407" spans="1:65" s="40" customFormat="1">
      <c r="B407" s="137"/>
      <c r="C407" s="197"/>
      <c r="D407" s="198" t="s">
        <v>212</v>
      </c>
      <c r="E407" s="199" t="s">
        <v>1</v>
      </c>
      <c r="F407" s="200" t="s">
        <v>1950</v>
      </c>
      <c r="G407" s="197"/>
      <c r="H407" s="201">
        <v>67.2</v>
      </c>
      <c r="J407" s="197"/>
      <c r="L407" s="137"/>
      <c r="M407" s="139"/>
      <c r="N407" s="140"/>
      <c r="O407" s="140"/>
      <c r="P407" s="140"/>
      <c r="Q407" s="140"/>
      <c r="R407" s="140"/>
      <c r="S407" s="140"/>
      <c r="T407" s="141"/>
      <c r="AT407" s="138" t="s">
        <v>212</v>
      </c>
      <c r="AU407" s="138" t="s">
        <v>88</v>
      </c>
      <c r="AV407" s="40" t="s">
        <v>88</v>
      </c>
      <c r="AW407" s="40" t="s">
        <v>31</v>
      </c>
      <c r="AX407" s="40" t="s">
        <v>75</v>
      </c>
      <c r="AY407" s="138" t="s">
        <v>203</v>
      </c>
    </row>
    <row r="408" spans="1:65" s="40" customFormat="1">
      <c r="B408" s="137"/>
      <c r="C408" s="197"/>
      <c r="D408" s="198" t="s">
        <v>212</v>
      </c>
      <c r="E408" s="199" t="s">
        <v>1</v>
      </c>
      <c r="F408" s="200" t="s">
        <v>617</v>
      </c>
      <c r="G408" s="197"/>
      <c r="H408" s="201">
        <v>52</v>
      </c>
      <c r="J408" s="197"/>
      <c r="L408" s="137"/>
      <c r="M408" s="139"/>
      <c r="N408" s="140"/>
      <c r="O408" s="140"/>
      <c r="P408" s="140"/>
      <c r="Q408" s="140"/>
      <c r="R408" s="140"/>
      <c r="S408" s="140"/>
      <c r="T408" s="141"/>
      <c r="AT408" s="138" t="s">
        <v>212</v>
      </c>
      <c r="AU408" s="138" t="s">
        <v>88</v>
      </c>
      <c r="AV408" s="40" t="s">
        <v>88</v>
      </c>
      <c r="AW408" s="40" t="s">
        <v>31</v>
      </c>
      <c r="AX408" s="40" t="s">
        <v>75</v>
      </c>
      <c r="AY408" s="138" t="s">
        <v>203</v>
      </c>
    </row>
    <row r="409" spans="1:65" s="40" customFormat="1">
      <c r="B409" s="137"/>
      <c r="C409" s="197"/>
      <c r="D409" s="198" t="s">
        <v>212</v>
      </c>
      <c r="E409" s="199" t="s">
        <v>1</v>
      </c>
      <c r="F409" s="200" t="s">
        <v>378</v>
      </c>
      <c r="G409" s="197"/>
      <c r="H409" s="201">
        <v>25</v>
      </c>
      <c r="J409" s="197"/>
      <c r="L409" s="137"/>
      <c r="M409" s="139"/>
      <c r="N409" s="140"/>
      <c r="O409" s="140"/>
      <c r="P409" s="140"/>
      <c r="Q409" s="140"/>
      <c r="R409" s="140"/>
      <c r="S409" s="140"/>
      <c r="T409" s="141"/>
      <c r="AT409" s="138" t="s">
        <v>212</v>
      </c>
      <c r="AU409" s="138" t="s">
        <v>88</v>
      </c>
      <c r="AV409" s="40" t="s">
        <v>88</v>
      </c>
      <c r="AW409" s="40" t="s">
        <v>31</v>
      </c>
      <c r="AX409" s="40" t="s">
        <v>75</v>
      </c>
      <c r="AY409" s="138" t="s">
        <v>203</v>
      </c>
    </row>
    <row r="410" spans="1:65" s="41" customFormat="1">
      <c r="B410" s="142"/>
      <c r="C410" s="202"/>
      <c r="D410" s="198" t="s">
        <v>212</v>
      </c>
      <c r="E410" s="203" t="s">
        <v>1</v>
      </c>
      <c r="F410" s="204" t="s">
        <v>239</v>
      </c>
      <c r="G410" s="202"/>
      <c r="H410" s="205">
        <v>260.5</v>
      </c>
      <c r="J410" s="202"/>
      <c r="L410" s="142"/>
      <c r="M410" s="144"/>
      <c r="N410" s="145"/>
      <c r="O410" s="145"/>
      <c r="P410" s="145"/>
      <c r="Q410" s="145"/>
      <c r="R410" s="145"/>
      <c r="S410" s="145"/>
      <c r="T410" s="146"/>
      <c r="AT410" s="143" t="s">
        <v>212</v>
      </c>
      <c r="AU410" s="143" t="s">
        <v>88</v>
      </c>
      <c r="AV410" s="41" t="s">
        <v>210</v>
      </c>
      <c r="AW410" s="41" t="s">
        <v>31</v>
      </c>
      <c r="AX410" s="41" t="s">
        <v>82</v>
      </c>
      <c r="AY410" s="143" t="s">
        <v>203</v>
      </c>
    </row>
    <row r="411" spans="1:65" s="87" customFormat="1" ht="16.5" customHeight="1">
      <c r="A411" s="19"/>
      <c r="B411" s="36"/>
      <c r="C411" s="192" t="s">
        <v>1951</v>
      </c>
      <c r="D411" s="192" t="s">
        <v>206</v>
      </c>
      <c r="E411" s="193" t="s">
        <v>1952</v>
      </c>
      <c r="F411" s="194" t="s">
        <v>1953</v>
      </c>
      <c r="G411" s="195" t="s">
        <v>408</v>
      </c>
      <c r="H411" s="196">
        <v>260.5</v>
      </c>
      <c r="I411" s="37"/>
      <c r="J411" s="227">
        <f>ROUND(I411*H411,2)</f>
        <v>0</v>
      </c>
      <c r="K411" s="38"/>
      <c r="L411" s="36"/>
      <c r="M411" s="39" t="s">
        <v>1</v>
      </c>
      <c r="N411" s="131" t="s">
        <v>41</v>
      </c>
      <c r="O411" s="132"/>
      <c r="P411" s="133">
        <f>O411*H411</f>
        <v>0</v>
      </c>
      <c r="Q411" s="133">
        <v>1.0000000000000001E-5</v>
      </c>
      <c r="R411" s="133">
        <f>Q411*H411</f>
        <v>2.6050000000000001E-3</v>
      </c>
      <c r="S411" s="133">
        <v>0</v>
      </c>
      <c r="T411" s="134">
        <f>S411*H411</f>
        <v>0</v>
      </c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R411" s="135" t="s">
        <v>308</v>
      </c>
      <c r="AT411" s="135" t="s">
        <v>206</v>
      </c>
      <c r="AU411" s="135" t="s">
        <v>88</v>
      </c>
      <c r="AY411" s="80" t="s">
        <v>203</v>
      </c>
      <c r="BE411" s="136">
        <f>IF(N411="základná",J411,0)</f>
        <v>0</v>
      </c>
      <c r="BF411" s="136">
        <f>IF(N411="znížená",J411,0)</f>
        <v>0</v>
      </c>
      <c r="BG411" s="136">
        <f>IF(N411="zákl. prenesená",J411,0)</f>
        <v>0</v>
      </c>
      <c r="BH411" s="136">
        <f>IF(N411="zníž. prenesená",J411,0)</f>
        <v>0</v>
      </c>
      <c r="BI411" s="136">
        <f>IF(N411="nulová",J411,0)</f>
        <v>0</v>
      </c>
      <c r="BJ411" s="80" t="s">
        <v>88</v>
      </c>
      <c r="BK411" s="136">
        <f>ROUND(I411*H411,2)</f>
        <v>0</v>
      </c>
      <c r="BL411" s="80" t="s">
        <v>308</v>
      </c>
      <c r="BM411" s="135" t="s">
        <v>1954</v>
      </c>
    </row>
    <row r="412" spans="1:65" s="40" customFormat="1">
      <c r="B412" s="137"/>
      <c r="C412" s="197"/>
      <c r="D412" s="198" t="s">
        <v>212</v>
      </c>
      <c r="E412" s="199" t="s">
        <v>1</v>
      </c>
      <c r="F412" s="200" t="s">
        <v>1955</v>
      </c>
      <c r="G412" s="197"/>
      <c r="H412" s="201">
        <v>260.5</v>
      </c>
      <c r="J412" s="197"/>
      <c r="L412" s="137"/>
      <c r="M412" s="139"/>
      <c r="N412" s="140"/>
      <c r="O412" s="140"/>
      <c r="P412" s="140"/>
      <c r="Q412" s="140"/>
      <c r="R412" s="140"/>
      <c r="S412" s="140"/>
      <c r="T412" s="141"/>
      <c r="AT412" s="138" t="s">
        <v>212</v>
      </c>
      <c r="AU412" s="138" t="s">
        <v>88</v>
      </c>
      <c r="AV412" s="40" t="s">
        <v>88</v>
      </c>
      <c r="AW412" s="40" t="s">
        <v>31</v>
      </c>
      <c r="AX412" s="40" t="s">
        <v>82</v>
      </c>
      <c r="AY412" s="138" t="s">
        <v>203</v>
      </c>
    </row>
    <row r="413" spans="1:65" s="87" customFormat="1" ht="16.5" customHeight="1">
      <c r="A413" s="19"/>
      <c r="B413" s="36"/>
      <c r="C413" s="192" t="s">
        <v>1319</v>
      </c>
      <c r="D413" s="192" t="s">
        <v>206</v>
      </c>
      <c r="E413" s="193" t="s">
        <v>1956</v>
      </c>
      <c r="F413" s="194" t="s">
        <v>1957</v>
      </c>
      <c r="G413" s="195" t="s">
        <v>605</v>
      </c>
      <c r="H413" s="196">
        <v>0.23499999999999999</v>
      </c>
      <c r="I413" s="37"/>
      <c r="J413" s="227">
        <f>ROUND(I413*H413,2)</f>
        <v>0</v>
      </c>
      <c r="K413" s="38"/>
      <c r="L413" s="36"/>
      <c r="M413" s="39" t="s">
        <v>1</v>
      </c>
      <c r="N413" s="131" t="s">
        <v>41</v>
      </c>
      <c r="O413" s="132"/>
      <c r="P413" s="133">
        <f>O413*H413</f>
        <v>0</v>
      </c>
      <c r="Q413" s="133">
        <v>0</v>
      </c>
      <c r="R413" s="133">
        <f>Q413*H413</f>
        <v>0</v>
      </c>
      <c r="S413" s="133">
        <v>0</v>
      </c>
      <c r="T413" s="134">
        <f>S413*H413</f>
        <v>0</v>
      </c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R413" s="135" t="s">
        <v>308</v>
      </c>
      <c r="AT413" s="135" t="s">
        <v>206</v>
      </c>
      <c r="AU413" s="135" t="s">
        <v>88</v>
      </c>
      <c r="AY413" s="80" t="s">
        <v>203</v>
      </c>
      <c r="BE413" s="136">
        <f>IF(N413="základná",J413,0)</f>
        <v>0</v>
      </c>
      <c r="BF413" s="136">
        <f>IF(N413="znížená",J413,0)</f>
        <v>0</v>
      </c>
      <c r="BG413" s="136">
        <f>IF(N413="zákl. prenesená",J413,0)</f>
        <v>0</v>
      </c>
      <c r="BH413" s="136">
        <f>IF(N413="zníž. prenesená",J413,0)</f>
        <v>0</v>
      </c>
      <c r="BI413" s="136">
        <f>IF(N413="nulová",J413,0)</f>
        <v>0</v>
      </c>
      <c r="BJ413" s="80" t="s">
        <v>88</v>
      </c>
      <c r="BK413" s="136">
        <f>ROUND(I413*H413,2)</f>
        <v>0</v>
      </c>
      <c r="BL413" s="80" t="s">
        <v>308</v>
      </c>
      <c r="BM413" s="135" t="s">
        <v>1958</v>
      </c>
    </row>
    <row r="414" spans="1:65" s="35" customFormat="1" ht="22.9" customHeight="1">
      <c r="B414" s="123"/>
      <c r="C414" s="188"/>
      <c r="D414" s="189" t="s">
        <v>74</v>
      </c>
      <c r="E414" s="191" t="s">
        <v>1688</v>
      </c>
      <c r="F414" s="191" t="s">
        <v>1689</v>
      </c>
      <c r="G414" s="188"/>
      <c r="H414" s="188"/>
      <c r="J414" s="226">
        <f>BK414</f>
        <v>0</v>
      </c>
      <c r="L414" s="123"/>
      <c r="M414" s="125"/>
      <c r="N414" s="126"/>
      <c r="O414" s="126"/>
      <c r="P414" s="127">
        <f>SUM(P415:P433)</f>
        <v>0</v>
      </c>
      <c r="Q414" s="126"/>
      <c r="R414" s="127">
        <f>SUM(R415:R433)</f>
        <v>3.4120000000000004E-2</v>
      </c>
      <c r="S414" s="126"/>
      <c r="T414" s="128">
        <f>SUM(T415:T433)</f>
        <v>0</v>
      </c>
      <c r="AR414" s="124" t="s">
        <v>88</v>
      </c>
      <c r="AT414" s="129" t="s">
        <v>74</v>
      </c>
      <c r="AU414" s="129" t="s">
        <v>82</v>
      </c>
      <c r="AY414" s="124" t="s">
        <v>203</v>
      </c>
      <c r="BK414" s="130">
        <f>SUM(BK415:BK433)</f>
        <v>0</v>
      </c>
    </row>
    <row r="415" spans="1:65" s="87" customFormat="1" ht="16.5" customHeight="1">
      <c r="A415" s="19"/>
      <c r="B415" s="36"/>
      <c r="C415" s="192" t="s">
        <v>1959</v>
      </c>
      <c r="D415" s="192" t="s">
        <v>206</v>
      </c>
      <c r="E415" s="193" t="s">
        <v>1960</v>
      </c>
      <c r="F415" s="194" t="s">
        <v>1961</v>
      </c>
      <c r="G415" s="195" t="s">
        <v>209</v>
      </c>
      <c r="H415" s="196">
        <v>1</v>
      </c>
      <c r="I415" s="37"/>
      <c r="J415" s="227">
        <f t="shared" ref="J415:J423" si="40">ROUND(I415*H415,2)</f>
        <v>0</v>
      </c>
      <c r="K415" s="38"/>
      <c r="L415" s="36"/>
      <c r="M415" s="39" t="s">
        <v>1</v>
      </c>
      <c r="N415" s="131" t="s">
        <v>41</v>
      </c>
      <c r="O415" s="132"/>
      <c r="P415" s="133">
        <f t="shared" ref="P415:P423" si="41">O415*H415</f>
        <v>0</v>
      </c>
      <c r="Q415" s="133">
        <v>0</v>
      </c>
      <c r="R415" s="133">
        <f t="shared" ref="R415:R423" si="42">Q415*H415</f>
        <v>0</v>
      </c>
      <c r="S415" s="133">
        <v>0</v>
      </c>
      <c r="T415" s="134">
        <f t="shared" ref="T415:T423" si="43">S415*H415</f>
        <v>0</v>
      </c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R415" s="135" t="s">
        <v>308</v>
      </c>
      <c r="AT415" s="135" t="s">
        <v>206</v>
      </c>
      <c r="AU415" s="135" t="s">
        <v>88</v>
      </c>
      <c r="AY415" s="80" t="s">
        <v>203</v>
      </c>
      <c r="BE415" s="136">
        <f t="shared" ref="BE415:BE423" si="44">IF(N415="základná",J415,0)</f>
        <v>0</v>
      </c>
      <c r="BF415" s="136">
        <f t="shared" ref="BF415:BF423" si="45">IF(N415="znížená",J415,0)</f>
        <v>0</v>
      </c>
      <c r="BG415" s="136">
        <f t="shared" ref="BG415:BG423" si="46">IF(N415="zákl. prenesená",J415,0)</f>
        <v>0</v>
      </c>
      <c r="BH415" s="136">
        <f t="shared" ref="BH415:BH423" si="47">IF(N415="zníž. prenesená",J415,0)</f>
        <v>0</v>
      </c>
      <c r="BI415" s="136">
        <f t="shared" ref="BI415:BI423" si="48">IF(N415="nulová",J415,0)</f>
        <v>0</v>
      </c>
      <c r="BJ415" s="80" t="s">
        <v>88</v>
      </c>
      <c r="BK415" s="136">
        <f t="shared" ref="BK415:BK423" si="49">ROUND(I415*H415,2)</f>
        <v>0</v>
      </c>
      <c r="BL415" s="80" t="s">
        <v>308</v>
      </c>
      <c r="BM415" s="135" t="s">
        <v>1962</v>
      </c>
    </row>
    <row r="416" spans="1:65" s="87" customFormat="1" ht="16.5" customHeight="1">
      <c r="A416" s="19"/>
      <c r="B416" s="36"/>
      <c r="C416" s="213" t="s">
        <v>1357</v>
      </c>
      <c r="D416" s="213" t="s">
        <v>368</v>
      </c>
      <c r="E416" s="214" t="s">
        <v>1963</v>
      </c>
      <c r="F416" s="215" t="s">
        <v>1964</v>
      </c>
      <c r="G416" s="216" t="s">
        <v>209</v>
      </c>
      <c r="H416" s="217">
        <v>1</v>
      </c>
      <c r="I416" s="44"/>
      <c r="J416" s="228">
        <f t="shared" si="40"/>
        <v>0</v>
      </c>
      <c r="K416" s="45"/>
      <c r="L416" s="157"/>
      <c r="M416" s="46" t="s">
        <v>1</v>
      </c>
      <c r="N416" s="158" t="s">
        <v>41</v>
      </c>
      <c r="O416" s="132"/>
      <c r="P416" s="133">
        <f t="shared" si="41"/>
        <v>0</v>
      </c>
      <c r="Q416" s="133">
        <v>3.3E-4</v>
      </c>
      <c r="R416" s="133">
        <f t="shared" si="42"/>
        <v>3.3E-4</v>
      </c>
      <c r="S416" s="133">
        <v>0</v>
      </c>
      <c r="T416" s="134">
        <f t="shared" si="43"/>
        <v>0</v>
      </c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R416" s="135" t="s">
        <v>420</v>
      </c>
      <c r="AT416" s="135" t="s">
        <v>368</v>
      </c>
      <c r="AU416" s="135" t="s">
        <v>88</v>
      </c>
      <c r="AY416" s="80" t="s">
        <v>203</v>
      </c>
      <c r="BE416" s="136">
        <f t="shared" si="44"/>
        <v>0</v>
      </c>
      <c r="BF416" s="136">
        <f t="shared" si="45"/>
        <v>0</v>
      </c>
      <c r="BG416" s="136">
        <f t="shared" si="46"/>
        <v>0</v>
      </c>
      <c r="BH416" s="136">
        <f t="shared" si="47"/>
        <v>0</v>
      </c>
      <c r="BI416" s="136">
        <f t="shared" si="48"/>
        <v>0</v>
      </c>
      <c r="BJ416" s="80" t="s">
        <v>88</v>
      </c>
      <c r="BK416" s="136">
        <f t="shared" si="49"/>
        <v>0</v>
      </c>
      <c r="BL416" s="80" t="s">
        <v>308</v>
      </c>
      <c r="BM416" s="135" t="s">
        <v>1965</v>
      </c>
    </row>
    <row r="417" spans="1:65" s="87" customFormat="1" ht="16.5" customHeight="1">
      <c r="A417" s="19"/>
      <c r="B417" s="36"/>
      <c r="C417" s="192" t="s">
        <v>1966</v>
      </c>
      <c r="D417" s="192" t="s">
        <v>206</v>
      </c>
      <c r="E417" s="193" t="s">
        <v>1967</v>
      </c>
      <c r="F417" s="194" t="s">
        <v>1968</v>
      </c>
      <c r="G417" s="195" t="s">
        <v>209</v>
      </c>
      <c r="H417" s="196">
        <v>1</v>
      </c>
      <c r="I417" s="37"/>
      <c r="J417" s="227">
        <f t="shared" si="40"/>
        <v>0</v>
      </c>
      <c r="K417" s="38"/>
      <c r="L417" s="36"/>
      <c r="M417" s="39" t="s">
        <v>1</v>
      </c>
      <c r="N417" s="131" t="s">
        <v>41</v>
      </c>
      <c r="O417" s="132"/>
      <c r="P417" s="133">
        <f t="shared" si="41"/>
        <v>0</v>
      </c>
      <c r="Q417" s="133">
        <v>0</v>
      </c>
      <c r="R417" s="133">
        <f t="shared" si="42"/>
        <v>0</v>
      </c>
      <c r="S417" s="133">
        <v>0</v>
      </c>
      <c r="T417" s="134">
        <f t="shared" si="43"/>
        <v>0</v>
      </c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R417" s="135" t="s">
        <v>308</v>
      </c>
      <c r="AT417" s="135" t="s">
        <v>206</v>
      </c>
      <c r="AU417" s="135" t="s">
        <v>88</v>
      </c>
      <c r="AY417" s="80" t="s">
        <v>203</v>
      </c>
      <c r="BE417" s="136">
        <f t="shared" si="44"/>
        <v>0</v>
      </c>
      <c r="BF417" s="136">
        <f t="shared" si="45"/>
        <v>0</v>
      </c>
      <c r="BG417" s="136">
        <f t="shared" si="46"/>
        <v>0</v>
      </c>
      <c r="BH417" s="136">
        <f t="shared" si="47"/>
        <v>0</v>
      </c>
      <c r="BI417" s="136">
        <f t="shared" si="48"/>
        <v>0</v>
      </c>
      <c r="BJ417" s="80" t="s">
        <v>88</v>
      </c>
      <c r="BK417" s="136">
        <f t="shared" si="49"/>
        <v>0</v>
      </c>
      <c r="BL417" s="80" t="s">
        <v>308</v>
      </c>
      <c r="BM417" s="135" t="s">
        <v>1969</v>
      </c>
    </row>
    <row r="418" spans="1:65" s="87" customFormat="1" ht="16.5" customHeight="1">
      <c r="A418" s="19"/>
      <c r="B418" s="36"/>
      <c r="C418" s="192" t="s">
        <v>1359</v>
      </c>
      <c r="D418" s="192" t="s">
        <v>206</v>
      </c>
      <c r="E418" s="193" t="s">
        <v>1970</v>
      </c>
      <c r="F418" s="194" t="s">
        <v>1971</v>
      </c>
      <c r="G418" s="195" t="s">
        <v>209</v>
      </c>
      <c r="H418" s="196">
        <v>1</v>
      </c>
      <c r="I418" s="37"/>
      <c r="J418" s="227">
        <f t="shared" si="40"/>
        <v>0</v>
      </c>
      <c r="K418" s="38"/>
      <c r="L418" s="36"/>
      <c r="M418" s="39" t="s">
        <v>1</v>
      </c>
      <c r="N418" s="131" t="s">
        <v>41</v>
      </c>
      <c r="O418" s="132"/>
      <c r="P418" s="133">
        <f t="shared" si="41"/>
        <v>0</v>
      </c>
      <c r="Q418" s="133">
        <v>0</v>
      </c>
      <c r="R418" s="133">
        <f t="shared" si="42"/>
        <v>0</v>
      </c>
      <c r="S418" s="133">
        <v>0</v>
      </c>
      <c r="T418" s="134">
        <f t="shared" si="43"/>
        <v>0</v>
      </c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R418" s="135" t="s">
        <v>308</v>
      </c>
      <c r="AT418" s="135" t="s">
        <v>206</v>
      </c>
      <c r="AU418" s="135" t="s">
        <v>88</v>
      </c>
      <c r="AY418" s="80" t="s">
        <v>203</v>
      </c>
      <c r="BE418" s="136">
        <f t="shared" si="44"/>
        <v>0</v>
      </c>
      <c r="BF418" s="136">
        <f t="shared" si="45"/>
        <v>0</v>
      </c>
      <c r="BG418" s="136">
        <f t="shared" si="46"/>
        <v>0</v>
      </c>
      <c r="BH418" s="136">
        <f t="shared" si="47"/>
        <v>0</v>
      </c>
      <c r="BI418" s="136">
        <f t="shared" si="48"/>
        <v>0</v>
      </c>
      <c r="BJ418" s="80" t="s">
        <v>88</v>
      </c>
      <c r="BK418" s="136">
        <f t="shared" si="49"/>
        <v>0</v>
      </c>
      <c r="BL418" s="80" t="s">
        <v>308</v>
      </c>
      <c r="BM418" s="135" t="s">
        <v>1972</v>
      </c>
    </row>
    <row r="419" spans="1:65" s="87" customFormat="1" ht="16.5" customHeight="1">
      <c r="A419" s="19"/>
      <c r="B419" s="36"/>
      <c r="C419" s="213" t="s">
        <v>1973</v>
      </c>
      <c r="D419" s="213" t="s">
        <v>368</v>
      </c>
      <c r="E419" s="214" t="s">
        <v>1974</v>
      </c>
      <c r="F419" s="215" t="s">
        <v>1975</v>
      </c>
      <c r="G419" s="216" t="s">
        <v>209</v>
      </c>
      <c r="H419" s="217">
        <v>1</v>
      </c>
      <c r="I419" s="44"/>
      <c r="J419" s="228">
        <f t="shared" si="40"/>
        <v>0</v>
      </c>
      <c r="K419" s="45"/>
      <c r="L419" s="157"/>
      <c r="M419" s="46" t="s">
        <v>1</v>
      </c>
      <c r="N419" s="158" t="s">
        <v>41</v>
      </c>
      <c r="O419" s="132"/>
      <c r="P419" s="133">
        <f t="shared" si="41"/>
        <v>0</v>
      </c>
      <c r="Q419" s="133">
        <v>1.35E-2</v>
      </c>
      <c r="R419" s="133">
        <f t="shared" si="42"/>
        <v>1.35E-2</v>
      </c>
      <c r="S419" s="133">
        <v>0</v>
      </c>
      <c r="T419" s="134">
        <f t="shared" si="43"/>
        <v>0</v>
      </c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R419" s="135" t="s">
        <v>420</v>
      </c>
      <c r="AT419" s="135" t="s">
        <v>368</v>
      </c>
      <c r="AU419" s="135" t="s">
        <v>88</v>
      </c>
      <c r="AY419" s="80" t="s">
        <v>203</v>
      </c>
      <c r="BE419" s="136">
        <f t="shared" si="44"/>
        <v>0</v>
      </c>
      <c r="BF419" s="136">
        <f t="shared" si="45"/>
        <v>0</v>
      </c>
      <c r="BG419" s="136">
        <f t="shared" si="46"/>
        <v>0</v>
      </c>
      <c r="BH419" s="136">
        <f t="shared" si="47"/>
        <v>0</v>
      </c>
      <c r="BI419" s="136">
        <f t="shared" si="48"/>
        <v>0</v>
      </c>
      <c r="BJ419" s="80" t="s">
        <v>88</v>
      </c>
      <c r="BK419" s="136">
        <f t="shared" si="49"/>
        <v>0</v>
      </c>
      <c r="BL419" s="80" t="s">
        <v>308</v>
      </c>
      <c r="BM419" s="135" t="s">
        <v>1976</v>
      </c>
    </row>
    <row r="420" spans="1:65" s="87" customFormat="1" ht="16.5" customHeight="1">
      <c r="A420" s="19"/>
      <c r="B420" s="36"/>
      <c r="C420" s="192" t="s">
        <v>1362</v>
      </c>
      <c r="D420" s="192" t="s">
        <v>206</v>
      </c>
      <c r="E420" s="193" t="s">
        <v>1977</v>
      </c>
      <c r="F420" s="194" t="s">
        <v>1978</v>
      </c>
      <c r="G420" s="195" t="s">
        <v>209</v>
      </c>
      <c r="H420" s="196">
        <v>2</v>
      </c>
      <c r="I420" s="37"/>
      <c r="J420" s="227">
        <f t="shared" si="40"/>
        <v>0</v>
      </c>
      <c r="K420" s="38"/>
      <c r="L420" s="36"/>
      <c r="M420" s="39" t="s">
        <v>1</v>
      </c>
      <c r="N420" s="131" t="s">
        <v>41</v>
      </c>
      <c r="O420" s="132"/>
      <c r="P420" s="133">
        <f t="shared" si="41"/>
        <v>0</v>
      </c>
      <c r="Q420" s="133">
        <v>2.7999999999999998E-4</v>
      </c>
      <c r="R420" s="133">
        <f t="shared" si="42"/>
        <v>5.5999999999999995E-4</v>
      </c>
      <c r="S420" s="133">
        <v>0</v>
      </c>
      <c r="T420" s="134">
        <f t="shared" si="43"/>
        <v>0</v>
      </c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R420" s="135" t="s">
        <v>308</v>
      </c>
      <c r="AT420" s="135" t="s">
        <v>206</v>
      </c>
      <c r="AU420" s="135" t="s">
        <v>88</v>
      </c>
      <c r="AY420" s="80" t="s">
        <v>203</v>
      </c>
      <c r="BE420" s="136">
        <f t="shared" si="44"/>
        <v>0</v>
      </c>
      <c r="BF420" s="136">
        <f t="shared" si="45"/>
        <v>0</v>
      </c>
      <c r="BG420" s="136">
        <f t="shared" si="46"/>
        <v>0</v>
      </c>
      <c r="BH420" s="136">
        <f t="shared" si="47"/>
        <v>0</v>
      </c>
      <c r="BI420" s="136">
        <f t="shared" si="48"/>
        <v>0</v>
      </c>
      <c r="BJ420" s="80" t="s">
        <v>88</v>
      </c>
      <c r="BK420" s="136">
        <f t="shared" si="49"/>
        <v>0</v>
      </c>
      <c r="BL420" s="80" t="s">
        <v>308</v>
      </c>
      <c r="BM420" s="135" t="s">
        <v>1979</v>
      </c>
    </row>
    <row r="421" spans="1:65" s="87" customFormat="1" ht="16.5" customHeight="1">
      <c r="A421" s="19"/>
      <c r="B421" s="36"/>
      <c r="C421" s="192" t="s">
        <v>1980</v>
      </c>
      <c r="D421" s="192" t="s">
        <v>206</v>
      </c>
      <c r="E421" s="193" t="s">
        <v>1981</v>
      </c>
      <c r="F421" s="194" t="s">
        <v>1982</v>
      </c>
      <c r="G421" s="195" t="s">
        <v>209</v>
      </c>
      <c r="H421" s="196">
        <v>1</v>
      </c>
      <c r="I421" s="37"/>
      <c r="J421" s="227">
        <f t="shared" si="40"/>
        <v>0</v>
      </c>
      <c r="K421" s="38"/>
      <c r="L421" s="36"/>
      <c r="M421" s="39" t="s">
        <v>1</v>
      </c>
      <c r="N421" s="131" t="s">
        <v>41</v>
      </c>
      <c r="O421" s="132"/>
      <c r="P421" s="133">
        <f t="shared" si="41"/>
        <v>0</v>
      </c>
      <c r="Q421" s="133">
        <v>0</v>
      </c>
      <c r="R421" s="133">
        <f t="shared" si="42"/>
        <v>0</v>
      </c>
      <c r="S421" s="133">
        <v>0</v>
      </c>
      <c r="T421" s="134">
        <f t="shared" si="43"/>
        <v>0</v>
      </c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R421" s="135" t="s">
        <v>308</v>
      </c>
      <c r="AT421" s="135" t="s">
        <v>206</v>
      </c>
      <c r="AU421" s="135" t="s">
        <v>88</v>
      </c>
      <c r="AY421" s="80" t="s">
        <v>203</v>
      </c>
      <c r="BE421" s="136">
        <f t="shared" si="44"/>
        <v>0</v>
      </c>
      <c r="BF421" s="136">
        <f t="shared" si="45"/>
        <v>0</v>
      </c>
      <c r="BG421" s="136">
        <f t="shared" si="46"/>
        <v>0</v>
      </c>
      <c r="BH421" s="136">
        <f t="shared" si="47"/>
        <v>0</v>
      </c>
      <c r="BI421" s="136">
        <f t="shared" si="48"/>
        <v>0</v>
      </c>
      <c r="BJ421" s="80" t="s">
        <v>88</v>
      </c>
      <c r="BK421" s="136">
        <f t="shared" si="49"/>
        <v>0</v>
      </c>
      <c r="BL421" s="80" t="s">
        <v>308</v>
      </c>
      <c r="BM421" s="135" t="s">
        <v>1983</v>
      </c>
    </row>
    <row r="422" spans="1:65" s="87" customFormat="1" ht="16.5" customHeight="1">
      <c r="A422" s="19"/>
      <c r="B422" s="36"/>
      <c r="C422" s="213" t="s">
        <v>1365</v>
      </c>
      <c r="D422" s="213" t="s">
        <v>368</v>
      </c>
      <c r="E422" s="214" t="s">
        <v>1984</v>
      </c>
      <c r="F422" s="215" t="s">
        <v>1985</v>
      </c>
      <c r="G422" s="216" t="s">
        <v>209</v>
      </c>
      <c r="H422" s="217">
        <v>1</v>
      </c>
      <c r="I422" s="44"/>
      <c r="J422" s="228">
        <f t="shared" si="40"/>
        <v>0</v>
      </c>
      <c r="K422" s="45"/>
      <c r="L422" s="157"/>
      <c r="M422" s="46" t="s">
        <v>1</v>
      </c>
      <c r="N422" s="158" t="s">
        <v>41</v>
      </c>
      <c r="O422" s="132"/>
      <c r="P422" s="133">
        <f t="shared" si="41"/>
        <v>0</v>
      </c>
      <c r="Q422" s="133">
        <v>2E-3</v>
      </c>
      <c r="R422" s="133">
        <f t="shared" si="42"/>
        <v>2E-3</v>
      </c>
      <c r="S422" s="133">
        <v>0</v>
      </c>
      <c r="T422" s="134">
        <f t="shared" si="43"/>
        <v>0</v>
      </c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R422" s="135" t="s">
        <v>420</v>
      </c>
      <c r="AT422" s="135" t="s">
        <v>368</v>
      </c>
      <c r="AU422" s="135" t="s">
        <v>88</v>
      </c>
      <c r="AY422" s="80" t="s">
        <v>203</v>
      </c>
      <c r="BE422" s="136">
        <f t="shared" si="44"/>
        <v>0</v>
      </c>
      <c r="BF422" s="136">
        <f t="shared" si="45"/>
        <v>0</v>
      </c>
      <c r="BG422" s="136">
        <f t="shared" si="46"/>
        <v>0</v>
      </c>
      <c r="BH422" s="136">
        <f t="shared" si="47"/>
        <v>0</v>
      </c>
      <c r="BI422" s="136">
        <f t="shared" si="48"/>
        <v>0</v>
      </c>
      <c r="BJ422" s="80" t="s">
        <v>88</v>
      </c>
      <c r="BK422" s="136">
        <f t="shared" si="49"/>
        <v>0</v>
      </c>
      <c r="BL422" s="80" t="s">
        <v>308</v>
      </c>
      <c r="BM422" s="135" t="s">
        <v>1986</v>
      </c>
    </row>
    <row r="423" spans="1:65" s="87" customFormat="1" ht="16.5" customHeight="1">
      <c r="A423" s="19"/>
      <c r="B423" s="36"/>
      <c r="C423" s="192" t="s">
        <v>1987</v>
      </c>
      <c r="D423" s="192" t="s">
        <v>206</v>
      </c>
      <c r="E423" s="193" t="s">
        <v>1988</v>
      </c>
      <c r="F423" s="194" t="s">
        <v>1989</v>
      </c>
      <c r="G423" s="195" t="s">
        <v>209</v>
      </c>
      <c r="H423" s="196">
        <v>74</v>
      </c>
      <c r="I423" s="37"/>
      <c r="J423" s="227">
        <f t="shared" si="40"/>
        <v>0</v>
      </c>
      <c r="K423" s="38"/>
      <c r="L423" s="36"/>
      <c r="M423" s="39" t="s">
        <v>1</v>
      </c>
      <c r="N423" s="131" t="s">
        <v>41</v>
      </c>
      <c r="O423" s="132"/>
      <c r="P423" s="133">
        <f t="shared" si="41"/>
        <v>0</v>
      </c>
      <c r="Q423" s="133">
        <v>8.0000000000000007E-5</v>
      </c>
      <c r="R423" s="133">
        <f t="shared" si="42"/>
        <v>5.9200000000000008E-3</v>
      </c>
      <c r="S423" s="133">
        <v>0</v>
      </c>
      <c r="T423" s="134">
        <f t="shared" si="43"/>
        <v>0</v>
      </c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R423" s="135" t="s">
        <v>308</v>
      </c>
      <c r="AT423" s="135" t="s">
        <v>206</v>
      </c>
      <c r="AU423" s="135" t="s">
        <v>88</v>
      </c>
      <c r="AY423" s="80" t="s">
        <v>203</v>
      </c>
      <c r="BE423" s="136">
        <f t="shared" si="44"/>
        <v>0</v>
      </c>
      <c r="BF423" s="136">
        <f t="shared" si="45"/>
        <v>0</v>
      </c>
      <c r="BG423" s="136">
        <f t="shared" si="46"/>
        <v>0</v>
      </c>
      <c r="BH423" s="136">
        <f t="shared" si="47"/>
        <v>0</v>
      </c>
      <c r="BI423" s="136">
        <f t="shared" si="48"/>
        <v>0</v>
      </c>
      <c r="BJ423" s="80" t="s">
        <v>88</v>
      </c>
      <c r="BK423" s="136">
        <f t="shared" si="49"/>
        <v>0</v>
      </c>
      <c r="BL423" s="80" t="s">
        <v>308</v>
      </c>
      <c r="BM423" s="135" t="s">
        <v>1990</v>
      </c>
    </row>
    <row r="424" spans="1:65" s="40" customFormat="1">
      <c r="B424" s="137"/>
      <c r="C424" s="197"/>
      <c r="D424" s="198" t="s">
        <v>212</v>
      </c>
      <c r="E424" s="199" t="s">
        <v>1</v>
      </c>
      <c r="F424" s="200" t="s">
        <v>1991</v>
      </c>
      <c r="G424" s="197"/>
      <c r="H424" s="201">
        <v>74</v>
      </c>
      <c r="J424" s="197"/>
      <c r="L424" s="137"/>
      <c r="M424" s="139"/>
      <c r="N424" s="140"/>
      <c r="O424" s="140"/>
      <c r="P424" s="140"/>
      <c r="Q424" s="140"/>
      <c r="R424" s="140"/>
      <c r="S424" s="140"/>
      <c r="T424" s="141"/>
      <c r="AT424" s="138" t="s">
        <v>212</v>
      </c>
      <c r="AU424" s="138" t="s">
        <v>88</v>
      </c>
      <c r="AV424" s="40" t="s">
        <v>88</v>
      </c>
      <c r="AW424" s="40" t="s">
        <v>31</v>
      </c>
      <c r="AX424" s="40" t="s">
        <v>75</v>
      </c>
      <c r="AY424" s="138" t="s">
        <v>203</v>
      </c>
    </row>
    <row r="425" spans="1:65" s="41" customFormat="1">
      <c r="B425" s="142"/>
      <c r="C425" s="202"/>
      <c r="D425" s="198" t="s">
        <v>212</v>
      </c>
      <c r="E425" s="203" t="s">
        <v>1</v>
      </c>
      <c r="F425" s="204" t="s">
        <v>239</v>
      </c>
      <c r="G425" s="202"/>
      <c r="H425" s="205">
        <v>74</v>
      </c>
      <c r="J425" s="202"/>
      <c r="L425" s="142"/>
      <c r="M425" s="144"/>
      <c r="N425" s="145"/>
      <c r="O425" s="145"/>
      <c r="P425" s="145"/>
      <c r="Q425" s="145"/>
      <c r="R425" s="145"/>
      <c r="S425" s="145"/>
      <c r="T425" s="146"/>
      <c r="AT425" s="143" t="s">
        <v>212</v>
      </c>
      <c r="AU425" s="143" t="s">
        <v>88</v>
      </c>
      <c r="AV425" s="41" t="s">
        <v>210</v>
      </c>
      <c r="AW425" s="41" t="s">
        <v>31</v>
      </c>
      <c r="AX425" s="41" t="s">
        <v>82</v>
      </c>
      <c r="AY425" s="143" t="s">
        <v>203</v>
      </c>
    </row>
    <row r="426" spans="1:65" s="87" customFormat="1" ht="16.5" customHeight="1">
      <c r="A426" s="19"/>
      <c r="B426" s="36"/>
      <c r="C426" s="213" t="s">
        <v>1368</v>
      </c>
      <c r="D426" s="213" t="s">
        <v>368</v>
      </c>
      <c r="E426" s="214" t="s">
        <v>1992</v>
      </c>
      <c r="F426" s="215" t="s">
        <v>1993</v>
      </c>
      <c r="G426" s="216" t="s">
        <v>209</v>
      </c>
      <c r="H426" s="217">
        <v>74</v>
      </c>
      <c r="I426" s="44"/>
      <c r="J426" s="228">
        <f t="shared" ref="J426:J433" si="50">ROUND(I426*H426,2)</f>
        <v>0</v>
      </c>
      <c r="K426" s="45"/>
      <c r="L426" s="157"/>
      <c r="M426" s="46" t="s">
        <v>1</v>
      </c>
      <c r="N426" s="158" t="s">
        <v>41</v>
      </c>
      <c r="O426" s="132"/>
      <c r="P426" s="133">
        <f t="shared" ref="P426:P433" si="51">O426*H426</f>
        <v>0</v>
      </c>
      <c r="Q426" s="133">
        <v>1.1E-4</v>
      </c>
      <c r="R426" s="133">
        <f t="shared" ref="R426:R433" si="52">Q426*H426</f>
        <v>8.1399999999999997E-3</v>
      </c>
      <c r="S426" s="133">
        <v>0</v>
      </c>
      <c r="T426" s="134">
        <f t="shared" ref="T426:T433" si="53">S426*H426</f>
        <v>0</v>
      </c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R426" s="135" t="s">
        <v>420</v>
      </c>
      <c r="AT426" s="135" t="s">
        <v>368</v>
      </c>
      <c r="AU426" s="135" t="s">
        <v>88</v>
      </c>
      <c r="AY426" s="80" t="s">
        <v>203</v>
      </c>
      <c r="BE426" s="136">
        <f t="shared" ref="BE426:BE433" si="54">IF(N426="základná",J426,0)</f>
        <v>0</v>
      </c>
      <c r="BF426" s="136">
        <f t="shared" ref="BF426:BF433" si="55">IF(N426="znížená",J426,0)</f>
        <v>0</v>
      </c>
      <c r="BG426" s="136">
        <f t="shared" ref="BG426:BG433" si="56">IF(N426="zákl. prenesená",J426,0)</f>
        <v>0</v>
      </c>
      <c r="BH426" s="136">
        <f t="shared" ref="BH426:BH433" si="57">IF(N426="zníž. prenesená",J426,0)</f>
        <v>0</v>
      </c>
      <c r="BI426" s="136">
        <f t="shared" ref="BI426:BI433" si="58">IF(N426="nulová",J426,0)</f>
        <v>0</v>
      </c>
      <c r="BJ426" s="80" t="s">
        <v>88</v>
      </c>
      <c r="BK426" s="136">
        <f t="shared" ref="BK426:BK433" si="59">ROUND(I426*H426,2)</f>
        <v>0</v>
      </c>
      <c r="BL426" s="80" t="s">
        <v>308</v>
      </c>
      <c r="BM426" s="135" t="s">
        <v>1994</v>
      </c>
    </row>
    <row r="427" spans="1:65" s="87" customFormat="1" ht="16.5" customHeight="1">
      <c r="A427" s="19"/>
      <c r="B427" s="36"/>
      <c r="C427" s="192" t="s">
        <v>1995</v>
      </c>
      <c r="D427" s="192" t="s">
        <v>206</v>
      </c>
      <c r="E427" s="193" t="s">
        <v>1996</v>
      </c>
      <c r="F427" s="194" t="s">
        <v>1997</v>
      </c>
      <c r="G427" s="195" t="s">
        <v>209</v>
      </c>
      <c r="H427" s="196">
        <v>2</v>
      </c>
      <c r="I427" s="37"/>
      <c r="J427" s="227">
        <f t="shared" si="50"/>
        <v>0</v>
      </c>
      <c r="K427" s="38"/>
      <c r="L427" s="36"/>
      <c r="M427" s="39" t="s">
        <v>1</v>
      </c>
      <c r="N427" s="131" t="s">
        <v>41</v>
      </c>
      <c r="O427" s="132"/>
      <c r="P427" s="133">
        <f t="shared" si="51"/>
        <v>0</v>
      </c>
      <c r="Q427" s="133">
        <v>0</v>
      </c>
      <c r="R427" s="133">
        <f t="shared" si="52"/>
        <v>0</v>
      </c>
      <c r="S427" s="133">
        <v>0</v>
      </c>
      <c r="T427" s="134">
        <f t="shared" si="53"/>
        <v>0</v>
      </c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R427" s="135" t="s">
        <v>308</v>
      </c>
      <c r="AT427" s="135" t="s">
        <v>206</v>
      </c>
      <c r="AU427" s="135" t="s">
        <v>88</v>
      </c>
      <c r="AY427" s="80" t="s">
        <v>203</v>
      </c>
      <c r="BE427" s="136">
        <f t="shared" si="54"/>
        <v>0</v>
      </c>
      <c r="BF427" s="136">
        <f t="shared" si="55"/>
        <v>0</v>
      </c>
      <c r="BG427" s="136">
        <f t="shared" si="56"/>
        <v>0</v>
      </c>
      <c r="BH427" s="136">
        <f t="shared" si="57"/>
        <v>0</v>
      </c>
      <c r="BI427" s="136">
        <f t="shared" si="58"/>
        <v>0</v>
      </c>
      <c r="BJ427" s="80" t="s">
        <v>88</v>
      </c>
      <c r="BK427" s="136">
        <f t="shared" si="59"/>
        <v>0</v>
      </c>
      <c r="BL427" s="80" t="s">
        <v>308</v>
      </c>
      <c r="BM427" s="135" t="s">
        <v>1998</v>
      </c>
    </row>
    <row r="428" spans="1:65" s="87" customFormat="1" ht="16.5" customHeight="1">
      <c r="A428" s="19"/>
      <c r="B428" s="36"/>
      <c r="C428" s="213" t="s">
        <v>1371</v>
      </c>
      <c r="D428" s="213" t="s">
        <v>368</v>
      </c>
      <c r="E428" s="214" t="s">
        <v>1999</v>
      </c>
      <c r="F428" s="215" t="s">
        <v>2000</v>
      </c>
      <c r="G428" s="216" t="s">
        <v>209</v>
      </c>
      <c r="H428" s="217">
        <v>2</v>
      </c>
      <c r="I428" s="44"/>
      <c r="J428" s="228">
        <f t="shared" si="50"/>
        <v>0</v>
      </c>
      <c r="K428" s="45"/>
      <c r="L428" s="157"/>
      <c r="M428" s="46" t="s">
        <v>1</v>
      </c>
      <c r="N428" s="158" t="s">
        <v>41</v>
      </c>
      <c r="O428" s="132"/>
      <c r="P428" s="133">
        <f t="shared" si="51"/>
        <v>0</v>
      </c>
      <c r="Q428" s="133">
        <v>7.3999999999999999E-4</v>
      </c>
      <c r="R428" s="133">
        <f t="shared" si="52"/>
        <v>1.48E-3</v>
      </c>
      <c r="S428" s="133">
        <v>0</v>
      </c>
      <c r="T428" s="134">
        <f t="shared" si="53"/>
        <v>0</v>
      </c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R428" s="135" t="s">
        <v>420</v>
      </c>
      <c r="AT428" s="135" t="s">
        <v>368</v>
      </c>
      <c r="AU428" s="135" t="s">
        <v>88</v>
      </c>
      <c r="AY428" s="80" t="s">
        <v>203</v>
      </c>
      <c r="BE428" s="136">
        <f t="shared" si="54"/>
        <v>0</v>
      </c>
      <c r="BF428" s="136">
        <f t="shared" si="55"/>
        <v>0</v>
      </c>
      <c r="BG428" s="136">
        <f t="shared" si="56"/>
        <v>0</v>
      </c>
      <c r="BH428" s="136">
        <f t="shared" si="57"/>
        <v>0</v>
      </c>
      <c r="BI428" s="136">
        <f t="shared" si="58"/>
        <v>0</v>
      </c>
      <c r="BJ428" s="80" t="s">
        <v>88</v>
      </c>
      <c r="BK428" s="136">
        <f t="shared" si="59"/>
        <v>0</v>
      </c>
      <c r="BL428" s="80" t="s">
        <v>308</v>
      </c>
      <c r="BM428" s="135" t="s">
        <v>2001</v>
      </c>
    </row>
    <row r="429" spans="1:65" s="87" customFormat="1" ht="16.5" customHeight="1">
      <c r="A429" s="19"/>
      <c r="B429" s="36"/>
      <c r="C429" s="192" t="s">
        <v>2002</v>
      </c>
      <c r="D429" s="192" t="s">
        <v>206</v>
      </c>
      <c r="E429" s="193" t="s">
        <v>2003</v>
      </c>
      <c r="F429" s="194" t="s">
        <v>2004</v>
      </c>
      <c r="G429" s="195" t="s">
        <v>209</v>
      </c>
      <c r="H429" s="196">
        <v>3</v>
      </c>
      <c r="I429" s="37"/>
      <c r="J429" s="227">
        <f t="shared" si="50"/>
        <v>0</v>
      </c>
      <c r="K429" s="38"/>
      <c r="L429" s="36"/>
      <c r="M429" s="39" t="s">
        <v>1</v>
      </c>
      <c r="N429" s="131" t="s">
        <v>41</v>
      </c>
      <c r="O429" s="132"/>
      <c r="P429" s="133">
        <f t="shared" si="51"/>
        <v>0</v>
      </c>
      <c r="Q429" s="133">
        <v>0</v>
      </c>
      <c r="R429" s="133">
        <f t="shared" si="52"/>
        <v>0</v>
      </c>
      <c r="S429" s="133">
        <v>0</v>
      </c>
      <c r="T429" s="134">
        <f t="shared" si="53"/>
        <v>0</v>
      </c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R429" s="135" t="s">
        <v>308</v>
      </c>
      <c r="AT429" s="135" t="s">
        <v>206</v>
      </c>
      <c r="AU429" s="135" t="s">
        <v>88</v>
      </c>
      <c r="AY429" s="80" t="s">
        <v>203</v>
      </c>
      <c r="BE429" s="136">
        <f t="shared" si="54"/>
        <v>0</v>
      </c>
      <c r="BF429" s="136">
        <f t="shared" si="55"/>
        <v>0</v>
      </c>
      <c r="BG429" s="136">
        <f t="shared" si="56"/>
        <v>0</v>
      </c>
      <c r="BH429" s="136">
        <f t="shared" si="57"/>
        <v>0</v>
      </c>
      <c r="BI429" s="136">
        <f t="shared" si="58"/>
        <v>0</v>
      </c>
      <c r="BJ429" s="80" t="s">
        <v>88</v>
      </c>
      <c r="BK429" s="136">
        <f t="shared" si="59"/>
        <v>0</v>
      </c>
      <c r="BL429" s="80" t="s">
        <v>308</v>
      </c>
      <c r="BM429" s="135" t="s">
        <v>2005</v>
      </c>
    </row>
    <row r="430" spans="1:65" s="87" customFormat="1" ht="21.75" customHeight="1">
      <c r="A430" s="19"/>
      <c r="B430" s="36"/>
      <c r="C430" s="213" t="s">
        <v>1374</v>
      </c>
      <c r="D430" s="213" t="s">
        <v>368</v>
      </c>
      <c r="E430" s="214" t="s">
        <v>2006</v>
      </c>
      <c r="F430" s="215" t="s">
        <v>2007</v>
      </c>
      <c r="G430" s="216" t="s">
        <v>209</v>
      </c>
      <c r="H430" s="217">
        <v>3</v>
      </c>
      <c r="I430" s="44"/>
      <c r="J430" s="228">
        <f t="shared" si="50"/>
        <v>0</v>
      </c>
      <c r="K430" s="45"/>
      <c r="L430" s="157"/>
      <c r="M430" s="46" t="s">
        <v>1</v>
      </c>
      <c r="N430" s="158" t="s">
        <v>41</v>
      </c>
      <c r="O430" s="132"/>
      <c r="P430" s="133">
        <f t="shared" si="51"/>
        <v>0</v>
      </c>
      <c r="Q430" s="133">
        <v>7.2999999999999996E-4</v>
      </c>
      <c r="R430" s="133">
        <f t="shared" si="52"/>
        <v>2.1900000000000001E-3</v>
      </c>
      <c r="S430" s="133">
        <v>0</v>
      </c>
      <c r="T430" s="134">
        <f t="shared" si="53"/>
        <v>0</v>
      </c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R430" s="135" t="s">
        <v>420</v>
      </c>
      <c r="AT430" s="135" t="s">
        <v>368</v>
      </c>
      <c r="AU430" s="135" t="s">
        <v>88</v>
      </c>
      <c r="AY430" s="80" t="s">
        <v>203</v>
      </c>
      <c r="BE430" s="136">
        <f t="shared" si="54"/>
        <v>0</v>
      </c>
      <c r="BF430" s="136">
        <f t="shared" si="55"/>
        <v>0</v>
      </c>
      <c r="BG430" s="136">
        <f t="shared" si="56"/>
        <v>0</v>
      </c>
      <c r="BH430" s="136">
        <f t="shared" si="57"/>
        <v>0</v>
      </c>
      <c r="BI430" s="136">
        <f t="shared" si="58"/>
        <v>0</v>
      </c>
      <c r="BJ430" s="80" t="s">
        <v>88</v>
      </c>
      <c r="BK430" s="136">
        <f t="shared" si="59"/>
        <v>0</v>
      </c>
      <c r="BL430" s="80" t="s">
        <v>308</v>
      </c>
      <c r="BM430" s="135" t="s">
        <v>2008</v>
      </c>
    </row>
    <row r="431" spans="1:65" s="87" customFormat="1" ht="16.5" customHeight="1">
      <c r="A431" s="19"/>
      <c r="B431" s="36"/>
      <c r="C431" s="192" t="s">
        <v>2009</v>
      </c>
      <c r="D431" s="192" t="s">
        <v>206</v>
      </c>
      <c r="E431" s="193" t="s">
        <v>2010</v>
      </c>
      <c r="F431" s="194" t="s">
        <v>2011</v>
      </c>
      <c r="G431" s="195" t="s">
        <v>209</v>
      </c>
      <c r="H431" s="196">
        <v>5</v>
      </c>
      <c r="I431" s="37"/>
      <c r="J431" s="227">
        <f t="shared" si="50"/>
        <v>0</v>
      </c>
      <c r="K431" s="38"/>
      <c r="L431" s="36"/>
      <c r="M431" s="39" t="s">
        <v>1</v>
      </c>
      <c r="N431" s="131" t="s">
        <v>41</v>
      </c>
      <c r="O431" s="132"/>
      <c r="P431" s="133">
        <f t="shared" si="51"/>
        <v>0</v>
      </c>
      <c r="Q431" s="133">
        <v>0</v>
      </c>
      <c r="R431" s="133">
        <f t="shared" si="52"/>
        <v>0</v>
      </c>
      <c r="S431" s="133">
        <v>0</v>
      </c>
      <c r="T431" s="134">
        <f t="shared" si="53"/>
        <v>0</v>
      </c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R431" s="135" t="s">
        <v>308</v>
      </c>
      <c r="AT431" s="135" t="s">
        <v>206</v>
      </c>
      <c r="AU431" s="135" t="s">
        <v>88</v>
      </c>
      <c r="AY431" s="80" t="s">
        <v>203</v>
      </c>
      <c r="BE431" s="136">
        <f t="shared" si="54"/>
        <v>0</v>
      </c>
      <c r="BF431" s="136">
        <f t="shared" si="55"/>
        <v>0</v>
      </c>
      <c r="BG431" s="136">
        <f t="shared" si="56"/>
        <v>0</v>
      </c>
      <c r="BH431" s="136">
        <f t="shared" si="57"/>
        <v>0</v>
      </c>
      <c r="BI431" s="136">
        <f t="shared" si="58"/>
        <v>0</v>
      </c>
      <c r="BJ431" s="80" t="s">
        <v>88</v>
      </c>
      <c r="BK431" s="136">
        <f t="shared" si="59"/>
        <v>0</v>
      </c>
      <c r="BL431" s="80" t="s">
        <v>308</v>
      </c>
      <c r="BM431" s="135" t="s">
        <v>2012</v>
      </c>
    </row>
    <row r="432" spans="1:65" s="87" customFormat="1" ht="16.5" customHeight="1">
      <c r="A432" s="19"/>
      <c r="B432" s="36"/>
      <c r="C432" s="192" t="s">
        <v>1377</v>
      </c>
      <c r="D432" s="192" t="s">
        <v>206</v>
      </c>
      <c r="E432" s="193" t="s">
        <v>2013</v>
      </c>
      <c r="F432" s="194" t="s">
        <v>2014</v>
      </c>
      <c r="G432" s="195" t="s">
        <v>209</v>
      </c>
      <c r="H432" s="196">
        <v>5</v>
      </c>
      <c r="I432" s="37"/>
      <c r="J432" s="227">
        <f t="shared" si="50"/>
        <v>0</v>
      </c>
      <c r="K432" s="38"/>
      <c r="L432" s="36"/>
      <c r="M432" s="39" t="s">
        <v>1</v>
      </c>
      <c r="N432" s="131" t="s">
        <v>41</v>
      </c>
      <c r="O432" s="132"/>
      <c r="P432" s="133">
        <f t="shared" si="51"/>
        <v>0</v>
      </c>
      <c r="Q432" s="133">
        <v>0</v>
      </c>
      <c r="R432" s="133">
        <f t="shared" si="52"/>
        <v>0</v>
      </c>
      <c r="S432" s="133">
        <v>0</v>
      </c>
      <c r="T432" s="134">
        <f t="shared" si="53"/>
        <v>0</v>
      </c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R432" s="135" t="s">
        <v>308</v>
      </c>
      <c r="AT432" s="135" t="s">
        <v>206</v>
      </c>
      <c r="AU432" s="135" t="s">
        <v>88</v>
      </c>
      <c r="AY432" s="80" t="s">
        <v>203</v>
      </c>
      <c r="BE432" s="136">
        <f t="shared" si="54"/>
        <v>0</v>
      </c>
      <c r="BF432" s="136">
        <f t="shared" si="55"/>
        <v>0</v>
      </c>
      <c r="BG432" s="136">
        <f t="shared" si="56"/>
        <v>0</v>
      </c>
      <c r="BH432" s="136">
        <f t="shared" si="57"/>
        <v>0</v>
      </c>
      <c r="BI432" s="136">
        <f t="shared" si="58"/>
        <v>0</v>
      </c>
      <c r="BJ432" s="80" t="s">
        <v>88</v>
      </c>
      <c r="BK432" s="136">
        <f t="shared" si="59"/>
        <v>0</v>
      </c>
      <c r="BL432" s="80" t="s">
        <v>308</v>
      </c>
      <c r="BM432" s="135" t="s">
        <v>2015</v>
      </c>
    </row>
    <row r="433" spans="1:65" s="87" customFormat="1" ht="16.5" customHeight="1">
      <c r="A433" s="19"/>
      <c r="B433" s="36"/>
      <c r="C433" s="192" t="s">
        <v>2016</v>
      </c>
      <c r="D433" s="192" t="s">
        <v>206</v>
      </c>
      <c r="E433" s="193" t="s">
        <v>2017</v>
      </c>
      <c r="F433" s="194" t="s">
        <v>2018</v>
      </c>
      <c r="G433" s="195" t="s">
        <v>605</v>
      </c>
      <c r="H433" s="196">
        <v>3.4000000000000002E-2</v>
      </c>
      <c r="I433" s="37"/>
      <c r="J433" s="227">
        <f t="shared" si="50"/>
        <v>0</v>
      </c>
      <c r="K433" s="38"/>
      <c r="L433" s="36"/>
      <c r="M433" s="39" t="s">
        <v>1</v>
      </c>
      <c r="N433" s="131" t="s">
        <v>41</v>
      </c>
      <c r="O433" s="132"/>
      <c r="P433" s="133">
        <f t="shared" si="51"/>
        <v>0</v>
      </c>
      <c r="Q433" s="133">
        <v>0</v>
      </c>
      <c r="R433" s="133">
        <f t="shared" si="52"/>
        <v>0</v>
      </c>
      <c r="S433" s="133">
        <v>0</v>
      </c>
      <c r="T433" s="134">
        <f t="shared" si="53"/>
        <v>0</v>
      </c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R433" s="135" t="s">
        <v>308</v>
      </c>
      <c r="AT433" s="135" t="s">
        <v>206</v>
      </c>
      <c r="AU433" s="135" t="s">
        <v>88</v>
      </c>
      <c r="AY433" s="80" t="s">
        <v>203</v>
      </c>
      <c r="BE433" s="136">
        <f t="shared" si="54"/>
        <v>0</v>
      </c>
      <c r="BF433" s="136">
        <f t="shared" si="55"/>
        <v>0</v>
      </c>
      <c r="BG433" s="136">
        <f t="shared" si="56"/>
        <v>0</v>
      </c>
      <c r="BH433" s="136">
        <f t="shared" si="57"/>
        <v>0</v>
      </c>
      <c r="BI433" s="136">
        <f t="shared" si="58"/>
        <v>0</v>
      </c>
      <c r="BJ433" s="80" t="s">
        <v>88</v>
      </c>
      <c r="BK433" s="136">
        <f t="shared" si="59"/>
        <v>0</v>
      </c>
      <c r="BL433" s="80" t="s">
        <v>308</v>
      </c>
      <c r="BM433" s="135" t="s">
        <v>2019</v>
      </c>
    </row>
    <row r="434" spans="1:65" s="35" customFormat="1" ht="22.9" customHeight="1">
      <c r="B434" s="123"/>
      <c r="C434" s="188"/>
      <c r="D434" s="189" t="s">
        <v>74</v>
      </c>
      <c r="E434" s="191" t="s">
        <v>2020</v>
      </c>
      <c r="F434" s="191" t="s">
        <v>2021</v>
      </c>
      <c r="G434" s="188"/>
      <c r="H434" s="188"/>
      <c r="J434" s="226">
        <f>BK434</f>
        <v>0</v>
      </c>
      <c r="L434" s="123"/>
      <c r="M434" s="125"/>
      <c r="N434" s="126"/>
      <c r="O434" s="126"/>
      <c r="P434" s="127">
        <f>P435</f>
        <v>0</v>
      </c>
      <c r="Q434" s="126"/>
      <c r="R434" s="127">
        <f>R435</f>
        <v>0</v>
      </c>
      <c r="S434" s="126"/>
      <c r="T434" s="128">
        <f>T435</f>
        <v>0</v>
      </c>
      <c r="AR434" s="124" t="s">
        <v>88</v>
      </c>
      <c r="AT434" s="129" t="s">
        <v>74</v>
      </c>
      <c r="AU434" s="129" t="s">
        <v>82</v>
      </c>
      <c r="AY434" s="124" t="s">
        <v>203</v>
      </c>
      <c r="BK434" s="130">
        <f>BK435</f>
        <v>0</v>
      </c>
    </row>
    <row r="435" spans="1:65" s="87" customFormat="1" ht="16.5" customHeight="1">
      <c r="A435" s="19"/>
      <c r="B435" s="36"/>
      <c r="C435" s="192" t="s">
        <v>1379</v>
      </c>
      <c r="D435" s="192" t="s">
        <v>206</v>
      </c>
      <c r="E435" s="193" t="s">
        <v>2022</v>
      </c>
      <c r="F435" s="194" t="s">
        <v>2023</v>
      </c>
      <c r="G435" s="195" t="s">
        <v>209</v>
      </c>
      <c r="H435" s="196">
        <v>1</v>
      </c>
      <c r="I435" s="37"/>
      <c r="J435" s="227">
        <f>ROUND(I435*H435,2)</f>
        <v>0</v>
      </c>
      <c r="K435" s="38"/>
      <c r="L435" s="36"/>
      <c r="M435" s="49" t="s">
        <v>1</v>
      </c>
      <c r="N435" s="231" t="s">
        <v>41</v>
      </c>
      <c r="O435" s="232"/>
      <c r="P435" s="233">
        <f>O435*H435</f>
        <v>0</v>
      </c>
      <c r="Q435" s="233">
        <v>0</v>
      </c>
      <c r="R435" s="233">
        <f>Q435*H435</f>
        <v>0</v>
      </c>
      <c r="S435" s="233">
        <v>0</v>
      </c>
      <c r="T435" s="234">
        <f>S435*H435</f>
        <v>0</v>
      </c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R435" s="135" t="s">
        <v>308</v>
      </c>
      <c r="AT435" s="135" t="s">
        <v>206</v>
      </c>
      <c r="AU435" s="135" t="s">
        <v>88</v>
      </c>
      <c r="AY435" s="80" t="s">
        <v>203</v>
      </c>
      <c r="BE435" s="136">
        <f>IF(N435="základná",J435,0)</f>
        <v>0</v>
      </c>
      <c r="BF435" s="136">
        <f>IF(N435="znížená",J435,0)</f>
        <v>0</v>
      </c>
      <c r="BG435" s="136">
        <f>IF(N435="zákl. prenesená",J435,0)</f>
        <v>0</v>
      </c>
      <c r="BH435" s="136">
        <f>IF(N435="zníž. prenesená",J435,0)</f>
        <v>0</v>
      </c>
      <c r="BI435" s="136">
        <f>IF(N435="nulová",J435,0)</f>
        <v>0</v>
      </c>
      <c r="BJ435" s="80" t="s">
        <v>88</v>
      </c>
      <c r="BK435" s="136">
        <f>ROUND(I435*H435,2)</f>
        <v>0</v>
      </c>
      <c r="BL435" s="80" t="s">
        <v>308</v>
      </c>
      <c r="BM435" s="135" t="s">
        <v>2024</v>
      </c>
    </row>
    <row r="436" spans="1:65" s="87" customFormat="1" ht="6.95" customHeight="1">
      <c r="A436" s="19"/>
      <c r="B436" s="98"/>
      <c r="C436" s="26"/>
      <c r="D436" s="26"/>
      <c r="E436" s="26"/>
      <c r="F436" s="26"/>
      <c r="G436" s="26"/>
      <c r="H436" s="26"/>
      <c r="I436" s="26"/>
      <c r="J436" s="26"/>
      <c r="K436" s="26"/>
      <c r="L436" s="36"/>
      <c r="M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</row>
  </sheetData>
  <sheetProtection password="ABFB" sheet="1" objects="1" scenarios="1" selectLockedCells="1"/>
  <autoFilter ref="C139:K435"/>
  <mergeCells count="12">
    <mergeCell ref="E132:H132"/>
    <mergeCell ref="L2:V2"/>
    <mergeCell ref="E85:H85"/>
    <mergeCell ref="E87:H87"/>
    <mergeCell ref="E89:H89"/>
    <mergeCell ref="E128:H128"/>
    <mergeCell ref="E130:H13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68"/>
  <sheetViews>
    <sheetView showGridLines="0" topLeftCell="A130" workbookViewId="0">
      <selection activeCell="L149" sqref="L149"/>
    </sheetView>
  </sheetViews>
  <sheetFormatPr defaultRowHeight="11.25"/>
  <cols>
    <col min="1" max="1" width="8.33203125" style="17" customWidth="1"/>
    <col min="2" max="2" width="1.6640625" style="17" customWidth="1"/>
    <col min="3" max="3" width="4.1640625" style="17" customWidth="1"/>
    <col min="4" max="4" width="4.33203125" style="17" customWidth="1"/>
    <col min="5" max="5" width="17.1640625" style="17" customWidth="1"/>
    <col min="6" max="6" width="100.83203125" style="17" customWidth="1"/>
    <col min="7" max="7" width="7" style="17" customWidth="1"/>
    <col min="8" max="8" width="11.5" style="17" customWidth="1"/>
    <col min="9" max="10" width="20.1640625" style="17" customWidth="1"/>
    <col min="11" max="11" width="20.1640625" style="17" hidden="1" customWidth="1"/>
    <col min="12" max="12" width="16.6640625" style="17" customWidth="1"/>
    <col min="13" max="13" width="47.33203125" style="17" customWidth="1"/>
    <col min="14" max="20" width="14" style="17" hidden="1" customWidth="1"/>
    <col min="21" max="21" width="14" style="17" customWidth="1"/>
    <col min="22" max="22" width="12.33203125" style="17" customWidth="1"/>
    <col min="23" max="23" width="16.33203125" style="17" customWidth="1"/>
    <col min="24" max="24" width="12.33203125" style="17" customWidth="1"/>
    <col min="25" max="25" width="15" style="17" customWidth="1"/>
    <col min="26" max="26" width="11" style="17" customWidth="1"/>
    <col min="27" max="27" width="15" style="17" customWidth="1"/>
    <col min="28" max="28" width="16.33203125" style="17" customWidth="1"/>
    <col min="29" max="29" width="11" style="17" customWidth="1"/>
    <col min="30" max="30" width="15" style="17" customWidth="1"/>
    <col min="31" max="31" width="16.33203125" style="17" customWidth="1"/>
    <col min="32" max="43" width="9.33203125" style="17"/>
    <col min="44" max="65" width="9.33203125" style="17" hidden="1"/>
    <col min="66" max="16384" width="9.33203125" style="17"/>
  </cols>
  <sheetData>
    <row r="1" spans="1:46">
      <c r="A1" s="324"/>
      <c r="B1" s="324"/>
      <c r="C1" s="324"/>
      <c r="D1" s="324"/>
      <c r="E1" s="324"/>
      <c r="F1" s="324"/>
      <c r="G1" s="324"/>
      <c r="H1" s="324"/>
      <c r="I1" s="324"/>
      <c r="J1" s="324"/>
    </row>
    <row r="2" spans="1:46" ht="36.950000000000003" customHeight="1">
      <c r="A2" s="324"/>
      <c r="B2" s="324"/>
      <c r="C2" s="324"/>
      <c r="D2" s="324"/>
      <c r="E2" s="324"/>
      <c r="F2" s="324"/>
      <c r="G2" s="324"/>
      <c r="H2" s="324"/>
      <c r="I2" s="324"/>
      <c r="J2" s="324"/>
      <c r="L2" s="374" t="s">
        <v>5</v>
      </c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80" t="s">
        <v>98</v>
      </c>
    </row>
    <row r="3" spans="1:46" ht="6.95" customHeight="1">
      <c r="A3" s="324"/>
      <c r="B3" s="246"/>
      <c r="C3" s="247"/>
      <c r="D3" s="247"/>
      <c r="E3" s="247"/>
      <c r="F3" s="247"/>
      <c r="G3" s="247"/>
      <c r="H3" s="247"/>
      <c r="I3" s="247"/>
      <c r="J3" s="247"/>
      <c r="K3" s="18"/>
      <c r="L3" s="83"/>
      <c r="AT3" s="80" t="s">
        <v>75</v>
      </c>
    </row>
    <row r="4" spans="1:46" ht="24.95" customHeight="1">
      <c r="A4" s="324"/>
      <c r="B4" s="248"/>
      <c r="C4" s="324"/>
      <c r="D4" s="249" t="s">
        <v>121</v>
      </c>
      <c r="E4" s="324"/>
      <c r="F4" s="324"/>
      <c r="G4" s="324"/>
      <c r="H4" s="324"/>
      <c r="I4" s="324"/>
      <c r="J4" s="324"/>
      <c r="L4" s="83"/>
      <c r="M4" s="85" t="s">
        <v>9</v>
      </c>
      <c r="AT4" s="80" t="s">
        <v>3</v>
      </c>
    </row>
    <row r="5" spans="1:46" ht="6.95" customHeight="1">
      <c r="A5" s="324"/>
      <c r="B5" s="248"/>
      <c r="C5" s="324"/>
      <c r="D5" s="324"/>
      <c r="E5" s="324"/>
      <c r="F5" s="324"/>
      <c r="G5" s="324"/>
      <c r="H5" s="324"/>
      <c r="I5" s="324"/>
      <c r="J5" s="324"/>
      <c r="L5" s="83"/>
    </row>
    <row r="6" spans="1:46" ht="12" customHeight="1">
      <c r="A6" s="324"/>
      <c r="B6" s="248"/>
      <c r="C6" s="324"/>
      <c r="D6" s="168" t="s">
        <v>15</v>
      </c>
      <c r="E6" s="324"/>
      <c r="F6" s="324"/>
      <c r="G6" s="324"/>
      <c r="H6" s="324"/>
      <c r="I6" s="324"/>
      <c r="J6" s="324"/>
      <c r="L6" s="83"/>
    </row>
    <row r="7" spans="1:46" ht="16.5" customHeight="1">
      <c r="A7" s="324"/>
      <c r="B7" s="248"/>
      <c r="C7" s="324"/>
      <c r="D7" s="324"/>
      <c r="E7" s="386" t="str">
        <f>'Rekapitulácia stavby'!K6</f>
        <v>REKONŠTRUKCIA ŠKOLSKEJ KUCHYNE ZŠ HOLÍČSKA 50 BA-Petržalka</v>
      </c>
      <c r="F7" s="387"/>
      <c r="G7" s="387"/>
      <c r="H7" s="387"/>
      <c r="I7" s="324"/>
      <c r="J7" s="324"/>
      <c r="L7" s="83"/>
    </row>
    <row r="8" spans="1:46" ht="12" customHeight="1">
      <c r="A8" s="324"/>
      <c r="B8" s="248"/>
      <c r="C8" s="324"/>
      <c r="D8" s="168" t="s">
        <v>134</v>
      </c>
      <c r="E8" s="324"/>
      <c r="F8" s="324"/>
      <c r="G8" s="324"/>
      <c r="H8" s="324"/>
      <c r="I8" s="324"/>
      <c r="J8" s="324"/>
      <c r="L8" s="83"/>
    </row>
    <row r="9" spans="1:46" s="87" customFormat="1" ht="16.5" customHeight="1">
      <c r="A9" s="163"/>
      <c r="B9" s="258"/>
      <c r="C9" s="163"/>
      <c r="D9" s="163"/>
      <c r="E9" s="386" t="s">
        <v>137</v>
      </c>
      <c r="F9" s="388"/>
      <c r="G9" s="388"/>
      <c r="H9" s="388"/>
      <c r="I9" s="163"/>
      <c r="J9" s="163"/>
      <c r="K9" s="19"/>
      <c r="L9" s="86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46" s="87" customFormat="1" ht="12" customHeight="1">
      <c r="A10" s="163"/>
      <c r="B10" s="258"/>
      <c r="C10" s="163"/>
      <c r="D10" s="168" t="s">
        <v>142</v>
      </c>
      <c r="E10" s="163"/>
      <c r="F10" s="163"/>
      <c r="G10" s="163"/>
      <c r="H10" s="163"/>
      <c r="I10" s="163"/>
      <c r="J10" s="163"/>
      <c r="K10" s="19"/>
      <c r="L10" s="86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46" s="87" customFormat="1" ht="16.5" customHeight="1">
      <c r="A11" s="163"/>
      <c r="B11" s="258"/>
      <c r="C11" s="163"/>
      <c r="D11" s="163"/>
      <c r="E11" s="334" t="s">
        <v>2025</v>
      </c>
      <c r="F11" s="388"/>
      <c r="G11" s="388"/>
      <c r="H11" s="388"/>
      <c r="I11" s="163"/>
      <c r="J11" s="163"/>
      <c r="K11" s="19"/>
      <c r="L11" s="86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46" s="87" customFormat="1">
      <c r="A12" s="163"/>
      <c r="B12" s="258"/>
      <c r="C12" s="163"/>
      <c r="D12" s="163"/>
      <c r="E12" s="163"/>
      <c r="F12" s="163"/>
      <c r="G12" s="163"/>
      <c r="H12" s="163"/>
      <c r="I12" s="163"/>
      <c r="J12" s="163"/>
      <c r="K12" s="19"/>
      <c r="L12" s="86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46" s="87" customFormat="1" ht="12" customHeight="1">
      <c r="A13" s="163"/>
      <c r="B13" s="258"/>
      <c r="C13" s="163"/>
      <c r="D13" s="168" t="s">
        <v>17</v>
      </c>
      <c r="E13" s="163"/>
      <c r="F13" s="254" t="s">
        <v>1</v>
      </c>
      <c r="G13" s="163"/>
      <c r="H13" s="163"/>
      <c r="I13" s="168" t="s">
        <v>18</v>
      </c>
      <c r="J13" s="254" t="s">
        <v>1</v>
      </c>
      <c r="K13" s="19"/>
      <c r="L13" s="86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46" s="87" customFormat="1" ht="12" customHeight="1">
      <c r="A14" s="163"/>
      <c r="B14" s="258"/>
      <c r="C14" s="163"/>
      <c r="D14" s="168" t="s">
        <v>19</v>
      </c>
      <c r="E14" s="163"/>
      <c r="F14" s="254" t="s">
        <v>20</v>
      </c>
      <c r="G14" s="163"/>
      <c r="H14" s="163"/>
      <c r="I14" s="168" t="s">
        <v>21</v>
      </c>
      <c r="J14" s="325" t="str">
        <f>'Rekapitulácia stavby'!AN8</f>
        <v>17. 6. 2020</v>
      </c>
      <c r="K14" s="19"/>
      <c r="L14" s="86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46" s="87" customFormat="1" ht="10.9" customHeight="1">
      <c r="A15" s="163"/>
      <c r="B15" s="258"/>
      <c r="C15" s="163"/>
      <c r="D15" s="163"/>
      <c r="E15" s="163"/>
      <c r="F15" s="163"/>
      <c r="G15" s="163"/>
      <c r="H15" s="163"/>
      <c r="I15" s="163"/>
      <c r="J15" s="163"/>
      <c r="K15" s="19"/>
      <c r="L15" s="86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46" s="87" customFormat="1" ht="12" customHeight="1">
      <c r="A16" s="163"/>
      <c r="B16" s="258"/>
      <c r="C16" s="163"/>
      <c r="D16" s="168" t="s">
        <v>23</v>
      </c>
      <c r="E16" s="163"/>
      <c r="F16" s="163"/>
      <c r="G16" s="163"/>
      <c r="H16" s="163"/>
      <c r="I16" s="168" t="s">
        <v>24</v>
      </c>
      <c r="J16" s="254" t="s">
        <v>1</v>
      </c>
      <c r="K16" s="19"/>
      <c r="L16" s="86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87" customFormat="1" ht="18" customHeight="1">
      <c r="A17" s="163"/>
      <c r="B17" s="258"/>
      <c r="C17" s="163"/>
      <c r="D17" s="163"/>
      <c r="E17" s="254" t="s">
        <v>25</v>
      </c>
      <c r="F17" s="163"/>
      <c r="G17" s="163"/>
      <c r="H17" s="163"/>
      <c r="I17" s="168" t="s">
        <v>26</v>
      </c>
      <c r="J17" s="254" t="s">
        <v>1</v>
      </c>
      <c r="K17" s="19"/>
      <c r="L17" s="86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87" customFormat="1" ht="6.95" customHeight="1">
      <c r="A18" s="163"/>
      <c r="B18" s="258"/>
      <c r="C18" s="163"/>
      <c r="D18" s="163"/>
      <c r="E18" s="163"/>
      <c r="F18" s="163"/>
      <c r="G18" s="163"/>
      <c r="H18" s="163"/>
      <c r="I18" s="163"/>
      <c r="J18" s="163"/>
      <c r="K18" s="19"/>
      <c r="L18" s="86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87" customFormat="1" ht="12" customHeight="1">
      <c r="A19" s="163"/>
      <c r="B19" s="258"/>
      <c r="C19" s="163"/>
      <c r="D19" s="168" t="s">
        <v>27</v>
      </c>
      <c r="E19" s="163"/>
      <c r="F19" s="163"/>
      <c r="G19" s="163"/>
      <c r="H19" s="163"/>
      <c r="I19" s="168" t="s">
        <v>24</v>
      </c>
      <c r="J19" s="255" t="str">
        <f>'Rekapitulácia stavby'!AN13</f>
        <v>Vyplň údaj</v>
      </c>
      <c r="K19" s="19"/>
      <c r="L19" s="86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87" customFormat="1" ht="18" customHeight="1">
      <c r="A20" s="163"/>
      <c r="B20" s="258"/>
      <c r="C20" s="163"/>
      <c r="D20" s="163"/>
      <c r="E20" s="389" t="str">
        <f>'Rekapitulácia stavby'!E14</f>
        <v>Vyplň údaj</v>
      </c>
      <c r="F20" s="390"/>
      <c r="G20" s="390"/>
      <c r="H20" s="390"/>
      <c r="I20" s="168" t="s">
        <v>26</v>
      </c>
      <c r="J20" s="255" t="str">
        <f>'Rekapitulácia stavby'!AN14</f>
        <v>Vyplň údaj</v>
      </c>
      <c r="K20" s="19"/>
      <c r="L20" s="86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87" customFormat="1" ht="6.95" customHeight="1">
      <c r="A21" s="163"/>
      <c r="B21" s="258"/>
      <c r="C21" s="163"/>
      <c r="D21" s="163"/>
      <c r="E21" s="163"/>
      <c r="F21" s="163"/>
      <c r="G21" s="163"/>
      <c r="H21" s="163"/>
      <c r="I21" s="163"/>
      <c r="J21" s="163"/>
      <c r="K21" s="19"/>
      <c r="L21" s="86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87" customFormat="1" ht="12" customHeight="1">
      <c r="A22" s="163"/>
      <c r="B22" s="258"/>
      <c r="C22" s="163"/>
      <c r="D22" s="168" t="s">
        <v>29</v>
      </c>
      <c r="E22" s="163"/>
      <c r="F22" s="163"/>
      <c r="G22" s="163"/>
      <c r="H22" s="163"/>
      <c r="I22" s="168" t="s">
        <v>24</v>
      </c>
      <c r="J22" s="254" t="s">
        <v>1</v>
      </c>
      <c r="K22" s="19"/>
      <c r="L22" s="86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87" customFormat="1" ht="18" customHeight="1">
      <c r="A23" s="163"/>
      <c r="B23" s="258"/>
      <c r="C23" s="163"/>
      <c r="D23" s="163"/>
      <c r="E23" s="254" t="s">
        <v>30</v>
      </c>
      <c r="F23" s="163"/>
      <c r="G23" s="163"/>
      <c r="H23" s="163"/>
      <c r="I23" s="168" t="s">
        <v>26</v>
      </c>
      <c r="J23" s="254" t="s">
        <v>1</v>
      </c>
      <c r="K23" s="19"/>
      <c r="L23" s="86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87" customFormat="1" ht="6.95" customHeight="1">
      <c r="A24" s="163"/>
      <c r="B24" s="258"/>
      <c r="C24" s="163"/>
      <c r="D24" s="163"/>
      <c r="E24" s="163"/>
      <c r="F24" s="163"/>
      <c r="G24" s="163"/>
      <c r="H24" s="163"/>
      <c r="I24" s="163"/>
      <c r="J24" s="163"/>
      <c r="K24" s="19"/>
      <c r="L24" s="86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87" customFormat="1" ht="12" customHeight="1">
      <c r="A25" s="163"/>
      <c r="B25" s="258"/>
      <c r="C25" s="163"/>
      <c r="D25" s="168" t="s">
        <v>32</v>
      </c>
      <c r="E25" s="163"/>
      <c r="F25" s="163"/>
      <c r="G25" s="163"/>
      <c r="H25" s="163"/>
      <c r="I25" s="168" t="s">
        <v>24</v>
      </c>
      <c r="J25" s="254" t="s">
        <v>1</v>
      </c>
      <c r="K25" s="19"/>
      <c r="L25" s="86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87" customFormat="1" ht="18" customHeight="1">
      <c r="A26" s="163"/>
      <c r="B26" s="258"/>
      <c r="C26" s="163"/>
      <c r="D26" s="163"/>
      <c r="E26" s="254" t="s">
        <v>2026</v>
      </c>
      <c r="F26" s="163"/>
      <c r="G26" s="163"/>
      <c r="H26" s="163"/>
      <c r="I26" s="168" t="s">
        <v>26</v>
      </c>
      <c r="J26" s="254" t="s">
        <v>1</v>
      </c>
      <c r="K26" s="19"/>
      <c r="L26" s="86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87" customFormat="1" ht="6.95" customHeight="1">
      <c r="A27" s="163"/>
      <c r="B27" s="258"/>
      <c r="C27" s="163"/>
      <c r="D27" s="163"/>
      <c r="E27" s="163"/>
      <c r="F27" s="163"/>
      <c r="G27" s="163"/>
      <c r="H27" s="163"/>
      <c r="I27" s="163"/>
      <c r="J27" s="163"/>
      <c r="K27" s="19"/>
      <c r="L27" s="86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s="87" customFormat="1" ht="12" customHeight="1">
      <c r="A28" s="163"/>
      <c r="B28" s="258"/>
      <c r="C28" s="163"/>
      <c r="D28" s="168" t="s">
        <v>34</v>
      </c>
      <c r="E28" s="163"/>
      <c r="F28" s="163"/>
      <c r="G28" s="163"/>
      <c r="H28" s="163"/>
      <c r="I28" s="163"/>
      <c r="J28" s="163"/>
      <c r="K28" s="19"/>
      <c r="L28" s="86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92" customFormat="1" ht="16.5" customHeight="1">
      <c r="A29" s="391"/>
      <c r="B29" s="392"/>
      <c r="C29" s="391"/>
      <c r="D29" s="391"/>
      <c r="E29" s="350" t="s">
        <v>1</v>
      </c>
      <c r="F29" s="350"/>
      <c r="G29" s="350"/>
      <c r="H29" s="350"/>
      <c r="I29" s="391"/>
      <c r="J29" s="391"/>
      <c r="K29" s="21"/>
      <c r="L29" s="9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s="87" customFormat="1" ht="6.95" customHeight="1">
      <c r="A30" s="163"/>
      <c r="B30" s="258"/>
      <c r="C30" s="163"/>
      <c r="D30" s="163"/>
      <c r="E30" s="163"/>
      <c r="F30" s="163"/>
      <c r="G30" s="163"/>
      <c r="H30" s="163"/>
      <c r="I30" s="163"/>
      <c r="J30" s="163"/>
      <c r="K30" s="19"/>
      <c r="L30" s="86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87" customFormat="1" ht="6.95" customHeight="1">
      <c r="A31" s="163"/>
      <c r="B31" s="258"/>
      <c r="C31" s="163"/>
      <c r="D31" s="165"/>
      <c r="E31" s="165"/>
      <c r="F31" s="165"/>
      <c r="G31" s="165"/>
      <c r="H31" s="165"/>
      <c r="I31" s="165"/>
      <c r="J31" s="165"/>
      <c r="K31" s="22"/>
      <c r="L31" s="86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87" customFormat="1" ht="25.35" customHeight="1">
      <c r="A32" s="163"/>
      <c r="B32" s="258"/>
      <c r="C32" s="163"/>
      <c r="D32" s="162" t="s">
        <v>35</v>
      </c>
      <c r="E32" s="163"/>
      <c r="F32" s="163"/>
      <c r="G32" s="163"/>
      <c r="H32" s="163"/>
      <c r="I32" s="163"/>
      <c r="J32" s="323">
        <f>ROUND(J129, 2)</f>
        <v>0</v>
      </c>
      <c r="K32" s="19"/>
      <c r="L32" s="86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87" customFormat="1" ht="6.95" customHeight="1">
      <c r="A33" s="163"/>
      <c r="B33" s="258"/>
      <c r="C33" s="163"/>
      <c r="D33" s="165"/>
      <c r="E33" s="165"/>
      <c r="F33" s="165"/>
      <c r="G33" s="165"/>
      <c r="H33" s="165"/>
      <c r="I33" s="165"/>
      <c r="J33" s="165"/>
      <c r="K33" s="22"/>
      <c r="L33" s="86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87" customFormat="1" ht="14.45" customHeight="1">
      <c r="A34" s="163"/>
      <c r="B34" s="258"/>
      <c r="C34" s="163"/>
      <c r="D34" s="163"/>
      <c r="E34" s="163"/>
      <c r="F34" s="328" t="s">
        <v>37</v>
      </c>
      <c r="G34" s="163"/>
      <c r="H34" s="163"/>
      <c r="I34" s="328" t="s">
        <v>36</v>
      </c>
      <c r="J34" s="328" t="s">
        <v>38</v>
      </c>
      <c r="K34" s="19"/>
      <c r="L34" s="86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87" customFormat="1" ht="14.45" customHeight="1">
      <c r="A35" s="163"/>
      <c r="B35" s="258"/>
      <c r="C35" s="163"/>
      <c r="D35" s="167" t="s">
        <v>39</v>
      </c>
      <c r="E35" s="168" t="s">
        <v>40</v>
      </c>
      <c r="F35" s="169">
        <f>ROUND((SUM(BE129:BE267)),  2)</f>
        <v>0</v>
      </c>
      <c r="G35" s="163"/>
      <c r="H35" s="163"/>
      <c r="I35" s="170">
        <v>0.2</v>
      </c>
      <c r="J35" s="169">
        <f>ROUND(((SUM(BE129:BE267))*I35),  2)</f>
        <v>0</v>
      </c>
      <c r="K35" s="19"/>
      <c r="L35" s="86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87" customFormat="1" ht="14.45" customHeight="1">
      <c r="A36" s="163"/>
      <c r="B36" s="258"/>
      <c r="C36" s="163"/>
      <c r="D36" s="163"/>
      <c r="E36" s="168" t="s">
        <v>41</v>
      </c>
      <c r="F36" s="169">
        <f>ROUND((SUM(BF129:BF267)),  2)</f>
        <v>0</v>
      </c>
      <c r="G36" s="163"/>
      <c r="H36" s="163"/>
      <c r="I36" s="170">
        <v>0.2</v>
      </c>
      <c r="J36" s="169">
        <f>ROUND(((SUM(BF129:BF267))*I36),  2)</f>
        <v>0</v>
      </c>
      <c r="K36" s="19"/>
      <c r="L36" s="86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87" customFormat="1" ht="14.45" hidden="1" customHeight="1">
      <c r="A37" s="163"/>
      <c r="B37" s="258"/>
      <c r="C37" s="163"/>
      <c r="D37" s="163"/>
      <c r="E37" s="168" t="s">
        <v>42</v>
      </c>
      <c r="F37" s="169">
        <f>ROUND((SUM(BG129:BG267)),  2)</f>
        <v>0</v>
      </c>
      <c r="G37" s="163"/>
      <c r="H37" s="163"/>
      <c r="I37" s="170">
        <v>0.2</v>
      </c>
      <c r="J37" s="169">
        <f>0</f>
        <v>0</v>
      </c>
      <c r="K37" s="19"/>
      <c r="L37" s="86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87" customFormat="1" ht="14.45" hidden="1" customHeight="1">
      <c r="A38" s="163"/>
      <c r="B38" s="258"/>
      <c r="C38" s="163"/>
      <c r="D38" s="163"/>
      <c r="E38" s="168" t="s">
        <v>43</v>
      </c>
      <c r="F38" s="169">
        <f>ROUND((SUM(BH129:BH267)),  2)</f>
        <v>0</v>
      </c>
      <c r="G38" s="163"/>
      <c r="H38" s="163"/>
      <c r="I38" s="170">
        <v>0.2</v>
      </c>
      <c r="J38" s="169">
        <f>0</f>
        <v>0</v>
      </c>
      <c r="K38" s="19"/>
      <c r="L38" s="86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87" customFormat="1" ht="14.45" hidden="1" customHeight="1">
      <c r="A39" s="163"/>
      <c r="B39" s="258"/>
      <c r="C39" s="163"/>
      <c r="D39" s="163"/>
      <c r="E39" s="168" t="s">
        <v>44</v>
      </c>
      <c r="F39" s="169">
        <f>ROUND((SUM(BI129:BI267)),  2)</f>
        <v>0</v>
      </c>
      <c r="G39" s="163"/>
      <c r="H39" s="163"/>
      <c r="I39" s="170">
        <v>0</v>
      </c>
      <c r="J39" s="169">
        <f>0</f>
        <v>0</v>
      </c>
      <c r="K39" s="19"/>
      <c r="L39" s="86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s="87" customFormat="1" ht="6.95" customHeight="1">
      <c r="A40" s="163"/>
      <c r="B40" s="258"/>
      <c r="C40" s="163"/>
      <c r="D40" s="163"/>
      <c r="E40" s="163"/>
      <c r="F40" s="163"/>
      <c r="G40" s="163"/>
      <c r="H40" s="163"/>
      <c r="I40" s="163"/>
      <c r="J40" s="163"/>
      <c r="K40" s="19"/>
      <c r="L40" s="86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s="87" customFormat="1" ht="25.35" customHeight="1">
      <c r="A41" s="163"/>
      <c r="B41" s="258"/>
      <c r="C41" s="393"/>
      <c r="D41" s="171" t="s">
        <v>45</v>
      </c>
      <c r="E41" s="172"/>
      <c r="F41" s="172"/>
      <c r="G41" s="173" t="s">
        <v>46</v>
      </c>
      <c r="H41" s="174" t="s">
        <v>47</v>
      </c>
      <c r="I41" s="172"/>
      <c r="J41" s="175">
        <f>SUM(J32:J39)</f>
        <v>0</v>
      </c>
      <c r="K41" s="93"/>
      <c r="L41" s="86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s="87" customFormat="1" ht="14.45" customHeight="1">
      <c r="A42" s="163"/>
      <c r="B42" s="258"/>
      <c r="C42" s="163"/>
      <c r="D42" s="163"/>
      <c r="E42" s="163"/>
      <c r="F42" s="163"/>
      <c r="G42" s="163"/>
      <c r="H42" s="163"/>
      <c r="I42" s="163"/>
      <c r="J42" s="163"/>
      <c r="K42" s="19"/>
      <c r="L42" s="8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ht="14.45" customHeight="1">
      <c r="A43" s="324"/>
      <c r="B43" s="248"/>
      <c r="C43" s="324"/>
      <c r="D43" s="324"/>
      <c r="E43" s="324"/>
      <c r="F43" s="324"/>
      <c r="G43" s="324"/>
      <c r="H43" s="324"/>
      <c r="I43" s="324"/>
      <c r="J43" s="324"/>
      <c r="L43" s="83"/>
    </row>
    <row r="44" spans="1:31" ht="14.45" customHeight="1">
      <c r="A44" s="324"/>
      <c r="B44" s="248"/>
      <c r="C44" s="324"/>
      <c r="D44" s="324"/>
      <c r="E44" s="324"/>
      <c r="F44" s="324"/>
      <c r="G44" s="324"/>
      <c r="H44" s="324"/>
      <c r="I44" s="324"/>
      <c r="J44" s="324"/>
      <c r="L44" s="83"/>
    </row>
    <row r="45" spans="1:31" ht="14.45" customHeight="1">
      <c r="A45" s="324"/>
      <c r="B45" s="248"/>
      <c r="C45" s="324"/>
      <c r="D45" s="324"/>
      <c r="E45" s="324"/>
      <c r="F45" s="324"/>
      <c r="G45" s="324"/>
      <c r="H45" s="324"/>
      <c r="I45" s="324"/>
      <c r="J45" s="324"/>
      <c r="L45" s="83"/>
    </row>
    <row r="46" spans="1:31" ht="14.45" customHeight="1">
      <c r="A46" s="324"/>
      <c r="B46" s="248"/>
      <c r="C46" s="324"/>
      <c r="D46" s="324"/>
      <c r="E46" s="324"/>
      <c r="F46" s="324"/>
      <c r="G46" s="324"/>
      <c r="H46" s="324"/>
      <c r="I46" s="324"/>
      <c r="J46" s="324"/>
      <c r="L46" s="83"/>
    </row>
    <row r="47" spans="1:31" ht="14.45" customHeight="1">
      <c r="A47" s="324"/>
      <c r="B47" s="248"/>
      <c r="C47" s="324"/>
      <c r="D47" s="324"/>
      <c r="E47" s="324"/>
      <c r="F47" s="324"/>
      <c r="G47" s="324"/>
      <c r="H47" s="324"/>
      <c r="I47" s="324"/>
      <c r="J47" s="324"/>
      <c r="L47" s="83"/>
    </row>
    <row r="48" spans="1:31" ht="14.45" customHeight="1">
      <c r="A48" s="324"/>
      <c r="B48" s="248"/>
      <c r="C48" s="324"/>
      <c r="D48" s="324"/>
      <c r="E48" s="324"/>
      <c r="F48" s="324"/>
      <c r="G48" s="324"/>
      <c r="H48" s="324"/>
      <c r="I48" s="324"/>
      <c r="J48" s="324"/>
      <c r="L48" s="83"/>
    </row>
    <row r="49" spans="1:31" ht="14.45" customHeight="1">
      <c r="A49" s="324"/>
      <c r="B49" s="248"/>
      <c r="C49" s="324"/>
      <c r="D49" s="324"/>
      <c r="E49" s="324"/>
      <c r="F49" s="324"/>
      <c r="G49" s="324"/>
      <c r="H49" s="324"/>
      <c r="I49" s="324"/>
      <c r="J49" s="324"/>
      <c r="L49" s="83"/>
    </row>
    <row r="50" spans="1:31" s="87" customFormat="1" ht="14.45" customHeight="1">
      <c r="A50" s="261"/>
      <c r="B50" s="268"/>
      <c r="C50" s="261"/>
      <c r="D50" s="269" t="s">
        <v>48</v>
      </c>
      <c r="E50" s="270"/>
      <c r="F50" s="270"/>
      <c r="G50" s="269" t="s">
        <v>49</v>
      </c>
      <c r="H50" s="270"/>
      <c r="I50" s="270"/>
      <c r="J50" s="270"/>
      <c r="K50" s="23"/>
      <c r="L50" s="86"/>
    </row>
    <row r="51" spans="1:31">
      <c r="A51" s="324"/>
      <c r="B51" s="248"/>
      <c r="C51" s="324"/>
      <c r="D51" s="324"/>
      <c r="E51" s="324"/>
      <c r="F51" s="324"/>
      <c r="G51" s="324"/>
      <c r="H51" s="324"/>
      <c r="I51" s="324"/>
      <c r="J51" s="324"/>
      <c r="L51" s="83"/>
    </row>
    <row r="52" spans="1:31">
      <c r="A52" s="324"/>
      <c r="B52" s="248"/>
      <c r="C52" s="324"/>
      <c r="D52" s="324"/>
      <c r="E52" s="324"/>
      <c r="F52" s="324"/>
      <c r="G52" s="324"/>
      <c r="H52" s="324"/>
      <c r="I52" s="324"/>
      <c r="J52" s="324"/>
      <c r="L52" s="83"/>
    </row>
    <row r="53" spans="1:31">
      <c r="A53" s="324"/>
      <c r="B53" s="248"/>
      <c r="C53" s="324"/>
      <c r="D53" s="324"/>
      <c r="E53" s="324"/>
      <c r="F53" s="324"/>
      <c r="G53" s="324"/>
      <c r="H53" s="324"/>
      <c r="I53" s="324"/>
      <c r="J53" s="324"/>
      <c r="L53" s="83"/>
    </row>
    <row r="54" spans="1:31">
      <c r="A54" s="324"/>
      <c r="B54" s="248"/>
      <c r="C54" s="324"/>
      <c r="D54" s="324"/>
      <c r="E54" s="324"/>
      <c r="F54" s="324"/>
      <c r="G54" s="324"/>
      <c r="H54" s="324"/>
      <c r="I54" s="324"/>
      <c r="J54" s="324"/>
      <c r="L54" s="83"/>
    </row>
    <row r="55" spans="1:31">
      <c r="A55" s="324"/>
      <c r="B55" s="248"/>
      <c r="C55" s="324"/>
      <c r="D55" s="324"/>
      <c r="E55" s="324"/>
      <c r="F55" s="324"/>
      <c r="G55" s="324"/>
      <c r="H55" s="324"/>
      <c r="I55" s="324"/>
      <c r="J55" s="324"/>
      <c r="L55" s="83"/>
    </row>
    <row r="56" spans="1:31">
      <c r="A56" s="324"/>
      <c r="B56" s="248"/>
      <c r="C56" s="324"/>
      <c r="D56" s="324"/>
      <c r="E56" s="324"/>
      <c r="F56" s="324"/>
      <c r="G56" s="324"/>
      <c r="H56" s="324"/>
      <c r="I56" s="324"/>
      <c r="J56" s="324"/>
      <c r="L56" s="83"/>
    </row>
    <row r="57" spans="1:31">
      <c r="A57" s="324"/>
      <c r="B57" s="248"/>
      <c r="C57" s="324"/>
      <c r="D57" s="324"/>
      <c r="E57" s="324"/>
      <c r="F57" s="324"/>
      <c r="G57" s="324"/>
      <c r="H57" s="324"/>
      <c r="I57" s="324"/>
      <c r="J57" s="324"/>
      <c r="L57" s="83"/>
    </row>
    <row r="58" spans="1:31">
      <c r="A58" s="324"/>
      <c r="B58" s="248"/>
      <c r="C58" s="324"/>
      <c r="D58" s="324"/>
      <c r="E58" s="324"/>
      <c r="F58" s="324"/>
      <c r="G58" s="324"/>
      <c r="H58" s="324"/>
      <c r="I58" s="324"/>
      <c r="J58" s="324"/>
      <c r="L58" s="83"/>
    </row>
    <row r="59" spans="1:31">
      <c r="A59" s="324"/>
      <c r="B59" s="248"/>
      <c r="C59" s="324"/>
      <c r="D59" s="324"/>
      <c r="E59" s="324"/>
      <c r="F59" s="324"/>
      <c r="G59" s="324"/>
      <c r="H59" s="324"/>
      <c r="I59" s="324"/>
      <c r="J59" s="324"/>
      <c r="L59" s="83"/>
    </row>
    <row r="60" spans="1:31">
      <c r="A60" s="324"/>
      <c r="B60" s="248"/>
      <c r="C60" s="324"/>
      <c r="D60" s="324"/>
      <c r="E60" s="324"/>
      <c r="F60" s="324"/>
      <c r="G60" s="324"/>
      <c r="H60" s="324"/>
      <c r="I60" s="324"/>
      <c r="J60" s="324"/>
      <c r="L60" s="83"/>
    </row>
    <row r="61" spans="1:31" s="87" customFormat="1" ht="12.75">
      <c r="A61" s="163"/>
      <c r="B61" s="258"/>
      <c r="C61" s="163"/>
      <c r="D61" s="271" t="s">
        <v>50</v>
      </c>
      <c r="E61" s="327"/>
      <c r="F61" s="394" t="s">
        <v>51</v>
      </c>
      <c r="G61" s="271" t="s">
        <v>50</v>
      </c>
      <c r="H61" s="327"/>
      <c r="I61" s="327"/>
      <c r="J61" s="395" t="s">
        <v>51</v>
      </c>
      <c r="K61" s="24"/>
      <c r="L61" s="86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>
      <c r="A62" s="324"/>
      <c r="B62" s="248"/>
      <c r="C62" s="324"/>
      <c r="D62" s="324"/>
      <c r="E62" s="324"/>
      <c r="F62" s="324"/>
      <c r="G62" s="324"/>
      <c r="H62" s="324"/>
      <c r="I62" s="324"/>
      <c r="J62" s="324"/>
      <c r="L62" s="83"/>
    </row>
    <row r="63" spans="1:31">
      <c r="A63" s="324"/>
      <c r="B63" s="248"/>
      <c r="C63" s="324"/>
      <c r="D63" s="324"/>
      <c r="E63" s="324"/>
      <c r="F63" s="324"/>
      <c r="G63" s="324"/>
      <c r="H63" s="324"/>
      <c r="I63" s="324"/>
      <c r="J63" s="324"/>
      <c r="L63" s="83"/>
    </row>
    <row r="64" spans="1:31">
      <c r="A64" s="324"/>
      <c r="B64" s="248"/>
      <c r="C64" s="324"/>
      <c r="D64" s="324"/>
      <c r="E64" s="324"/>
      <c r="F64" s="324"/>
      <c r="G64" s="324"/>
      <c r="H64" s="324"/>
      <c r="I64" s="324"/>
      <c r="J64" s="324"/>
      <c r="L64" s="83"/>
    </row>
    <row r="65" spans="1:31" s="87" customFormat="1" ht="12.75">
      <c r="A65" s="163"/>
      <c r="B65" s="258"/>
      <c r="C65" s="163"/>
      <c r="D65" s="269" t="s">
        <v>52</v>
      </c>
      <c r="E65" s="272"/>
      <c r="F65" s="272"/>
      <c r="G65" s="269" t="s">
        <v>53</v>
      </c>
      <c r="H65" s="272"/>
      <c r="I65" s="272"/>
      <c r="J65" s="272"/>
      <c r="K65" s="25"/>
      <c r="L65" s="86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>
      <c r="A66" s="324"/>
      <c r="B66" s="248"/>
      <c r="C66" s="324"/>
      <c r="D66" s="324"/>
      <c r="E66" s="324"/>
      <c r="F66" s="324"/>
      <c r="G66" s="324"/>
      <c r="H66" s="324"/>
      <c r="I66" s="324"/>
      <c r="J66" s="324"/>
      <c r="L66" s="83"/>
    </row>
    <row r="67" spans="1:31">
      <c r="A67" s="324"/>
      <c r="B67" s="248"/>
      <c r="C67" s="324"/>
      <c r="D67" s="324"/>
      <c r="E67" s="324"/>
      <c r="F67" s="324"/>
      <c r="G67" s="324"/>
      <c r="H67" s="324"/>
      <c r="I67" s="324"/>
      <c r="J67" s="324"/>
      <c r="L67" s="83"/>
    </row>
    <row r="68" spans="1:31">
      <c r="A68" s="324"/>
      <c r="B68" s="248"/>
      <c r="C68" s="324"/>
      <c r="D68" s="324"/>
      <c r="E68" s="324"/>
      <c r="F68" s="324"/>
      <c r="G68" s="324"/>
      <c r="H68" s="324"/>
      <c r="I68" s="324"/>
      <c r="J68" s="324"/>
      <c r="L68" s="83"/>
    </row>
    <row r="69" spans="1:31">
      <c r="A69" s="324"/>
      <c r="B69" s="248"/>
      <c r="C69" s="324"/>
      <c r="D69" s="324"/>
      <c r="E69" s="324"/>
      <c r="F69" s="324"/>
      <c r="G69" s="324"/>
      <c r="H69" s="324"/>
      <c r="I69" s="324"/>
      <c r="J69" s="324"/>
      <c r="L69" s="83"/>
    </row>
    <row r="70" spans="1:31">
      <c r="A70" s="324"/>
      <c r="B70" s="248"/>
      <c r="C70" s="324"/>
      <c r="D70" s="324"/>
      <c r="E70" s="324"/>
      <c r="F70" s="324"/>
      <c r="G70" s="324"/>
      <c r="H70" s="324"/>
      <c r="I70" s="324"/>
      <c r="J70" s="324"/>
      <c r="L70" s="83"/>
    </row>
    <row r="71" spans="1:31">
      <c r="A71" s="324"/>
      <c r="B71" s="248"/>
      <c r="C71" s="324"/>
      <c r="D71" s="324"/>
      <c r="E71" s="324"/>
      <c r="F71" s="324"/>
      <c r="G71" s="324"/>
      <c r="H71" s="324"/>
      <c r="I71" s="324"/>
      <c r="J71" s="324"/>
      <c r="L71" s="83"/>
    </row>
    <row r="72" spans="1:31">
      <c r="A72" s="324"/>
      <c r="B72" s="248"/>
      <c r="C72" s="324"/>
      <c r="D72" s="324"/>
      <c r="E72" s="324"/>
      <c r="F72" s="324"/>
      <c r="G72" s="324"/>
      <c r="H72" s="324"/>
      <c r="I72" s="324"/>
      <c r="J72" s="324"/>
      <c r="L72" s="83"/>
    </row>
    <row r="73" spans="1:31">
      <c r="A73" s="324"/>
      <c r="B73" s="248"/>
      <c r="C73" s="324"/>
      <c r="D73" s="324"/>
      <c r="E73" s="324"/>
      <c r="F73" s="324"/>
      <c r="G73" s="324"/>
      <c r="H73" s="324"/>
      <c r="I73" s="324"/>
      <c r="J73" s="324"/>
      <c r="L73" s="83"/>
    </row>
    <row r="74" spans="1:31">
      <c r="A74" s="324"/>
      <c r="B74" s="248"/>
      <c r="C74" s="324"/>
      <c r="D74" s="324"/>
      <c r="E74" s="324"/>
      <c r="F74" s="324"/>
      <c r="G74" s="324"/>
      <c r="H74" s="324"/>
      <c r="I74" s="324"/>
      <c r="J74" s="324"/>
      <c r="L74" s="83"/>
    </row>
    <row r="75" spans="1:31">
      <c r="A75" s="324"/>
      <c r="B75" s="248"/>
      <c r="C75" s="324"/>
      <c r="D75" s="324"/>
      <c r="E75" s="324"/>
      <c r="F75" s="324"/>
      <c r="G75" s="324"/>
      <c r="H75" s="324"/>
      <c r="I75" s="324"/>
      <c r="J75" s="324"/>
      <c r="L75" s="83"/>
    </row>
    <row r="76" spans="1:31" s="87" customFormat="1" ht="12.75">
      <c r="A76" s="163"/>
      <c r="B76" s="258"/>
      <c r="C76" s="163"/>
      <c r="D76" s="271" t="s">
        <v>50</v>
      </c>
      <c r="E76" s="327"/>
      <c r="F76" s="394" t="s">
        <v>51</v>
      </c>
      <c r="G76" s="271" t="s">
        <v>50</v>
      </c>
      <c r="H76" s="327"/>
      <c r="I76" s="327"/>
      <c r="J76" s="395" t="s">
        <v>51</v>
      </c>
      <c r="K76" s="24"/>
      <c r="L76" s="86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87" customFormat="1" ht="14.45" customHeight="1">
      <c r="A77" s="163"/>
      <c r="B77" s="273"/>
      <c r="C77" s="223"/>
      <c r="D77" s="223"/>
      <c r="E77" s="223"/>
      <c r="F77" s="223"/>
      <c r="G77" s="223"/>
      <c r="H77" s="223"/>
      <c r="I77" s="223"/>
      <c r="J77" s="223"/>
      <c r="K77" s="26"/>
      <c r="L77" s="86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>
      <c r="A78" s="324"/>
      <c r="B78" s="324"/>
      <c r="C78" s="324"/>
      <c r="D78" s="324"/>
      <c r="E78" s="324"/>
      <c r="F78" s="324"/>
      <c r="G78" s="324"/>
      <c r="H78" s="324"/>
      <c r="I78" s="324"/>
      <c r="J78" s="324"/>
    </row>
    <row r="79" spans="1:31">
      <c r="A79" s="324"/>
      <c r="B79" s="324"/>
      <c r="C79" s="324"/>
      <c r="D79" s="324"/>
      <c r="E79" s="324"/>
      <c r="F79" s="324"/>
      <c r="G79" s="324"/>
      <c r="H79" s="324"/>
      <c r="I79" s="324"/>
      <c r="J79" s="324"/>
    </row>
    <row r="80" spans="1:31">
      <c r="A80" s="324"/>
      <c r="B80" s="324"/>
      <c r="C80" s="324"/>
      <c r="D80" s="324"/>
      <c r="E80" s="324"/>
      <c r="F80" s="324"/>
      <c r="G80" s="324"/>
      <c r="H80" s="324"/>
      <c r="I80" s="324"/>
      <c r="J80" s="324"/>
    </row>
    <row r="81" spans="1:31" s="87" customFormat="1" ht="6.95" customHeight="1">
      <c r="A81" s="163"/>
      <c r="B81" s="274"/>
      <c r="C81" s="275"/>
      <c r="D81" s="275"/>
      <c r="E81" s="275"/>
      <c r="F81" s="275"/>
      <c r="G81" s="275"/>
      <c r="H81" s="275"/>
      <c r="I81" s="275"/>
      <c r="J81" s="275"/>
      <c r="K81" s="27"/>
      <c r="L81" s="86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s="87" customFormat="1" ht="24.95" customHeight="1">
      <c r="A82" s="163"/>
      <c r="B82" s="258"/>
      <c r="C82" s="249" t="s">
        <v>158</v>
      </c>
      <c r="D82" s="163"/>
      <c r="E82" s="163"/>
      <c r="F82" s="163"/>
      <c r="G82" s="163"/>
      <c r="H82" s="163"/>
      <c r="I82" s="163"/>
      <c r="J82" s="163"/>
      <c r="K82" s="19"/>
      <c r="L82" s="86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s="87" customFormat="1" ht="6.95" customHeight="1">
      <c r="A83" s="163"/>
      <c r="B83" s="258"/>
      <c r="C83" s="163"/>
      <c r="D83" s="163"/>
      <c r="E83" s="163"/>
      <c r="F83" s="163"/>
      <c r="G83" s="163"/>
      <c r="H83" s="163"/>
      <c r="I83" s="163"/>
      <c r="J83" s="163"/>
      <c r="K83" s="19"/>
      <c r="L83" s="86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s="87" customFormat="1" ht="12" customHeight="1">
      <c r="A84" s="163"/>
      <c r="B84" s="258"/>
      <c r="C84" s="168" t="s">
        <v>15</v>
      </c>
      <c r="D84" s="163"/>
      <c r="E84" s="163"/>
      <c r="F84" s="163"/>
      <c r="G84" s="163"/>
      <c r="H84" s="163"/>
      <c r="I84" s="163"/>
      <c r="J84" s="163"/>
      <c r="K84" s="19"/>
      <c r="L84" s="86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s="87" customFormat="1" ht="16.5" customHeight="1">
      <c r="A85" s="163"/>
      <c r="B85" s="258"/>
      <c r="C85" s="163"/>
      <c r="D85" s="163"/>
      <c r="E85" s="386" t="str">
        <f>E7</f>
        <v>REKONŠTRUKCIA ŠKOLSKEJ KUCHYNE ZŠ HOLÍČSKA 50 BA-Petržalka</v>
      </c>
      <c r="F85" s="387"/>
      <c r="G85" s="387"/>
      <c r="H85" s="387"/>
      <c r="I85" s="163"/>
      <c r="J85" s="163"/>
      <c r="K85" s="19"/>
      <c r="L85" s="86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12" customHeight="1">
      <c r="A86" s="324"/>
      <c r="B86" s="248"/>
      <c r="C86" s="168" t="s">
        <v>134</v>
      </c>
      <c r="D86" s="324"/>
      <c r="E86" s="324"/>
      <c r="F86" s="324"/>
      <c r="G86" s="324"/>
      <c r="H86" s="324"/>
      <c r="I86" s="324"/>
      <c r="J86" s="324"/>
      <c r="L86" s="83"/>
    </row>
    <row r="87" spans="1:31" s="87" customFormat="1" ht="16.5" customHeight="1">
      <c r="A87" s="163"/>
      <c r="B87" s="258"/>
      <c r="C87" s="163"/>
      <c r="D87" s="163"/>
      <c r="E87" s="386" t="s">
        <v>137</v>
      </c>
      <c r="F87" s="388"/>
      <c r="G87" s="388"/>
      <c r="H87" s="388"/>
      <c r="I87" s="163"/>
      <c r="J87" s="163"/>
      <c r="K87" s="19"/>
      <c r="L87" s="86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s="87" customFormat="1" ht="12" customHeight="1">
      <c r="A88" s="163"/>
      <c r="B88" s="258"/>
      <c r="C88" s="168" t="s">
        <v>142</v>
      </c>
      <c r="D88" s="163"/>
      <c r="E88" s="163"/>
      <c r="F88" s="163"/>
      <c r="G88" s="163"/>
      <c r="H88" s="163"/>
      <c r="I88" s="163"/>
      <c r="J88" s="163"/>
      <c r="K88" s="19"/>
      <c r="L88" s="86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s="87" customFormat="1" ht="16.5" customHeight="1">
      <c r="A89" s="163"/>
      <c r="B89" s="258"/>
      <c r="C89" s="163"/>
      <c r="D89" s="163"/>
      <c r="E89" s="334" t="str">
        <f>E11</f>
        <v>SO01.A-4 - SO01.A-4  Vzduchotechnika</v>
      </c>
      <c r="F89" s="388"/>
      <c r="G89" s="388"/>
      <c r="H89" s="388"/>
      <c r="I89" s="163"/>
      <c r="J89" s="163"/>
      <c r="K89" s="19"/>
      <c r="L89" s="86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s="87" customFormat="1" ht="6.95" customHeight="1">
      <c r="A90" s="163"/>
      <c r="B90" s="258"/>
      <c r="C90" s="163"/>
      <c r="D90" s="163"/>
      <c r="E90" s="163"/>
      <c r="F90" s="163"/>
      <c r="G90" s="163"/>
      <c r="H90" s="163"/>
      <c r="I90" s="163"/>
      <c r="J90" s="163"/>
      <c r="K90" s="19"/>
      <c r="L90" s="86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s="87" customFormat="1" ht="12" customHeight="1">
      <c r="A91" s="163"/>
      <c r="B91" s="258"/>
      <c r="C91" s="168" t="s">
        <v>19</v>
      </c>
      <c r="D91" s="163"/>
      <c r="E91" s="163"/>
      <c r="F91" s="254" t="str">
        <f>F14</f>
        <v>Petržalka - Bratislava</v>
      </c>
      <c r="G91" s="163"/>
      <c r="H91" s="163"/>
      <c r="I91" s="168" t="s">
        <v>21</v>
      </c>
      <c r="J91" s="325" t="str">
        <f>IF(J14="","",J14)</f>
        <v>17. 6. 2020</v>
      </c>
      <c r="K91" s="19"/>
      <c r="L91" s="86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s="87" customFormat="1" ht="6.95" customHeight="1">
      <c r="A92" s="163"/>
      <c r="B92" s="258"/>
      <c r="C92" s="163"/>
      <c r="D92" s="163"/>
      <c r="E92" s="163"/>
      <c r="F92" s="163"/>
      <c r="G92" s="163"/>
      <c r="H92" s="163"/>
      <c r="I92" s="163"/>
      <c r="J92" s="163"/>
      <c r="K92" s="19"/>
      <c r="L92" s="86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s="87" customFormat="1" ht="40.15" customHeight="1">
      <c r="A93" s="163"/>
      <c r="B93" s="258"/>
      <c r="C93" s="168" t="s">
        <v>23</v>
      </c>
      <c r="D93" s="163"/>
      <c r="E93" s="163"/>
      <c r="F93" s="254" t="str">
        <f>E17</f>
        <v>Mestská časť Bratislava-Petržalka, Kutlíkova7,BA5</v>
      </c>
      <c r="G93" s="163"/>
      <c r="H93" s="163"/>
      <c r="I93" s="168" t="s">
        <v>29</v>
      </c>
      <c r="J93" s="326" t="str">
        <f>E23</f>
        <v>STAPRING a.s.,Piaristická ul.2, 949 24 NITRA</v>
      </c>
      <c r="K93" s="19"/>
      <c r="L93" s="86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s="87" customFormat="1" ht="15.2" customHeight="1">
      <c r="A94" s="163"/>
      <c r="B94" s="258"/>
      <c r="C94" s="168" t="s">
        <v>27</v>
      </c>
      <c r="D94" s="163"/>
      <c r="E94" s="163"/>
      <c r="F94" s="254" t="str">
        <f>IF(E20="","",E20)</f>
        <v>Vyplň údaj</v>
      </c>
      <c r="G94" s="163"/>
      <c r="H94" s="163"/>
      <c r="I94" s="168" t="s">
        <v>32</v>
      </c>
      <c r="J94" s="326" t="str">
        <f>E26</f>
        <v>Martin Javor</v>
      </c>
      <c r="K94" s="19"/>
      <c r="L94" s="86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s="87" customFormat="1" ht="10.35" customHeight="1">
      <c r="A95" s="163"/>
      <c r="B95" s="258"/>
      <c r="C95" s="163"/>
      <c r="D95" s="163"/>
      <c r="E95" s="163"/>
      <c r="F95" s="163"/>
      <c r="G95" s="163"/>
      <c r="H95" s="163"/>
      <c r="I95" s="163"/>
      <c r="J95" s="163"/>
      <c r="K95" s="19"/>
      <c r="L95" s="86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s="87" customFormat="1" ht="29.25" customHeight="1">
      <c r="A96" s="163"/>
      <c r="B96" s="258"/>
      <c r="C96" s="396" t="s">
        <v>159</v>
      </c>
      <c r="D96" s="393"/>
      <c r="E96" s="393"/>
      <c r="F96" s="393"/>
      <c r="G96" s="393"/>
      <c r="H96" s="393"/>
      <c r="I96" s="393"/>
      <c r="J96" s="397" t="s">
        <v>160</v>
      </c>
      <c r="K96" s="28"/>
      <c r="L96" s="86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47" s="87" customFormat="1" ht="10.35" customHeight="1">
      <c r="A97" s="163"/>
      <c r="B97" s="258"/>
      <c r="C97" s="163"/>
      <c r="D97" s="163"/>
      <c r="E97" s="163"/>
      <c r="F97" s="163"/>
      <c r="G97" s="163"/>
      <c r="H97" s="163"/>
      <c r="I97" s="163"/>
      <c r="J97" s="163"/>
      <c r="K97" s="19"/>
      <c r="L97" s="86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47" s="87" customFormat="1" ht="22.9" customHeight="1">
      <c r="A98" s="163"/>
      <c r="B98" s="258"/>
      <c r="C98" s="176" t="s">
        <v>161</v>
      </c>
      <c r="D98" s="163"/>
      <c r="E98" s="163"/>
      <c r="F98" s="163"/>
      <c r="G98" s="163"/>
      <c r="H98" s="163"/>
      <c r="I98" s="163"/>
      <c r="J98" s="323">
        <f>J129</f>
        <v>0</v>
      </c>
      <c r="K98" s="19"/>
      <c r="L98" s="86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U98" s="80" t="s">
        <v>162</v>
      </c>
    </row>
    <row r="99" spans="1:47" s="103" customFormat="1" ht="24.95" customHeight="1">
      <c r="A99" s="177"/>
      <c r="B99" s="398"/>
      <c r="C99" s="177"/>
      <c r="D99" s="178" t="s">
        <v>2027</v>
      </c>
      <c r="E99" s="179"/>
      <c r="F99" s="179"/>
      <c r="G99" s="179"/>
      <c r="H99" s="179"/>
      <c r="I99" s="179"/>
      <c r="J99" s="180">
        <f>J130</f>
        <v>0</v>
      </c>
      <c r="L99" s="104"/>
    </row>
    <row r="100" spans="1:47" s="105" customFormat="1" ht="19.899999999999999" customHeight="1">
      <c r="A100" s="322"/>
      <c r="B100" s="399"/>
      <c r="C100" s="322"/>
      <c r="D100" s="182" t="s">
        <v>2028</v>
      </c>
      <c r="E100" s="183"/>
      <c r="F100" s="183"/>
      <c r="G100" s="183"/>
      <c r="H100" s="183"/>
      <c r="I100" s="183"/>
      <c r="J100" s="184">
        <f>J131</f>
        <v>0</v>
      </c>
      <c r="L100" s="106"/>
    </row>
    <row r="101" spans="1:47" s="105" customFormat="1" ht="19.899999999999999" customHeight="1">
      <c r="A101" s="322"/>
      <c r="B101" s="399"/>
      <c r="C101" s="322"/>
      <c r="D101" s="182" t="s">
        <v>2029</v>
      </c>
      <c r="E101" s="183"/>
      <c r="F101" s="183"/>
      <c r="G101" s="183"/>
      <c r="H101" s="183"/>
      <c r="I101" s="183"/>
      <c r="J101" s="184">
        <f>J136</f>
        <v>0</v>
      </c>
      <c r="L101" s="106"/>
    </row>
    <row r="102" spans="1:47" s="105" customFormat="1" ht="19.899999999999999" customHeight="1">
      <c r="A102" s="322"/>
      <c r="B102" s="399"/>
      <c r="C102" s="322"/>
      <c r="D102" s="182" t="s">
        <v>2030</v>
      </c>
      <c r="E102" s="183"/>
      <c r="F102" s="183"/>
      <c r="G102" s="183"/>
      <c r="H102" s="183"/>
      <c r="I102" s="183"/>
      <c r="J102" s="184">
        <f>J139</f>
        <v>0</v>
      </c>
      <c r="L102" s="106"/>
    </row>
    <row r="103" spans="1:47" s="105" customFormat="1" ht="19.899999999999999" customHeight="1">
      <c r="A103" s="322"/>
      <c r="B103" s="399"/>
      <c r="C103" s="322"/>
      <c r="D103" s="182" t="s">
        <v>2031</v>
      </c>
      <c r="E103" s="183"/>
      <c r="F103" s="183"/>
      <c r="G103" s="183"/>
      <c r="H103" s="183"/>
      <c r="I103" s="183"/>
      <c r="J103" s="184">
        <f>J200</f>
        <v>0</v>
      </c>
      <c r="L103" s="106"/>
    </row>
    <row r="104" spans="1:47" s="105" customFormat="1" ht="19.899999999999999" customHeight="1">
      <c r="A104" s="322"/>
      <c r="B104" s="399"/>
      <c r="C104" s="322"/>
      <c r="D104" s="182" t="s">
        <v>2032</v>
      </c>
      <c r="E104" s="183"/>
      <c r="F104" s="183"/>
      <c r="G104" s="183"/>
      <c r="H104" s="183"/>
      <c r="I104" s="183"/>
      <c r="J104" s="184">
        <f>J218</f>
        <v>0</v>
      </c>
      <c r="L104" s="106"/>
    </row>
    <row r="105" spans="1:47" s="105" customFormat="1" ht="19.899999999999999" customHeight="1">
      <c r="A105" s="322"/>
      <c r="B105" s="399"/>
      <c r="C105" s="322"/>
      <c r="D105" s="182" t="s">
        <v>2033</v>
      </c>
      <c r="E105" s="183"/>
      <c r="F105" s="183"/>
      <c r="G105" s="183"/>
      <c r="H105" s="183"/>
      <c r="I105" s="183"/>
      <c r="J105" s="184">
        <f>J230</f>
        <v>0</v>
      </c>
      <c r="L105" s="106"/>
    </row>
    <row r="106" spans="1:47" s="105" customFormat="1" ht="19.899999999999999" customHeight="1">
      <c r="A106" s="322"/>
      <c r="B106" s="399"/>
      <c r="C106" s="322"/>
      <c r="D106" s="182" t="s">
        <v>2034</v>
      </c>
      <c r="E106" s="183"/>
      <c r="F106" s="183"/>
      <c r="G106" s="183"/>
      <c r="H106" s="183"/>
      <c r="I106" s="183"/>
      <c r="J106" s="184">
        <f>J250</f>
        <v>0</v>
      </c>
      <c r="L106" s="106"/>
    </row>
    <row r="107" spans="1:47" s="105" customFormat="1" ht="19.899999999999999" customHeight="1">
      <c r="A107" s="322"/>
      <c r="B107" s="399"/>
      <c r="C107" s="322"/>
      <c r="D107" s="182" t="s">
        <v>2035</v>
      </c>
      <c r="E107" s="183"/>
      <c r="F107" s="183"/>
      <c r="G107" s="183"/>
      <c r="H107" s="183"/>
      <c r="I107" s="183"/>
      <c r="J107" s="184">
        <f>J254</f>
        <v>0</v>
      </c>
      <c r="L107" s="106"/>
    </row>
    <row r="108" spans="1:47" s="87" customFormat="1" ht="21.75" customHeight="1">
      <c r="A108" s="163"/>
      <c r="B108" s="258"/>
      <c r="C108" s="163"/>
      <c r="D108" s="163"/>
      <c r="E108" s="163"/>
      <c r="F108" s="163"/>
      <c r="G108" s="163"/>
      <c r="H108" s="163"/>
      <c r="I108" s="163"/>
      <c r="J108" s="163"/>
      <c r="K108" s="19"/>
      <c r="L108" s="86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47" s="87" customFormat="1" ht="6.95" customHeight="1">
      <c r="A109" s="163"/>
      <c r="B109" s="273"/>
      <c r="C109" s="223"/>
      <c r="D109" s="223"/>
      <c r="E109" s="223"/>
      <c r="F109" s="223"/>
      <c r="G109" s="223"/>
      <c r="H109" s="223"/>
      <c r="I109" s="223"/>
      <c r="J109" s="223"/>
      <c r="K109" s="26"/>
      <c r="L109" s="86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47">
      <c r="A110" s="324"/>
      <c r="B110" s="324"/>
      <c r="C110" s="324"/>
      <c r="D110" s="324"/>
      <c r="E110" s="324"/>
      <c r="F110" s="324"/>
      <c r="G110" s="324"/>
      <c r="H110" s="324"/>
      <c r="I110" s="324"/>
      <c r="J110" s="324"/>
    </row>
    <row r="111" spans="1:47">
      <c r="A111" s="324"/>
      <c r="B111" s="324"/>
      <c r="C111" s="324"/>
      <c r="D111" s="324"/>
      <c r="E111" s="324"/>
      <c r="F111" s="324"/>
      <c r="G111" s="324"/>
      <c r="H111" s="324"/>
      <c r="I111" s="324"/>
      <c r="J111" s="324"/>
    </row>
    <row r="112" spans="1:47">
      <c r="A112" s="324"/>
      <c r="B112" s="324"/>
      <c r="C112" s="324"/>
      <c r="D112" s="324"/>
      <c r="E112" s="324"/>
      <c r="F112" s="324"/>
      <c r="G112" s="324"/>
      <c r="H112" s="324"/>
      <c r="I112" s="324"/>
      <c r="J112" s="324"/>
    </row>
    <row r="113" spans="1:31" s="87" customFormat="1" ht="6.95" customHeight="1">
      <c r="A113" s="163"/>
      <c r="B113" s="274"/>
      <c r="C113" s="275"/>
      <c r="D113" s="275"/>
      <c r="E113" s="275"/>
      <c r="F113" s="275"/>
      <c r="G113" s="275"/>
      <c r="H113" s="275"/>
      <c r="I113" s="275"/>
      <c r="J113" s="275"/>
      <c r="K113" s="27"/>
      <c r="L113" s="86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31" s="87" customFormat="1" ht="24.95" customHeight="1">
      <c r="A114" s="163"/>
      <c r="B114" s="258"/>
      <c r="C114" s="249" t="s">
        <v>189</v>
      </c>
      <c r="D114" s="163"/>
      <c r="E114" s="163"/>
      <c r="F114" s="163"/>
      <c r="G114" s="163"/>
      <c r="H114" s="163"/>
      <c r="I114" s="163"/>
      <c r="J114" s="163"/>
      <c r="K114" s="19"/>
      <c r="L114" s="86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pans="1:31" s="87" customFormat="1" ht="6.95" customHeight="1">
      <c r="A115" s="163"/>
      <c r="B115" s="258"/>
      <c r="C115" s="163"/>
      <c r="D115" s="163"/>
      <c r="E115" s="163"/>
      <c r="F115" s="163"/>
      <c r="G115" s="163"/>
      <c r="H115" s="163"/>
      <c r="I115" s="163"/>
      <c r="J115" s="163"/>
      <c r="K115" s="19"/>
      <c r="L115" s="86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31" s="87" customFormat="1" ht="12" customHeight="1">
      <c r="A116" s="163"/>
      <c r="B116" s="258"/>
      <c r="C116" s="168" t="s">
        <v>15</v>
      </c>
      <c r="D116" s="163"/>
      <c r="E116" s="163"/>
      <c r="F116" s="163"/>
      <c r="G116" s="163"/>
      <c r="H116" s="163"/>
      <c r="I116" s="163"/>
      <c r="J116" s="163"/>
      <c r="K116" s="19"/>
      <c r="L116" s="86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31" s="87" customFormat="1" ht="16.5" customHeight="1">
      <c r="A117" s="163"/>
      <c r="B117" s="258"/>
      <c r="C117" s="163"/>
      <c r="D117" s="163"/>
      <c r="E117" s="386" t="str">
        <f>E7</f>
        <v>REKONŠTRUKCIA ŠKOLSKEJ KUCHYNE ZŠ HOLÍČSKA 50 BA-Petržalka</v>
      </c>
      <c r="F117" s="387"/>
      <c r="G117" s="387"/>
      <c r="H117" s="387"/>
      <c r="I117" s="163"/>
      <c r="J117" s="163"/>
      <c r="K117" s="19"/>
      <c r="L117" s="86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31" ht="12" customHeight="1">
      <c r="A118" s="324"/>
      <c r="B118" s="248"/>
      <c r="C118" s="168" t="s">
        <v>134</v>
      </c>
      <c r="D118" s="324"/>
      <c r="E118" s="324"/>
      <c r="F118" s="324"/>
      <c r="G118" s="324"/>
      <c r="H118" s="324"/>
      <c r="I118" s="324"/>
      <c r="J118" s="324"/>
      <c r="L118" s="83"/>
    </row>
    <row r="119" spans="1:31" s="87" customFormat="1" ht="16.5" customHeight="1">
      <c r="A119" s="163"/>
      <c r="B119" s="258"/>
      <c r="C119" s="163"/>
      <c r="D119" s="163"/>
      <c r="E119" s="386" t="s">
        <v>137</v>
      </c>
      <c r="F119" s="388"/>
      <c r="G119" s="388"/>
      <c r="H119" s="388"/>
      <c r="I119" s="163"/>
      <c r="J119" s="163"/>
      <c r="K119" s="19"/>
      <c r="L119" s="86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31" s="87" customFormat="1" ht="12" customHeight="1">
      <c r="A120" s="163"/>
      <c r="B120" s="258"/>
      <c r="C120" s="168" t="s">
        <v>142</v>
      </c>
      <c r="D120" s="163"/>
      <c r="E120" s="163"/>
      <c r="F120" s="163"/>
      <c r="G120" s="163"/>
      <c r="H120" s="163"/>
      <c r="I120" s="163"/>
      <c r="J120" s="163"/>
      <c r="K120" s="19"/>
      <c r="L120" s="86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31" s="87" customFormat="1" ht="16.5" customHeight="1">
      <c r="A121" s="163"/>
      <c r="B121" s="258"/>
      <c r="C121" s="163"/>
      <c r="D121" s="163"/>
      <c r="E121" s="334" t="str">
        <f>E11</f>
        <v>SO01.A-4 - SO01.A-4  Vzduchotechnika</v>
      </c>
      <c r="F121" s="388"/>
      <c r="G121" s="388"/>
      <c r="H121" s="388"/>
      <c r="I121" s="163"/>
      <c r="J121" s="163"/>
      <c r="K121" s="19"/>
      <c r="L121" s="86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31" s="87" customFormat="1" ht="6.95" customHeight="1">
      <c r="A122" s="163"/>
      <c r="B122" s="258"/>
      <c r="C122" s="163"/>
      <c r="D122" s="163"/>
      <c r="E122" s="163"/>
      <c r="F122" s="163"/>
      <c r="G122" s="163"/>
      <c r="H122" s="163"/>
      <c r="I122" s="163"/>
      <c r="J122" s="163"/>
      <c r="K122" s="19"/>
      <c r="L122" s="86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1" s="87" customFormat="1" ht="12" customHeight="1">
      <c r="A123" s="163"/>
      <c r="B123" s="258"/>
      <c r="C123" s="168" t="s">
        <v>19</v>
      </c>
      <c r="D123" s="163"/>
      <c r="E123" s="163"/>
      <c r="F123" s="254" t="str">
        <f>F14</f>
        <v>Petržalka - Bratislava</v>
      </c>
      <c r="G123" s="163"/>
      <c r="H123" s="163"/>
      <c r="I123" s="168" t="s">
        <v>21</v>
      </c>
      <c r="J123" s="325" t="str">
        <f>IF(J14="","",J14)</f>
        <v>17. 6. 2020</v>
      </c>
      <c r="K123" s="19"/>
      <c r="L123" s="86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pans="1:31" s="87" customFormat="1" ht="6.95" customHeight="1">
      <c r="A124" s="163"/>
      <c r="B124" s="258"/>
      <c r="C124" s="163"/>
      <c r="D124" s="163"/>
      <c r="E124" s="163"/>
      <c r="F124" s="163"/>
      <c r="G124" s="163"/>
      <c r="H124" s="163"/>
      <c r="I124" s="163"/>
      <c r="J124" s="163"/>
      <c r="K124" s="19"/>
      <c r="L124" s="86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pans="1:31" s="87" customFormat="1" ht="40.15" customHeight="1">
      <c r="A125" s="163"/>
      <c r="B125" s="258"/>
      <c r="C125" s="168" t="s">
        <v>23</v>
      </c>
      <c r="D125" s="163"/>
      <c r="E125" s="163"/>
      <c r="F125" s="254" t="str">
        <f>E17</f>
        <v>Mestská časť Bratislava-Petržalka, Kutlíkova7,BA5</v>
      </c>
      <c r="G125" s="163"/>
      <c r="H125" s="163"/>
      <c r="I125" s="168" t="s">
        <v>29</v>
      </c>
      <c r="J125" s="326" t="str">
        <f>E23</f>
        <v>STAPRING a.s.,Piaristická ul.2, 949 24 NITRA</v>
      </c>
      <c r="K125" s="19"/>
      <c r="L125" s="86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pans="1:31" s="87" customFormat="1" ht="15.2" customHeight="1">
      <c r="A126" s="163"/>
      <c r="B126" s="258"/>
      <c r="C126" s="168" t="s">
        <v>27</v>
      </c>
      <c r="D126" s="163"/>
      <c r="E126" s="163"/>
      <c r="F126" s="254" t="str">
        <f>IF(E20="","",E20)</f>
        <v>Vyplň údaj</v>
      </c>
      <c r="G126" s="163"/>
      <c r="H126" s="163"/>
      <c r="I126" s="168" t="s">
        <v>32</v>
      </c>
      <c r="J126" s="326" t="str">
        <f>E26</f>
        <v>Martin Javor</v>
      </c>
      <c r="K126" s="19"/>
      <c r="L126" s="86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1" s="87" customFormat="1" ht="10.35" customHeight="1">
      <c r="A127" s="163"/>
      <c r="B127" s="258"/>
      <c r="C127" s="163"/>
      <c r="D127" s="163"/>
      <c r="E127" s="163"/>
      <c r="F127" s="163"/>
      <c r="G127" s="163"/>
      <c r="H127" s="163"/>
      <c r="I127" s="163"/>
      <c r="J127" s="163"/>
      <c r="K127" s="19"/>
      <c r="L127" s="86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1" s="116" customFormat="1" ht="29.25" customHeight="1">
      <c r="A128" s="400"/>
      <c r="B128" s="401"/>
      <c r="C128" s="402" t="s">
        <v>190</v>
      </c>
      <c r="D128" s="403" t="s">
        <v>60</v>
      </c>
      <c r="E128" s="403" t="s">
        <v>56</v>
      </c>
      <c r="F128" s="403" t="s">
        <v>57</v>
      </c>
      <c r="G128" s="403" t="s">
        <v>191</v>
      </c>
      <c r="H128" s="403" t="s">
        <v>192</v>
      </c>
      <c r="I128" s="403" t="s">
        <v>193</v>
      </c>
      <c r="J128" s="404" t="s">
        <v>160</v>
      </c>
      <c r="K128" s="111" t="s">
        <v>194</v>
      </c>
      <c r="L128" s="112"/>
      <c r="M128" s="113" t="s">
        <v>1</v>
      </c>
      <c r="N128" s="114" t="s">
        <v>39</v>
      </c>
      <c r="O128" s="114" t="s">
        <v>195</v>
      </c>
      <c r="P128" s="114" t="s">
        <v>196</v>
      </c>
      <c r="Q128" s="114" t="s">
        <v>197</v>
      </c>
      <c r="R128" s="114" t="s">
        <v>198</v>
      </c>
      <c r="S128" s="114" t="s">
        <v>199</v>
      </c>
      <c r="T128" s="115" t="s">
        <v>200</v>
      </c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</row>
    <row r="129" spans="1:65" s="87" customFormat="1" ht="22.9" customHeight="1">
      <c r="A129" s="163"/>
      <c r="B129" s="258"/>
      <c r="C129" s="240" t="s">
        <v>161</v>
      </c>
      <c r="D129" s="163"/>
      <c r="E129" s="163"/>
      <c r="F129" s="163"/>
      <c r="G129" s="163"/>
      <c r="H129" s="163"/>
      <c r="I129" s="163"/>
      <c r="J129" s="224">
        <f>BK129</f>
        <v>0</v>
      </c>
      <c r="K129" s="19"/>
      <c r="L129" s="36"/>
      <c r="M129" s="118"/>
      <c r="N129" s="119"/>
      <c r="O129" s="22"/>
      <c r="P129" s="120">
        <f>P130</f>
        <v>0</v>
      </c>
      <c r="Q129" s="22"/>
      <c r="R129" s="120">
        <f>R130</f>
        <v>0</v>
      </c>
      <c r="S129" s="22"/>
      <c r="T129" s="121">
        <f>T130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T129" s="80" t="s">
        <v>74</v>
      </c>
      <c r="AU129" s="80" t="s">
        <v>162</v>
      </c>
      <c r="BK129" s="122">
        <f>BK130</f>
        <v>0</v>
      </c>
    </row>
    <row r="130" spans="1:65" s="35" customFormat="1" ht="25.9" customHeight="1">
      <c r="A130" s="188"/>
      <c r="B130" s="405"/>
      <c r="C130" s="59"/>
      <c r="D130" s="60" t="s">
        <v>74</v>
      </c>
      <c r="E130" s="384" t="s">
        <v>2036</v>
      </c>
      <c r="F130" s="384" t="s">
        <v>2037</v>
      </c>
      <c r="G130" s="59"/>
      <c r="H130" s="59"/>
      <c r="I130" s="59"/>
      <c r="J130" s="385">
        <f>BK130</f>
        <v>0</v>
      </c>
      <c r="L130" s="123"/>
      <c r="M130" s="125"/>
      <c r="N130" s="126"/>
      <c r="O130" s="126"/>
      <c r="P130" s="127">
        <f>P131+P136+P139+P200+P218+P230+P250+P254</f>
        <v>0</v>
      </c>
      <c r="Q130" s="126"/>
      <c r="R130" s="127">
        <f>R131+R136+R139+R200+R218+R230+R250+R254</f>
        <v>0</v>
      </c>
      <c r="S130" s="126"/>
      <c r="T130" s="128">
        <f>T131+T136+T139+T200+T218+T230+T250+T254</f>
        <v>0</v>
      </c>
      <c r="AR130" s="124" t="s">
        <v>88</v>
      </c>
      <c r="AT130" s="129" t="s">
        <v>74</v>
      </c>
      <c r="AU130" s="129" t="s">
        <v>75</v>
      </c>
      <c r="AY130" s="124" t="s">
        <v>203</v>
      </c>
      <c r="BK130" s="130">
        <f>BK131+BK136+BK139+BK200+BK218+BK230+BK250+BK254</f>
        <v>0</v>
      </c>
    </row>
    <row r="131" spans="1:65" s="35" customFormat="1" ht="22.9" customHeight="1">
      <c r="A131" s="188"/>
      <c r="B131" s="405"/>
      <c r="C131" s="59"/>
      <c r="D131" s="60" t="s">
        <v>74</v>
      </c>
      <c r="E131" s="61" t="s">
        <v>74</v>
      </c>
      <c r="F131" s="61" t="s">
        <v>2038</v>
      </c>
      <c r="G131" s="59"/>
      <c r="H131" s="59"/>
      <c r="I131" s="59"/>
      <c r="J131" s="63">
        <f>BK131</f>
        <v>0</v>
      </c>
      <c r="L131" s="123"/>
      <c r="M131" s="125"/>
      <c r="N131" s="126"/>
      <c r="O131" s="126"/>
      <c r="P131" s="127">
        <f>SUM(P132:P135)</f>
        <v>0</v>
      </c>
      <c r="Q131" s="126"/>
      <c r="R131" s="127">
        <f>SUM(R132:R135)</f>
        <v>0</v>
      </c>
      <c r="S131" s="126"/>
      <c r="T131" s="128">
        <f>SUM(T132:T135)</f>
        <v>0</v>
      </c>
      <c r="AR131" s="124" t="s">
        <v>82</v>
      </c>
      <c r="AT131" s="129" t="s">
        <v>74</v>
      </c>
      <c r="AU131" s="129" t="s">
        <v>82</v>
      </c>
      <c r="AY131" s="124" t="s">
        <v>203</v>
      </c>
      <c r="BK131" s="130">
        <f>SUM(BK132:BK135)</f>
        <v>0</v>
      </c>
    </row>
    <row r="132" spans="1:65" s="87" customFormat="1" ht="25.5" customHeight="1">
      <c r="A132" s="163"/>
      <c r="B132" s="258"/>
      <c r="C132" s="235" t="s">
        <v>82</v>
      </c>
      <c r="D132" s="235" t="s">
        <v>368</v>
      </c>
      <c r="E132" s="236" t="s">
        <v>1216</v>
      </c>
      <c r="F132" s="237" t="s">
        <v>2039</v>
      </c>
      <c r="G132" s="238" t="s">
        <v>209</v>
      </c>
      <c r="H132" s="239">
        <v>1</v>
      </c>
      <c r="I132" s="242">
        <v>0</v>
      </c>
      <c r="J132" s="241">
        <f>ROUND(I132*H132,2)</f>
        <v>0</v>
      </c>
      <c r="K132" s="45"/>
      <c r="L132" s="157"/>
      <c r="M132" s="46" t="s">
        <v>1</v>
      </c>
      <c r="N132" s="158" t="s">
        <v>41</v>
      </c>
      <c r="O132" s="132"/>
      <c r="P132" s="133">
        <f>O132*H132</f>
        <v>0</v>
      </c>
      <c r="Q132" s="133">
        <v>0</v>
      </c>
      <c r="R132" s="133">
        <f>Q132*H132</f>
        <v>0</v>
      </c>
      <c r="S132" s="133">
        <v>0</v>
      </c>
      <c r="T132" s="134">
        <f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135" t="s">
        <v>420</v>
      </c>
      <c r="AT132" s="135" t="s">
        <v>368</v>
      </c>
      <c r="AU132" s="135" t="s">
        <v>88</v>
      </c>
      <c r="AY132" s="80" t="s">
        <v>203</v>
      </c>
      <c r="BE132" s="136">
        <f>IF(N132="základná",J132,0)</f>
        <v>0</v>
      </c>
      <c r="BF132" s="136">
        <f>IF(N132="znížená",J132,0)</f>
        <v>0</v>
      </c>
      <c r="BG132" s="136">
        <f>IF(N132="zákl. prenesená",J132,0)</f>
        <v>0</v>
      </c>
      <c r="BH132" s="136">
        <f>IF(N132="zníž. prenesená",J132,0)</f>
        <v>0</v>
      </c>
      <c r="BI132" s="136">
        <f>IF(N132="nulová",J132,0)</f>
        <v>0</v>
      </c>
      <c r="BJ132" s="80" t="s">
        <v>88</v>
      </c>
      <c r="BK132" s="136">
        <f>ROUND(I132*H132,2)</f>
        <v>0</v>
      </c>
      <c r="BL132" s="80" t="s">
        <v>308</v>
      </c>
      <c r="BM132" s="135" t="s">
        <v>88</v>
      </c>
    </row>
    <row r="133" spans="1:65" s="87" customFormat="1" ht="25.5" customHeight="1">
      <c r="A133" s="163"/>
      <c r="B133" s="258"/>
      <c r="C133" s="235" t="s">
        <v>88</v>
      </c>
      <c r="D133" s="235" t="s">
        <v>368</v>
      </c>
      <c r="E133" s="236" t="s">
        <v>1315</v>
      </c>
      <c r="F133" s="237" t="s">
        <v>2040</v>
      </c>
      <c r="G133" s="238" t="s">
        <v>209</v>
      </c>
      <c r="H133" s="239">
        <v>1</v>
      </c>
      <c r="I133" s="242">
        <v>0</v>
      </c>
      <c r="J133" s="241">
        <f>ROUND(I133*H133,2)</f>
        <v>0</v>
      </c>
      <c r="K133" s="45"/>
      <c r="L133" s="157"/>
      <c r="M133" s="46" t="s">
        <v>1</v>
      </c>
      <c r="N133" s="158" t="s">
        <v>41</v>
      </c>
      <c r="O133" s="132"/>
      <c r="P133" s="133">
        <f>O133*H133</f>
        <v>0</v>
      </c>
      <c r="Q133" s="133">
        <v>0</v>
      </c>
      <c r="R133" s="133">
        <f>Q133*H133</f>
        <v>0</v>
      </c>
      <c r="S133" s="133">
        <v>0</v>
      </c>
      <c r="T133" s="134">
        <f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135" t="s">
        <v>420</v>
      </c>
      <c r="AT133" s="135" t="s">
        <v>368</v>
      </c>
      <c r="AU133" s="135" t="s">
        <v>88</v>
      </c>
      <c r="AY133" s="80" t="s">
        <v>203</v>
      </c>
      <c r="BE133" s="136">
        <f>IF(N133="základná",J133,0)</f>
        <v>0</v>
      </c>
      <c r="BF133" s="136">
        <f>IF(N133="znížená",J133,0)</f>
        <v>0</v>
      </c>
      <c r="BG133" s="136">
        <f>IF(N133="zákl. prenesená",J133,0)</f>
        <v>0</v>
      </c>
      <c r="BH133" s="136">
        <f>IF(N133="zníž. prenesená",J133,0)</f>
        <v>0</v>
      </c>
      <c r="BI133" s="136">
        <f>IF(N133="nulová",J133,0)</f>
        <v>0</v>
      </c>
      <c r="BJ133" s="80" t="s">
        <v>88</v>
      </c>
      <c r="BK133" s="136">
        <f>ROUND(I133*H133,2)</f>
        <v>0</v>
      </c>
      <c r="BL133" s="80" t="s">
        <v>308</v>
      </c>
      <c r="BM133" s="135" t="s">
        <v>210</v>
      </c>
    </row>
    <row r="134" spans="1:65" s="87" customFormat="1" ht="25.5" customHeight="1">
      <c r="A134" s="163"/>
      <c r="B134" s="258"/>
      <c r="C134" s="235" t="s">
        <v>204</v>
      </c>
      <c r="D134" s="235" t="s">
        <v>368</v>
      </c>
      <c r="E134" s="236" t="s">
        <v>2041</v>
      </c>
      <c r="F134" s="237" t="s">
        <v>2042</v>
      </c>
      <c r="G134" s="238" t="s">
        <v>209</v>
      </c>
      <c r="H134" s="239">
        <v>1</v>
      </c>
      <c r="I134" s="242">
        <v>0</v>
      </c>
      <c r="J134" s="241">
        <f>ROUND(I134*H134,2)</f>
        <v>0</v>
      </c>
      <c r="K134" s="45"/>
      <c r="L134" s="157"/>
      <c r="M134" s="46" t="s">
        <v>1</v>
      </c>
      <c r="N134" s="158" t="s">
        <v>41</v>
      </c>
      <c r="O134" s="132"/>
      <c r="P134" s="133">
        <f>O134*H134</f>
        <v>0</v>
      </c>
      <c r="Q134" s="133">
        <v>0</v>
      </c>
      <c r="R134" s="133">
        <f>Q134*H134</f>
        <v>0</v>
      </c>
      <c r="S134" s="133">
        <v>0</v>
      </c>
      <c r="T134" s="134">
        <f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135" t="s">
        <v>420</v>
      </c>
      <c r="AT134" s="135" t="s">
        <v>368</v>
      </c>
      <c r="AU134" s="135" t="s">
        <v>88</v>
      </c>
      <c r="AY134" s="80" t="s">
        <v>203</v>
      </c>
      <c r="BE134" s="136">
        <f>IF(N134="základná",J134,0)</f>
        <v>0</v>
      </c>
      <c r="BF134" s="136">
        <f>IF(N134="znížená",J134,0)</f>
        <v>0</v>
      </c>
      <c r="BG134" s="136">
        <f>IF(N134="zákl. prenesená",J134,0)</f>
        <v>0</v>
      </c>
      <c r="BH134" s="136">
        <f>IF(N134="zníž. prenesená",J134,0)</f>
        <v>0</v>
      </c>
      <c r="BI134" s="136">
        <f>IF(N134="nulová",J134,0)</f>
        <v>0</v>
      </c>
      <c r="BJ134" s="80" t="s">
        <v>88</v>
      </c>
      <c r="BK134" s="136">
        <f>ROUND(I134*H134,2)</f>
        <v>0</v>
      </c>
      <c r="BL134" s="80" t="s">
        <v>308</v>
      </c>
      <c r="BM134" s="135" t="s">
        <v>224</v>
      </c>
    </row>
    <row r="135" spans="1:65" s="87" customFormat="1" ht="25.5" customHeight="1">
      <c r="A135" s="163"/>
      <c r="B135" s="258"/>
      <c r="C135" s="235" t="s">
        <v>210</v>
      </c>
      <c r="D135" s="235" t="s">
        <v>368</v>
      </c>
      <c r="E135" s="236" t="s">
        <v>1424</v>
      </c>
      <c r="F135" s="237" t="s">
        <v>2043</v>
      </c>
      <c r="G135" s="238" t="s">
        <v>209</v>
      </c>
      <c r="H135" s="239">
        <v>1</v>
      </c>
      <c r="I135" s="242">
        <v>0</v>
      </c>
      <c r="J135" s="241">
        <f>ROUND(I135*H135,2)</f>
        <v>0</v>
      </c>
      <c r="K135" s="45"/>
      <c r="L135" s="157"/>
      <c r="M135" s="46" t="s">
        <v>1</v>
      </c>
      <c r="N135" s="158" t="s">
        <v>41</v>
      </c>
      <c r="O135" s="132"/>
      <c r="P135" s="133">
        <f>O135*H135</f>
        <v>0</v>
      </c>
      <c r="Q135" s="133">
        <v>0</v>
      </c>
      <c r="R135" s="133">
        <f>Q135*H135</f>
        <v>0</v>
      </c>
      <c r="S135" s="133">
        <v>0</v>
      </c>
      <c r="T135" s="134">
        <f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135" t="s">
        <v>420</v>
      </c>
      <c r="AT135" s="135" t="s">
        <v>368</v>
      </c>
      <c r="AU135" s="135" t="s">
        <v>88</v>
      </c>
      <c r="AY135" s="80" t="s">
        <v>203</v>
      </c>
      <c r="BE135" s="136">
        <f>IF(N135="základná",J135,0)</f>
        <v>0</v>
      </c>
      <c r="BF135" s="136">
        <f>IF(N135="znížená",J135,0)</f>
        <v>0</v>
      </c>
      <c r="BG135" s="136">
        <f>IF(N135="zákl. prenesená",J135,0)</f>
        <v>0</v>
      </c>
      <c r="BH135" s="136">
        <f>IF(N135="zníž. prenesená",J135,0)</f>
        <v>0</v>
      </c>
      <c r="BI135" s="136">
        <f>IF(N135="nulová",J135,0)</f>
        <v>0</v>
      </c>
      <c r="BJ135" s="80" t="s">
        <v>88</v>
      </c>
      <c r="BK135" s="136">
        <f>ROUND(I135*H135,2)</f>
        <v>0</v>
      </c>
      <c r="BL135" s="80" t="s">
        <v>308</v>
      </c>
      <c r="BM135" s="135" t="s">
        <v>267</v>
      </c>
    </row>
    <row r="136" spans="1:65" s="35" customFormat="1" ht="22.9" customHeight="1">
      <c r="A136" s="188"/>
      <c r="B136" s="405"/>
      <c r="C136" s="59"/>
      <c r="D136" s="60" t="s">
        <v>74</v>
      </c>
      <c r="E136" s="61" t="s">
        <v>2044</v>
      </c>
      <c r="F136" s="61" t="s">
        <v>2045</v>
      </c>
      <c r="G136" s="59"/>
      <c r="H136" s="59"/>
      <c r="I136" s="59"/>
      <c r="J136" s="63">
        <f>BK136</f>
        <v>0</v>
      </c>
      <c r="L136" s="123"/>
      <c r="M136" s="125"/>
      <c r="N136" s="126"/>
      <c r="O136" s="126"/>
      <c r="P136" s="127">
        <f>SUM(P137:P138)</f>
        <v>0</v>
      </c>
      <c r="Q136" s="126"/>
      <c r="R136" s="127">
        <f>SUM(R137:R138)</f>
        <v>0</v>
      </c>
      <c r="S136" s="126"/>
      <c r="T136" s="128">
        <f>SUM(T137:T138)</f>
        <v>0</v>
      </c>
      <c r="AR136" s="124" t="s">
        <v>82</v>
      </c>
      <c r="AT136" s="129" t="s">
        <v>74</v>
      </c>
      <c r="AU136" s="129" t="s">
        <v>82</v>
      </c>
      <c r="AY136" s="124" t="s">
        <v>203</v>
      </c>
      <c r="BK136" s="130">
        <f>SUM(BK137:BK138)</f>
        <v>0</v>
      </c>
    </row>
    <row r="137" spans="1:65" s="87" customFormat="1" ht="57.75" customHeight="1">
      <c r="A137" s="163"/>
      <c r="B137" s="258"/>
      <c r="C137" s="235" t="s">
        <v>245</v>
      </c>
      <c r="D137" s="235" t="s">
        <v>368</v>
      </c>
      <c r="E137" s="236" t="s">
        <v>2046</v>
      </c>
      <c r="F137" s="237" t="s">
        <v>2644</v>
      </c>
      <c r="G137" s="238" t="s">
        <v>209</v>
      </c>
      <c r="H137" s="239">
        <v>1</v>
      </c>
      <c r="I137" s="242">
        <v>0</v>
      </c>
      <c r="J137" s="241">
        <f>ROUND(I137*H137,2)</f>
        <v>0</v>
      </c>
      <c r="K137" s="45"/>
      <c r="L137" s="157"/>
      <c r="M137" s="46" t="s">
        <v>1</v>
      </c>
      <c r="N137" s="158" t="s">
        <v>41</v>
      </c>
      <c r="O137" s="132"/>
      <c r="P137" s="133">
        <f>O137*H137</f>
        <v>0</v>
      </c>
      <c r="Q137" s="133">
        <v>0</v>
      </c>
      <c r="R137" s="133">
        <f>Q137*H137</f>
        <v>0</v>
      </c>
      <c r="S137" s="133">
        <v>0</v>
      </c>
      <c r="T137" s="134">
        <f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135" t="s">
        <v>420</v>
      </c>
      <c r="AT137" s="135" t="s">
        <v>368</v>
      </c>
      <c r="AU137" s="135" t="s">
        <v>88</v>
      </c>
      <c r="AY137" s="80" t="s">
        <v>203</v>
      </c>
      <c r="BE137" s="136">
        <f>IF(N137="základná",J137,0)</f>
        <v>0</v>
      </c>
      <c r="BF137" s="136">
        <f>IF(N137="znížená",J137,0)</f>
        <v>0</v>
      </c>
      <c r="BG137" s="136">
        <f>IF(N137="zákl. prenesená",J137,0)</f>
        <v>0</v>
      </c>
      <c r="BH137" s="136">
        <f>IF(N137="zníž. prenesená",J137,0)</f>
        <v>0</v>
      </c>
      <c r="BI137" s="136">
        <f>IF(N137="nulová",J137,0)</f>
        <v>0</v>
      </c>
      <c r="BJ137" s="80" t="s">
        <v>88</v>
      </c>
      <c r="BK137" s="136">
        <f>ROUND(I137*H137,2)</f>
        <v>0</v>
      </c>
      <c r="BL137" s="80" t="s">
        <v>308</v>
      </c>
      <c r="BM137" s="135" t="s">
        <v>244</v>
      </c>
    </row>
    <row r="138" spans="1:65" s="87" customFormat="1" ht="33" customHeight="1">
      <c r="A138" s="163"/>
      <c r="B138" s="258"/>
      <c r="C138" s="235" t="s">
        <v>224</v>
      </c>
      <c r="D138" s="235" t="s">
        <v>368</v>
      </c>
      <c r="E138" s="236" t="s">
        <v>2047</v>
      </c>
      <c r="F138" s="237" t="s">
        <v>2048</v>
      </c>
      <c r="G138" s="238" t="s">
        <v>209</v>
      </c>
      <c r="H138" s="239">
        <v>6</v>
      </c>
      <c r="I138" s="242">
        <v>0</v>
      </c>
      <c r="J138" s="241">
        <f>ROUND(I138*H138,2)</f>
        <v>0</v>
      </c>
      <c r="K138" s="45"/>
      <c r="L138" s="157"/>
      <c r="M138" s="46" t="s">
        <v>1</v>
      </c>
      <c r="N138" s="158" t="s">
        <v>41</v>
      </c>
      <c r="O138" s="132"/>
      <c r="P138" s="133">
        <f>O138*H138</f>
        <v>0</v>
      </c>
      <c r="Q138" s="133">
        <v>0</v>
      </c>
      <c r="R138" s="133">
        <f>Q138*H138</f>
        <v>0</v>
      </c>
      <c r="S138" s="133">
        <v>0</v>
      </c>
      <c r="T138" s="134">
        <f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135" t="s">
        <v>420</v>
      </c>
      <c r="AT138" s="135" t="s">
        <v>368</v>
      </c>
      <c r="AU138" s="135" t="s">
        <v>88</v>
      </c>
      <c r="AY138" s="80" t="s">
        <v>203</v>
      </c>
      <c r="BE138" s="136">
        <f>IF(N138="základná",J138,0)</f>
        <v>0</v>
      </c>
      <c r="BF138" s="136">
        <f>IF(N138="znížená",J138,0)</f>
        <v>0</v>
      </c>
      <c r="BG138" s="136">
        <f>IF(N138="zákl. prenesená",J138,0)</f>
        <v>0</v>
      </c>
      <c r="BH138" s="136">
        <f>IF(N138="zníž. prenesená",J138,0)</f>
        <v>0</v>
      </c>
      <c r="BI138" s="136">
        <f>IF(N138="nulová",J138,0)</f>
        <v>0</v>
      </c>
      <c r="BJ138" s="80" t="s">
        <v>88</v>
      </c>
      <c r="BK138" s="136">
        <f>ROUND(I138*H138,2)</f>
        <v>0</v>
      </c>
      <c r="BL138" s="80" t="s">
        <v>308</v>
      </c>
      <c r="BM138" s="135" t="s">
        <v>284</v>
      </c>
    </row>
    <row r="139" spans="1:65" s="35" customFormat="1" ht="22.9" customHeight="1">
      <c r="A139" s="188"/>
      <c r="B139" s="405"/>
      <c r="C139" s="59"/>
      <c r="D139" s="60" t="s">
        <v>74</v>
      </c>
      <c r="E139" s="61" t="s">
        <v>2049</v>
      </c>
      <c r="F139" s="61" t="s">
        <v>2050</v>
      </c>
      <c r="G139" s="59"/>
      <c r="H139" s="59"/>
      <c r="I139" s="59"/>
      <c r="J139" s="63">
        <f>BK139</f>
        <v>0</v>
      </c>
      <c r="L139" s="123"/>
      <c r="M139" s="125"/>
      <c r="N139" s="126"/>
      <c r="O139" s="126"/>
      <c r="P139" s="127">
        <f>SUM(P140:P199)</f>
        <v>0</v>
      </c>
      <c r="Q139" s="126"/>
      <c r="R139" s="127">
        <f>SUM(R140:R199)</f>
        <v>0</v>
      </c>
      <c r="S139" s="126"/>
      <c r="T139" s="128">
        <f>SUM(T140:T199)</f>
        <v>0</v>
      </c>
      <c r="AR139" s="124" t="s">
        <v>82</v>
      </c>
      <c r="AT139" s="129" t="s">
        <v>74</v>
      </c>
      <c r="AU139" s="129" t="s">
        <v>82</v>
      </c>
      <c r="AY139" s="124" t="s">
        <v>203</v>
      </c>
      <c r="BK139" s="130">
        <f>SUM(BK140:BK199)</f>
        <v>0</v>
      </c>
    </row>
    <row r="140" spans="1:65" s="87" customFormat="1" ht="16.5" customHeight="1">
      <c r="A140" s="163"/>
      <c r="B140" s="258"/>
      <c r="C140" s="235" t="s">
        <v>259</v>
      </c>
      <c r="D140" s="235" t="s">
        <v>368</v>
      </c>
      <c r="E140" s="236" t="s">
        <v>2051</v>
      </c>
      <c r="F140" s="237" t="s">
        <v>2052</v>
      </c>
      <c r="G140" s="238" t="s">
        <v>209</v>
      </c>
      <c r="H140" s="239">
        <v>4</v>
      </c>
      <c r="I140" s="242">
        <v>0</v>
      </c>
      <c r="J140" s="241">
        <f t="shared" ref="J140:J171" si="0">ROUND(I140*H140,2)</f>
        <v>0</v>
      </c>
      <c r="K140" s="45"/>
      <c r="L140" s="157"/>
      <c r="M140" s="46" t="s">
        <v>1</v>
      </c>
      <c r="N140" s="158" t="s">
        <v>41</v>
      </c>
      <c r="O140" s="132"/>
      <c r="P140" s="133">
        <f t="shared" ref="P140:P171" si="1">O140*H140</f>
        <v>0</v>
      </c>
      <c r="Q140" s="133">
        <v>0</v>
      </c>
      <c r="R140" s="133">
        <f t="shared" ref="R140:R171" si="2">Q140*H140</f>
        <v>0</v>
      </c>
      <c r="S140" s="133">
        <v>0</v>
      </c>
      <c r="T140" s="134">
        <f t="shared" ref="T140:T171" si="3"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135" t="s">
        <v>420</v>
      </c>
      <c r="AT140" s="135" t="s">
        <v>368</v>
      </c>
      <c r="AU140" s="135" t="s">
        <v>88</v>
      </c>
      <c r="AY140" s="80" t="s">
        <v>203</v>
      </c>
      <c r="BE140" s="136">
        <f t="shared" ref="BE140:BE171" si="4">IF(N140="základná",J140,0)</f>
        <v>0</v>
      </c>
      <c r="BF140" s="136">
        <f t="shared" ref="BF140:BF171" si="5">IF(N140="znížená",J140,0)</f>
        <v>0</v>
      </c>
      <c r="BG140" s="136">
        <f t="shared" ref="BG140:BG171" si="6">IF(N140="zákl. prenesená",J140,0)</f>
        <v>0</v>
      </c>
      <c r="BH140" s="136">
        <f t="shared" ref="BH140:BH171" si="7">IF(N140="zníž. prenesená",J140,0)</f>
        <v>0</v>
      </c>
      <c r="BI140" s="136">
        <f t="shared" ref="BI140:BI171" si="8">IF(N140="nulová",J140,0)</f>
        <v>0</v>
      </c>
      <c r="BJ140" s="80" t="s">
        <v>88</v>
      </c>
      <c r="BK140" s="136">
        <f t="shared" ref="BK140:BK171" si="9">ROUND(I140*H140,2)</f>
        <v>0</v>
      </c>
      <c r="BL140" s="80" t="s">
        <v>308</v>
      </c>
      <c r="BM140" s="135" t="s">
        <v>296</v>
      </c>
    </row>
    <row r="141" spans="1:65" s="87" customFormat="1" ht="16.5" customHeight="1">
      <c r="A141" s="163"/>
      <c r="B141" s="258"/>
      <c r="C141" s="235" t="s">
        <v>267</v>
      </c>
      <c r="D141" s="235" t="s">
        <v>368</v>
      </c>
      <c r="E141" s="236" t="s">
        <v>2053</v>
      </c>
      <c r="F141" s="237" t="s">
        <v>2054</v>
      </c>
      <c r="G141" s="238" t="s">
        <v>209</v>
      </c>
      <c r="H141" s="239">
        <v>2</v>
      </c>
      <c r="I141" s="242">
        <v>0</v>
      </c>
      <c r="J141" s="241">
        <f t="shared" si="0"/>
        <v>0</v>
      </c>
      <c r="K141" s="45"/>
      <c r="L141" s="157"/>
      <c r="M141" s="46" t="s">
        <v>1</v>
      </c>
      <c r="N141" s="158" t="s">
        <v>41</v>
      </c>
      <c r="O141" s="132"/>
      <c r="P141" s="133">
        <f t="shared" si="1"/>
        <v>0</v>
      </c>
      <c r="Q141" s="133">
        <v>0</v>
      </c>
      <c r="R141" s="133">
        <f t="shared" si="2"/>
        <v>0</v>
      </c>
      <c r="S141" s="133">
        <v>0</v>
      </c>
      <c r="T141" s="134">
        <f t="shared" si="3"/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135" t="s">
        <v>420</v>
      </c>
      <c r="AT141" s="135" t="s">
        <v>368</v>
      </c>
      <c r="AU141" s="135" t="s">
        <v>88</v>
      </c>
      <c r="AY141" s="80" t="s">
        <v>203</v>
      </c>
      <c r="BE141" s="136">
        <f t="shared" si="4"/>
        <v>0</v>
      </c>
      <c r="BF141" s="136">
        <f t="shared" si="5"/>
        <v>0</v>
      </c>
      <c r="BG141" s="136">
        <f t="shared" si="6"/>
        <v>0</v>
      </c>
      <c r="BH141" s="136">
        <f t="shared" si="7"/>
        <v>0</v>
      </c>
      <c r="BI141" s="136">
        <f t="shared" si="8"/>
        <v>0</v>
      </c>
      <c r="BJ141" s="80" t="s">
        <v>88</v>
      </c>
      <c r="BK141" s="136">
        <f t="shared" si="9"/>
        <v>0</v>
      </c>
      <c r="BL141" s="80" t="s">
        <v>308</v>
      </c>
      <c r="BM141" s="135" t="s">
        <v>308</v>
      </c>
    </row>
    <row r="142" spans="1:65" s="87" customFormat="1" ht="16.5" customHeight="1">
      <c r="A142" s="163"/>
      <c r="B142" s="258"/>
      <c r="C142" s="235" t="s">
        <v>271</v>
      </c>
      <c r="D142" s="235" t="s">
        <v>368</v>
      </c>
      <c r="E142" s="236" t="s">
        <v>2055</v>
      </c>
      <c r="F142" s="237" t="s">
        <v>2056</v>
      </c>
      <c r="G142" s="238" t="s">
        <v>209</v>
      </c>
      <c r="H142" s="239">
        <v>2</v>
      </c>
      <c r="I142" s="242">
        <v>0</v>
      </c>
      <c r="J142" s="241">
        <f t="shared" si="0"/>
        <v>0</v>
      </c>
      <c r="K142" s="45"/>
      <c r="L142" s="157"/>
      <c r="M142" s="46" t="s">
        <v>1</v>
      </c>
      <c r="N142" s="158" t="s">
        <v>41</v>
      </c>
      <c r="O142" s="132"/>
      <c r="P142" s="133">
        <f t="shared" si="1"/>
        <v>0</v>
      </c>
      <c r="Q142" s="133">
        <v>0</v>
      </c>
      <c r="R142" s="133">
        <f t="shared" si="2"/>
        <v>0</v>
      </c>
      <c r="S142" s="133">
        <v>0</v>
      </c>
      <c r="T142" s="134">
        <f t="shared" si="3"/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135" t="s">
        <v>420</v>
      </c>
      <c r="AT142" s="135" t="s">
        <v>368</v>
      </c>
      <c r="AU142" s="135" t="s">
        <v>88</v>
      </c>
      <c r="AY142" s="80" t="s">
        <v>203</v>
      </c>
      <c r="BE142" s="136">
        <f t="shared" si="4"/>
        <v>0</v>
      </c>
      <c r="BF142" s="136">
        <f t="shared" si="5"/>
        <v>0</v>
      </c>
      <c r="BG142" s="136">
        <f t="shared" si="6"/>
        <v>0</v>
      </c>
      <c r="BH142" s="136">
        <f t="shared" si="7"/>
        <v>0</v>
      </c>
      <c r="BI142" s="136">
        <f t="shared" si="8"/>
        <v>0</v>
      </c>
      <c r="BJ142" s="80" t="s">
        <v>88</v>
      </c>
      <c r="BK142" s="136">
        <f t="shared" si="9"/>
        <v>0</v>
      </c>
      <c r="BL142" s="80" t="s">
        <v>308</v>
      </c>
      <c r="BM142" s="135" t="s">
        <v>317</v>
      </c>
    </row>
    <row r="143" spans="1:65" s="87" customFormat="1" ht="16.5" customHeight="1">
      <c r="A143" s="163"/>
      <c r="B143" s="258"/>
      <c r="C143" s="235" t="s">
        <v>244</v>
      </c>
      <c r="D143" s="235" t="s">
        <v>368</v>
      </c>
      <c r="E143" s="236" t="s">
        <v>2057</v>
      </c>
      <c r="F143" s="237" t="s">
        <v>2058</v>
      </c>
      <c r="G143" s="238" t="s">
        <v>209</v>
      </c>
      <c r="H143" s="239">
        <v>4</v>
      </c>
      <c r="I143" s="242">
        <v>0</v>
      </c>
      <c r="J143" s="241">
        <f t="shared" si="0"/>
        <v>0</v>
      </c>
      <c r="K143" s="45"/>
      <c r="L143" s="157"/>
      <c r="M143" s="46" t="s">
        <v>1</v>
      </c>
      <c r="N143" s="158" t="s">
        <v>41</v>
      </c>
      <c r="O143" s="132"/>
      <c r="P143" s="133">
        <f t="shared" si="1"/>
        <v>0</v>
      </c>
      <c r="Q143" s="133">
        <v>0</v>
      </c>
      <c r="R143" s="133">
        <f t="shared" si="2"/>
        <v>0</v>
      </c>
      <c r="S143" s="133">
        <v>0</v>
      </c>
      <c r="T143" s="134">
        <f t="shared" si="3"/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135" t="s">
        <v>420</v>
      </c>
      <c r="AT143" s="135" t="s">
        <v>368</v>
      </c>
      <c r="AU143" s="135" t="s">
        <v>88</v>
      </c>
      <c r="AY143" s="80" t="s">
        <v>203</v>
      </c>
      <c r="BE143" s="136">
        <f t="shared" si="4"/>
        <v>0</v>
      </c>
      <c r="BF143" s="136">
        <f t="shared" si="5"/>
        <v>0</v>
      </c>
      <c r="BG143" s="136">
        <f t="shared" si="6"/>
        <v>0</v>
      </c>
      <c r="BH143" s="136">
        <f t="shared" si="7"/>
        <v>0</v>
      </c>
      <c r="BI143" s="136">
        <f t="shared" si="8"/>
        <v>0</v>
      </c>
      <c r="BJ143" s="80" t="s">
        <v>88</v>
      </c>
      <c r="BK143" s="136">
        <f t="shared" si="9"/>
        <v>0</v>
      </c>
      <c r="BL143" s="80" t="s">
        <v>308</v>
      </c>
      <c r="BM143" s="135" t="s">
        <v>7</v>
      </c>
    </row>
    <row r="144" spans="1:65" s="87" customFormat="1" ht="16.5" customHeight="1">
      <c r="A144" s="163"/>
      <c r="B144" s="258"/>
      <c r="C144" s="235" t="s">
        <v>280</v>
      </c>
      <c r="D144" s="235" t="s">
        <v>368</v>
      </c>
      <c r="E144" s="236" t="s">
        <v>2059</v>
      </c>
      <c r="F144" s="237" t="s">
        <v>2060</v>
      </c>
      <c r="G144" s="238" t="s">
        <v>209</v>
      </c>
      <c r="H144" s="239">
        <v>4</v>
      </c>
      <c r="I144" s="242">
        <v>0</v>
      </c>
      <c r="J144" s="241">
        <f t="shared" si="0"/>
        <v>0</v>
      </c>
      <c r="K144" s="45"/>
      <c r="L144" s="157"/>
      <c r="M144" s="46" t="s">
        <v>1</v>
      </c>
      <c r="N144" s="158" t="s">
        <v>41</v>
      </c>
      <c r="O144" s="132"/>
      <c r="P144" s="133">
        <f t="shared" si="1"/>
        <v>0</v>
      </c>
      <c r="Q144" s="133">
        <v>0</v>
      </c>
      <c r="R144" s="133">
        <f t="shared" si="2"/>
        <v>0</v>
      </c>
      <c r="S144" s="133">
        <v>0</v>
      </c>
      <c r="T144" s="134">
        <f t="shared" si="3"/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135" t="s">
        <v>420</v>
      </c>
      <c r="AT144" s="135" t="s">
        <v>368</v>
      </c>
      <c r="AU144" s="135" t="s">
        <v>88</v>
      </c>
      <c r="AY144" s="80" t="s">
        <v>203</v>
      </c>
      <c r="BE144" s="136">
        <f t="shared" si="4"/>
        <v>0</v>
      </c>
      <c r="BF144" s="136">
        <f t="shared" si="5"/>
        <v>0</v>
      </c>
      <c r="BG144" s="136">
        <f t="shared" si="6"/>
        <v>0</v>
      </c>
      <c r="BH144" s="136">
        <f t="shared" si="7"/>
        <v>0</v>
      </c>
      <c r="BI144" s="136">
        <f t="shared" si="8"/>
        <v>0</v>
      </c>
      <c r="BJ144" s="80" t="s">
        <v>88</v>
      </c>
      <c r="BK144" s="136">
        <f t="shared" si="9"/>
        <v>0</v>
      </c>
      <c r="BL144" s="80" t="s">
        <v>308</v>
      </c>
      <c r="BM144" s="135" t="s">
        <v>361</v>
      </c>
    </row>
    <row r="145" spans="1:65" s="87" customFormat="1" ht="16.5" customHeight="1">
      <c r="A145" s="163"/>
      <c r="B145" s="258"/>
      <c r="C145" s="235" t="s">
        <v>284</v>
      </c>
      <c r="D145" s="235" t="s">
        <v>368</v>
      </c>
      <c r="E145" s="236" t="s">
        <v>2061</v>
      </c>
      <c r="F145" s="237" t="s">
        <v>2062</v>
      </c>
      <c r="G145" s="238" t="s">
        <v>209</v>
      </c>
      <c r="H145" s="239">
        <v>1</v>
      </c>
      <c r="I145" s="242">
        <v>0</v>
      </c>
      <c r="J145" s="241">
        <f t="shared" si="0"/>
        <v>0</v>
      </c>
      <c r="K145" s="45"/>
      <c r="L145" s="157"/>
      <c r="M145" s="46" t="s">
        <v>1</v>
      </c>
      <c r="N145" s="158" t="s">
        <v>41</v>
      </c>
      <c r="O145" s="132"/>
      <c r="P145" s="133">
        <f t="shared" si="1"/>
        <v>0</v>
      </c>
      <c r="Q145" s="133">
        <v>0</v>
      </c>
      <c r="R145" s="133">
        <f t="shared" si="2"/>
        <v>0</v>
      </c>
      <c r="S145" s="133">
        <v>0</v>
      </c>
      <c r="T145" s="134">
        <f t="shared" si="3"/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135" t="s">
        <v>420</v>
      </c>
      <c r="AT145" s="135" t="s">
        <v>368</v>
      </c>
      <c r="AU145" s="135" t="s">
        <v>88</v>
      </c>
      <c r="AY145" s="80" t="s">
        <v>203</v>
      </c>
      <c r="BE145" s="136">
        <f t="shared" si="4"/>
        <v>0</v>
      </c>
      <c r="BF145" s="136">
        <f t="shared" si="5"/>
        <v>0</v>
      </c>
      <c r="BG145" s="136">
        <f t="shared" si="6"/>
        <v>0</v>
      </c>
      <c r="BH145" s="136">
        <f t="shared" si="7"/>
        <v>0</v>
      </c>
      <c r="BI145" s="136">
        <f t="shared" si="8"/>
        <v>0</v>
      </c>
      <c r="BJ145" s="80" t="s">
        <v>88</v>
      </c>
      <c r="BK145" s="136">
        <f t="shared" si="9"/>
        <v>0</v>
      </c>
      <c r="BL145" s="80" t="s">
        <v>308</v>
      </c>
      <c r="BM145" s="135" t="s">
        <v>373</v>
      </c>
    </row>
    <row r="146" spans="1:65" s="87" customFormat="1" ht="16.5" customHeight="1">
      <c r="A146" s="163"/>
      <c r="B146" s="258"/>
      <c r="C146" s="235" t="s">
        <v>288</v>
      </c>
      <c r="D146" s="235" t="s">
        <v>368</v>
      </c>
      <c r="E146" s="236" t="s">
        <v>2063</v>
      </c>
      <c r="F146" s="237" t="s">
        <v>2064</v>
      </c>
      <c r="G146" s="238" t="s">
        <v>209</v>
      </c>
      <c r="H146" s="239">
        <v>2</v>
      </c>
      <c r="I146" s="242">
        <v>0</v>
      </c>
      <c r="J146" s="241">
        <f t="shared" si="0"/>
        <v>0</v>
      </c>
      <c r="K146" s="45"/>
      <c r="L146" s="157"/>
      <c r="M146" s="46" t="s">
        <v>1</v>
      </c>
      <c r="N146" s="158" t="s">
        <v>41</v>
      </c>
      <c r="O146" s="132"/>
      <c r="P146" s="133">
        <f t="shared" si="1"/>
        <v>0</v>
      </c>
      <c r="Q146" s="133">
        <v>0</v>
      </c>
      <c r="R146" s="133">
        <f t="shared" si="2"/>
        <v>0</v>
      </c>
      <c r="S146" s="133">
        <v>0</v>
      </c>
      <c r="T146" s="134">
        <f t="shared" si="3"/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135" t="s">
        <v>420</v>
      </c>
      <c r="AT146" s="135" t="s">
        <v>368</v>
      </c>
      <c r="AU146" s="135" t="s">
        <v>88</v>
      </c>
      <c r="AY146" s="80" t="s">
        <v>203</v>
      </c>
      <c r="BE146" s="136">
        <f t="shared" si="4"/>
        <v>0</v>
      </c>
      <c r="BF146" s="136">
        <f t="shared" si="5"/>
        <v>0</v>
      </c>
      <c r="BG146" s="136">
        <f t="shared" si="6"/>
        <v>0</v>
      </c>
      <c r="BH146" s="136">
        <f t="shared" si="7"/>
        <v>0</v>
      </c>
      <c r="BI146" s="136">
        <f t="shared" si="8"/>
        <v>0</v>
      </c>
      <c r="BJ146" s="80" t="s">
        <v>88</v>
      </c>
      <c r="BK146" s="136">
        <f t="shared" si="9"/>
        <v>0</v>
      </c>
      <c r="BL146" s="80" t="s">
        <v>308</v>
      </c>
      <c r="BM146" s="135" t="s">
        <v>383</v>
      </c>
    </row>
    <row r="147" spans="1:65" s="87" customFormat="1" ht="16.5" customHeight="1">
      <c r="A147" s="163"/>
      <c r="B147" s="258"/>
      <c r="C147" s="235" t="s">
        <v>296</v>
      </c>
      <c r="D147" s="235" t="s">
        <v>368</v>
      </c>
      <c r="E147" s="236" t="s">
        <v>2065</v>
      </c>
      <c r="F147" s="237" t="s">
        <v>2066</v>
      </c>
      <c r="G147" s="238" t="s">
        <v>209</v>
      </c>
      <c r="H147" s="239">
        <v>1</v>
      </c>
      <c r="I147" s="242">
        <v>0</v>
      </c>
      <c r="J147" s="241">
        <f t="shared" si="0"/>
        <v>0</v>
      </c>
      <c r="K147" s="45"/>
      <c r="L147" s="157"/>
      <c r="M147" s="46" t="s">
        <v>1</v>
      </c>
      <c r="N147" s="158" t="s">
        <v>41</v>
      </c>
      <c r="O147" s="132"/>
      <c r="P147" s="133">
        <f t="shared" si="1"/>
        <v>0</v>
      </c>
      <c r="Q147" s="133">
        <v>0</v>
      </c>
      <c r="R147" s="133">
        <f t="shared" si="2"/>
        <v>0</v>
      </c>
      <c r="S147" s="133">
        <v>0</v>
      </c>
      <c r="T147" s="134">
        <f t="shared" si="3"/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135" t="s">
        <v>420</v>
      </c>
      <c r="AT147" s="135" t="s">
        <v>368</v>
      </c>
      <c r="AU147" s="135" t="s">
        <v>88</v>
      </c>
      <c r="AY147" s="80" t="s">
        <v>203</v>
      </c>
      <c r="BE147" s="136">
        <f t="shared" si="4"/>
        <v>0</v>
      </c>
      <c r="BF147" s="136">
        <f t="shared" si="5"/>
        <v>0</v>
      </c>
      <c r="BG147" s="136">
        <f t="shared" si="6"/>
        <v>0</v>
      </c>
      <c r="BH147" s="136">
        <f t="shared" si="7"/>
        <v>0</v>
      </c>
      <c r="BI147" s="136">
        <f t="shared" si="8"/>
        <v>0</v>
      </c>
      <c r="BJ147" s="80" t="s">
        <v>88</v>
      </c>
      <c r="BK147" s="136">
        <f t="shared" si="9"/>
        <v>0</v>
      </c>
      <c r="BL147" s="80" t="s">
        <v>308</v>
      </c>
      <c r="BM147" s="135" t="s">
        <v>393</v>
      </c>
    </row>
    <row r="148" spans="1:65" s="87" customFormat="1" ht="16.5" customHeight="1">
      <c r="A148" s="163"/>
      <c r="B148" s="258"/>
      <c r="C148" s="235" t="s">
        <v>300</v>
      </c>
      <c r="D148" s="235" t="s">
        <v>368</v>
      </c>
      <c r="E148" s="236" t="s">
        <v>2067</v>
      </c>
      <c r="F148" s="237" t="s">
        <v>2068</v>
      </c>
      <c r="G148" s="238" t="s">
        <v>209</v>
      </c>
      <c r="H148" s="239">
        <v>1</v>
      </c>
      <c r="I148" s="242">
        <v>0</v>
      </c>
      <c r="J148" s="241">
        <f t="shared" si="0"/>
        <v>0</v>
      </c>
      <c r="K148" s="45"/>
      <c r="L148" s="157"/>
      <c r="M148" s="46" t="s">
        <v>1</v>
      </c>
      <c r="N148" s="158" t="s">
        <v>41</v>
      </c>
      <c r="O148" s="132"/>
      <c r="P148" s="133">
        <f t="shared" si="1"/>
        <v>0</v>
      </c>
      <c r="Q148" s="133">
        <v>0</v>
      </c>
      <c r="R148" s="133">
        <f t="shared" si="2"/>
        <v>0</v>
      </c>
      <c r="S148" s="133">
        <v>0</v>
      </c>
      <c r="T148" s="134">
        <f t="shared" si="3"/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135" t="s">
        <v>420</v>
      </c>
      <c r="AT148" s="135" t="s">
        <v>368</v>
      </c>
      <c r="AU148" s="135" t="s">
        <v>88</v>
      </c>
      <c r="AY148" s="80" t="s">
        <v>203</v>
      </c>
      <c r="BE148" s="136">
        <f t="shared" si="4"/>
        <v>0</v>
      </c>
      <c r="BF148" s="136">
        <f t="shared" si="5"/>
        <v>0</v>
      </c>
      <c r="BG148" s="136">
        <f t="shared" si="6"/>
        <v>0</v>
      </c>
      <c r="BH148" s="136">
        <f t="shared" si="7"/>
        <v>0</v>
      </c>
      <c r="BI148" s="136">
        <f t="shared" si="8"/>
        <v>0</v>
      </c>
      <c r="BJ148" s="80" t="s">
        <v>88</v>
      </c>
      <c r="BK148" s="136">
        <f t="shared" si="9"/>
        <v>0</v>
      </c>
      <c r="BL148" s="80" t="s">
        <v>308</v>
      </c>
      <c r="BM148" s="135" t="s">
        <v>130</v>
      </c>
    </row>
    <row r="149" spans="1:65" s="87" customFormat="1" ht="16.5" customHeight="1">
      <c r="A149" s="163"/>
      <c r="B149" s="258"/>
      <c r="C149" s="235" t="s">
        <v>308</v>
      </c>
      <c r="D149" s="235" t="s">
        <v>368</v>
      </c>
      <c r="E149" s="236" t="s">
        <v>2069</v>
      </c>
      <c r="F149" s="237" t="s">
        <v>2070</v>
      </c>
      <c r="G149" s="238" t="s">
        <v>209</v>
      </c>
      <c r="H149" s="239">
        <v>1</v>
      </c>
      <c r="I149" s="242">
        <v>0</v>
      </c>
      <c r="J149" s="241">
        <f t="shared" si="0"/>
        <v>0</v>
      </c>
      <c r="K149" s="45"/>
      <c r="L149" s="157"/>
      <c r="M149" s="46" t="s">
        <v>1</v>
      </c>
      <c r="N149" s="158" t="s">
        <v>41</v>
      </c>
      <c r="O149" s="132"/>
      <c r="P149" s="133">
        <f t="shared" si="1"/>
        <v>0</v>
      </c>
      <c r="Q149" s="133">
        <v>0</v>
      </c>
      <c r="R149" s="133">
        <f t="shared" si="2"/>
        <v>0</v>
      </c>
      <c r="S149" s="133">
        <v>0</v>
      </c>
      <c r="T149" s="134">
        <f t="shared" si="3"/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135" t="s">
        <v>420</v>
      </c>
      <c r="AT149" s="135" t="s">
        <v>368</v>
      </c>
      <c r="AU149" s="135" t="s">
        <v>88</v>
      </c>
      <c r="AY149" s="80" t="s">
        <v>203</v>
      </c>
      <c r="BE149" s="136">
        <f t="shared" si="4"/>
        <v>0</v>
      </c>
      <c r="BF149" s="136">
        <f t="shared" si="5"/>
        <v>0</v>
      </c>
      <c r="BG149" s="136">
        <f t="shared" si="6"/>
        <v>0</v>
      </c>
      <c r="BH149" s="136">
        <f t="shared" si="7"/>
        <v>0</v>
      </c>
      <c r="BI149" s="136">
        <f t="shared" si="8"/>
        <v>0</v>
      </c>
      <c r="BJ149" s="80" t="s">
        <v>88</v>
      </c>
      <c r="BK149" s="136">
        <f t="shared" si="9"/>
        <v>0</v>
      </c>
      <c r="BL149" s="80" t="s">
        <v>308</v>
      </c>
      <c r="BM149" s="135" t="s">
        <v>420</v>
      </c>
    </row>
    <row r="150" spans="1:65" s="87" customFormat="1" ht="16.5" customHeight="1">
      <c r="A150" s="163"/>
      <c r="B150" s="258"/>
      <c r="C150" s="235" t="s">
        <v>312</v>
      </c>
      <c r="D150" s="235" t="s">
        <v>368</v>
      </c>
      <c r="E150" s="236" t="s">
        <v>2071</v>
      </c>
      <c r="F150" s="237" t="s">
        <v>2072</v>
      </c>
      <c r="G150" s="238" t="s">
        <v>209</v>
      </c>
      <c r="H150" s="239">
        <v>1</v>
      </c>
      <c r="I150" s="242">
        <v>0</v>
      </c>
      <c r="J150" s="241">
        <f t="shared" si="0"/>
        <v>0</v>
      </c>
      <c r="K150" s="45"/>
      <c r="L150" s="157"/>
      <c r="M150" s="46" t="s">
        <v>1</v>
      </c>
      <c r="N150" s="158" t="s">
        <v>41</v>
      </c>
      <c r="O150" s="132"/>
      <c r="P150" s="133">
        <f t="shared" si="1"/>
        <v>0</v>
      </c>
      <c r="Q150" s="133">
        <v>0</v>
      </c>
      <c r="R150" s="133">
        <f t="shared" si="2"/>
        <v>0</v>
      </c>
      <c r="S150" s="133">
        <v>0</v>
      </c>
      <c r="T150" s="134">
        <f t="shared" si="3"/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135" t="s">
        <v>420</v>
      </c>
      <c r="AT150" s="135" t="s">
        <v>368</v>
      </c>
      <c r="AU150" s="135" t="s">
        <v>88</v>
      </c>
      <c r="AY150" s="80" t="s">
        <v>203</v>
      </c>
      <c r="BE150" s="136">
        <f t="shared" si="4"/>
        <v>0</v>
      </c>
      <c r="BF150" s="136">
        <f t="shared" si="5"/>
        <v>0</v>
      </c>
      <c r="BG150" s="136">
        <f t="shared" si="6"/>
        <v>0</v>
      </c>
      <c r="BH150" s="136">
        <f t="shared" si="7"/>
        <v>0</v>
      </c>
      <c r="BI150" s="136">
        <f t="shared" si="8"/>
        <v>0</v>
      </c>
      <c r="BJ150" s="80" t="s">
        <v>88</v>
      </c>
      <c r="BK150" s="136">
        <f t="shared" si="9"/>
        <v>0</v>
      </c>
      <c r="BL150" s="80" t="s">
        <v>308</v>
      </c>
      <c r="BM150" s="135" t="s">
        <v>440</v>
      </c>
    </row>
    <row r="151" spans="1:65" s="87" customFormat="1" ht="16.5" customHeight="1">
      <c r="A151" s="163"/>
      <c r="B151" s="258"/>
      <c r="C151" s="235" t="s">
        <v>317</v>
      </c>
      <c r="D151" s="235" t="s">
        <v>368</v>
      </c>
      <c r="E151" s="236" t="s">
        <v>2073</v>
      </c>
      <c r="F151" s="237" t="s">
        <v>2074</v>
      </c>
      <c r="G151" s="238" t="s">
        <v>209</v>
      </c>
      <c r="H151" s="239">
        <v>1</v>
      </c>
      <c r="I151" s="242">
        <v>0</v>
      </c>
      <c r="J151" s="241">
        <f t="shared" si="0"/>
        <v>0</v>
      </c>
      <c r="K151" s="45"/>
      <c r="L151" s="157"/>
      <c r="M151" s="46" t="s">
        <v>1</v>
      </c>
      <c r="N151" s="158" t="s">
        <v>41</v>
      </c>
      <c r="O151" s="132"/>
      <c r="P151" s="133">
        <f t="shared" si="1"/>
        <v>0</v>
      </c>
      <c r="Q151" s="133">
        <v>0</v>
      </c>
      <c r="R151" s="133">
        <f t="shared" si="2"/>
        <v>0</v>
      </c>
      <c r="S151" s="133">
        <v>0</v>
      </c>
      <c r="T151" s="134">
        <f t="shared" si="3"/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135" t="s">
        <v>420</v>
      </c>
      <c r="AT151" s="135" t="s">
        <v>368</v>
      </c>
      <c r="AU151" s="135" t="s">
        <v>88</v>
      </c>
      <c r="AY151" s="80" t="s">
        <v>203</v>
      </c>
      <c r="BE151" s="136">
        <f t="shared" si="4"/>
        <v>0</v>
      </c>
      <c r="BF151" s="136">
        <f t="shared" si="5"/>
        <v>0</v>
      </c>
      <c r="BG151" s="136">
        <f t="shared" si="6"/>
        <v>0</v>
      </c>
      <c r="BH151" s="136">
        <f t="shared" si="7"/>
        <v>0</v>
      </c>
      <c r="BI151" s="136">
        <f t="shared" si="8"/>
        <v>0</v>
      </c>
      <c r="BJ151" s="80" t="s">
        <v>88</v>
      </c>
      <c r="BK151" s="136">
        <f t="shared" si="9"/>
        <v>0</v>
      </c>
      <c r="BL151" s="80" t="s">
        <v>308</v>
      </c>
      <c r="BM151" s="135" t="s">
        <v>459</v>
      </c>
    </row>
    <row r="152" spans="1:65" s="87" customFormat="1" ht="16.5" customHeight="1">
      <c r="A152" s="163"/>
      <c r="B152" s="258"/>
      <c r="C152" s="235" t="s">
        <v>326</v>
      </c>
      <c r="D152" s="235" t="s">
        <v>368</v>
      </c>
      <c r="E152" s="236" t="s">
        <v>2075</v>
      </c>
      <c r="F152" s="237" t="s">
        <v>2076</v>
      </c>
      <c r="G152" s="238" t="s">
        <v>209</v>
      </c>
      <c r="H152" s="239">
        <v>1</v>
      </c>
      <c r="I152" s="242">
        <v>0</v>
      </c>
      <c r="J152" s="241">
        <f t="shared" si="0"/>
        <v>0</v>
      </c>
      <c r="K152" s="45"/>
      <c r="L152" s="157"/>
      <c r="M152" s="46" t="s">
        <v>1</v>
      </c>
      <c r="N152" s="158" t="s">
        <v>41</v>
      </c>
      <c r="O152" s="132"/>
      <c r="P152" s="133">
        <f t="shared" si="1"/>
        <v>0</v>
      </c>
      <c r="Q152" s="133">
        <v>0</v>
      </c>
      <c r="R152" s="133">
        <f t="shared" si="2"/>
        <v>0</v>
      </c>
      <c r="S152" s="133">
        <v>0</v>
      </c>
      <c r="T152" s="134">
        <f t="shared" si="3"/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135" t="s">
        <v>420</v>
      </c>
      <c r="AT152" s="135" t="s">
        <v>368</v>
      </c>
      <c r="AU152" s="135" t="s">
        <v>88</v>
      </c>
      <c r="AY152" s="80" t="s">
        <v>203</v>
      </c>
      <c r="BE152" s="136">
        <f t="shared" si="4"/>
        <v>0</v>
      </c>
      <c r="BF152" s="136">
        <f t="shared" si="5"/>
        <v>0</v>
      </c>
      <c r="BG152" s="136">
        <f t="shared" si="6"/>
        <v>0</v>
      </c>
      <c r="BH152" s="136">
        <f t="shared" si="7"/>
        <v>0</v>
      </c>
      <c r="BI152" s="136">
        <f t="shared" si="8"/>
        <v>0</v>
      </c>
      <c r="BJ152" s="80" t="s">
        <v>88</v>
      </c>
      <c r="BK152" s="136">
        <f t="shared" si="9"/>
        <v>0</v>
      </c>
      <c r="BL152" s="80" t="s">
        <v>308</v>
      </c>
      <c r="BM152" s="135" t="s">
        <v>470</v>
      </c>
    </row>
    <row r="153" spans="1:65" s="87" customFormat="1" ht="16.5" customHeight="1">
      <c r="A153" s="163"/>
      <c r="B153" s="258"/>
      <c r="C153" s="235" t="s">
        <v>7</v>
      </c>
      <c r="D153" s="235" t="s">
        <v>368</v>
      </c>
      <c r="E153" s="236" t="s">
        <v>2077</v>
      </c>
      <c r="F153" s="237" t="s">
        <v>2078</v>
      </c>
      <c r="G153" s="238" t="s">
        <v>209</v>
      </c>
      <c r="H153" s="239">
        <v>1</v>
      </c>
      <c r="I153" s="242">
        <v>0</v>
      </c>
      <c r="J153" s="241">
        <f t="shared" si="0"/>
        <v>0</v>
      </c>
      <c r="K153" s="45"/>
      <c r="L153" s="157"/>
      <c r="M153" s="46" t="s">
        <v>1</v>
      </c>
      <c r="N153" s="158" t="s">
        <v>41</v>
      </c>
      <c r="O153" s="132"/>
      <c r="P153" s="133">
        <f t="shared" si="1"/>
        <v>0</v>
      </c>
      <c r="Q153" s="133">
        <v>0</v>
      </c>
      <c r="R153" s="133">
        <f t="shared" si="2"/>
        <v>0</v>
      </c>
      <c r="S153" s="133">
        <v>0</v>
      </c>
      <c r="T153" s="134">
        <f t="shared" si="3"/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135" t="s">
        <v>420</v>
      </c>
      <c r="AT153" s="135" t="s">
        <v>368</v>
      </c>
      <c r="AU153" s="135" t="s">
        <v>88</v>
      </c>
      <c r="AY153" s="80" t="s">
        <v>203</v>
      </c>
      <c r="BE153" s="136">
        <f t="shared" si="4"/>
        <v>0</v>
      </c>
      <c r="BF153" s="136">
        <f t="shared" si="5"/>
        <v>0</v>
      </c>
      <c r="BG153" s="136">
        <f t="shared" si="6"/>
        <v>0</v>
      </c>
      <c r="BH153" s="136">
        <f t="shared" si="7"/>
        <v>0</v>
      </c>
      <c r="BI153" s="136">
        <f t="shared" si="8"/>
        <v>0</v>
      </c>
      <c r="BJ153" s="80" t="s">
        <v>88</v>
      </c>
      <c r="BK153" s="136">
        <f t="shared" si="9"/>
        <v>0</v>
      </c>
      <c r="BL153" s="80" t="s">
        <v>308</v>
      </c>
      <c r="BM153" s="135" t="s">
        <v>484</v>
      </c>
    </row>
    <row r="154" spans="1:65" s="87" customFormat="1" ht="16.5" customHeight="1">
      <c r="A154" s="163"/>
      <c r="B154" s="258"/>
      <c r="C154" s="235" t="s">
        <v>338</v>
      </c>
      <c r="D154" s="235" t="s">
        <v>368</v>
      </c>
      <c r="E154" s="236" t="s">
        <v>2079</v>
      </c>
      <c r="F154" s="237" t="s">
        <v>2080</v>
      </c>
      <c r="G154" s="238" t="s">
        <v>209</v>
      </c>
      <c r="H154" s="239">
        <v>1</v>
      </c>
      <c r="I154" s="242">
        <v>0</v>
      </c>
      <c r="J154" s="241">
        <f t="shared" si="0"/>
        <v>0</v>
      </c>
      <c r="K154" s="45"/>
      <c r="L154" s="157"/>
      <c r="M154" s="46" t="s">
        <v>1</v>
      </c>
      <c r="N154" s="158" t="s">
        <v>41</v>
      </c>
      <c r="O154" s="132"/>
      <c r="P154" s="133">
        <f t="shared" si="1"/>
        <v>0</v>
      </c>
      <c r="Q154" s="133">
        <v>0</v>
      </c>
      <c r="R154" s="133">
        <f t="shared" si="2"/>
        <v>0</v>
      </c>
      <c r="S154" s="133">
        <v>0</v>
      </c>
      <c r="T154" s="134">
        <f t="shared" si="3"/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135" t="s">
        <v>420</v>
      </c>
      <c r="AT154" s="135" t="s">
        <v>368</v>
      </c>
      <c r="AU154" s="135" t="s">
        <v>88</v>
      </c>
      <c r="AY154" s="80" t="s">
        <v>203</v>
      </c>
      <c r="BE154" s="136">
        <f t="shared" si="4"/>
        <v>0</v>
      </c>
      <c r="BF154" s="136">
        <f t="shared" si="5"/>
        <v>0</v>
      </c>
      <c r="BG154" s="136">
        <f t="shared" si="6"/>
        <v>0</v>
      </c>
      <c r="BH154" s="136">
        <f t="shared" si="7"/>
        <v>0</v>
      </c>
      <c r="BI154" s="136">
        <f t="shared" si="8"/>
        <v>0</v>
      </c>
      <c r="BJ154" s="80" t="s">
        <v>88</v>
      </c>
      <c r="BK154" s="136">
        <f t="shared" si="9"/>
        <v>0</v>
      </c>
      <c r="BL154" s="80" t="s">
        <v>308</v>
      </c>
      <c r="BM154" s="135" t="s">
        <v>503</v>
      </c>
    </row>
    <row r="155" spans="1:65" s="87" customFormat="1" ht="16.5" customHeight="1">
      <c r="A155" s="163"/>
      <c r="B155" s="258"/>
      <c r="C155" s="235" t="s">
        <v>361</v>
      </c>
      <c r="D155" s="235" t="s">
        <v>368</v>
      </c>
      <c r="E155" s="236" t="s">
        <v>2081</v>
      </c>
      <c r="F155" s="237" t="s">
        <v>2082</v>
      </c>
      <c r="G155" s="238" t="s">
        <v>209</v>
      </c>
      <c r="H155" s="239">
        <v>1</v>
      </c>
      <c r="I155" s="242">
        <v>0</v>
      </c>
      <c r="J155" s="241">
        <f t="shared" si="0"/>
        <v>0</v>
      </c>
      <c r="K155" s="45"/>
      <c r="L155" s="157"/>
      <c r="M155" s="46" t="s">
        <v>1</v>
      </c>
      <c r="N155" s="158" t="s">
        <v>41</v>
      </c>
      <c r="O155" s="132"/>
      <c r="P155" s="133">
        <f t="shared" si="1"/>
        <v>0</v>
      </c>
      <c r="Q155" s="133">
        <v>0</v>
      </c>
      <c r="R155" s="133">
        <f t="shared" si="2"/>
        <v>0</v>
      </c>
      <c r="S155" s="133">
        <v>0</v>
      </c>
      <c r="T155" s="134">
        <f t="shared" si="3"/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135" t="s">
        <v>420</v>
      </c>
      <c r="AT155" s="135" t="s">
        <v>368</v>
      </c>
      <c r="AU155" s="135" t="s">
        <v>88</v>
      </c>
      <c r="AY155" s="80" t="s">
        <v>203</v>
      </c>
      <c r="BE155" s="136">
        <f t="shared" si="4"/>
        <v>0</v>
      </c>
      <c r="BF155" s="136">
        <f t="shared" si="5"/>
        <v>0</v>
      </c>
      <c r="BG155" s="136">
        <f t="shared" si="6"/>
        <v>0</v>
      </c>
      <c r="BH155" s="136">
        <f t="shared" si="7"/>
        <v>0</v>
      </c>
      <c r="BI155" s="136">
        <f t="shared" si="8"/>
        <v>0</v>
      </c>
      <c r="BJ155" s="80" t="s">
        <v>88</v>
      </c>
      <c r="BK155" s="136">
        <f t="shared" si="9"/>
        <v>0</v>
      </c>
      <c r="BL155" s="80" t="s">
        <v>308</v>
      </c>
      <c r="BM155" s="135" t="s">
        <v>548</v>
      </c>
    </row>
    <row r="156" spans="1:65" s="87" customFormat="1" ht="16.5" customHeight="1">
      <c r="A156" s="163"/>
      <c r="B156" s="258"/>
      <c r="C156" s="235" t="s">
        <v>367</v>
      </c>
      <c r="D156" s="235" t="s">
        <v>368</v>
      </c>
      <c r="E156" s="236" t="s">
        <v>2083</v>
      </c>
      <c r="F156" s="237" t="s">
        <v>2084</v>
      </c>
      <c r="G156" s="238" t="s">
        <v>209</v>
      </c>
      <c r="H156" s="239">
        <v>1</v>
      </c>
      <c r="I156" s="242">
        <v>0</v>
      </c>
      <c r="J156" s="241">
        <f t="shared" si="0"/>
        <v>0</v>
      </c>
      <c r="K156" s="45"/>
      <c r="L156" s="157"/>
      <c r="M156" s="46" t="s">
        <v>1</v>
      </c>
      <c r="N156" s="158" t="s">
        <v>41</v>
      </c>
      <c r="O156" s="132"/>
      <c r="P156" s="133">
        <f t="shared" si="1"/>
        <v>0</v>
      </c>
      <c r="Q156" s="133">
        <v>0</v>
      </c>
      <c r="R156" s="133">
        <f t="shared" si="2"/>
        <v>0</v>
      </c>
      <c r="S156" s="133">
        <v>0</v>
      </c>
      <c r="T156" s="134">
        <f t="shared" si="3"/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135" t="s">
        <v>420</v>
      </c>
      <c r="AT156" s="135" t="s">
        <v>368</v>
      </c>
      <c r="AU156" s="135" t="s">
        <v>88</v>
      </c>
      <c r="AY156" s="80" t="s">
        <v>203</v>
      </c>
      <c r="BE156" s="136">
        <f t="shared" si="4"/>
        <v>0</v>
      </c>
      <c r="BF156" s="136">
        <f t="shared" si="5"/>
        <v>0</v>
      </c>
      <c r="BG156" s="136">
        <f t="shared" si="6"/>
        <v>0</v>
      </c>
      <c r="BH156" s="136">
        <f t="shared" si="7"/>
        <v>0</v>
      </c>
      <c r="BI156" s="136">
        <f t="shared" si="8"/>
        <v>0</v>
      </c>
      <c r="BJ156" s="80" t="s">
        <v>88</v>
      </c>
      <c r="BK156" s="136">
        <f t="shared" si="9"/>
        <v>0</v>
      </c>
      <c r="BL156" s="80" t="s">
        <v>308</v>
      </c>
      <c r="BM156" s="135" t="s">
        <v>567</v>
      </c>
    </row>
    <row r="157" spans="1:65" s="87" customFormat="1" ht="16.5" customHeight="1">
      <c r="A157" s="163"/>
      <c r="B157" s="258"/>
      <c r="C157" s="235" t="s">
        <v>373</v>
      </c>
      <c r="D157" s="235" t="s">
        <v>368</v>
      </c>
      <c r="E157" s="236" t="s">
        <v>2085</v>
      </c>
      <c r="F157" s="237" t="s">
        <v>2086</v>
      </c>
      <c r="G157" s="238" t="s">
        <v>209</v>
      </c>
      <c r="H157" s="239">
        <v>2</v>
      </c>
      <c r="I157" s="242">
        <v>0</v>
      </c>
      <c r="J157" s="241">
        <f t="shared" si="0"/>
        <v>0</v>
      </c>
      <c r="K157" s="45"/>
      <c r="L157" s="157"/>
      <c r="M157" s="46" t="s">
        <v>1</v>
      </c>
      <c r="N157" s="158" t="s">
        <v>41</v>
      </c>
      <c r="O157" s="132"/>
      <c r="P157" s="133">
        <f t="shared" si="1"/>
        <v>0</v>
      </c>
      <c r="Q157" s="133">
        <v>0</v>
      </c>
      <c r="R157" s="133">
        <f t="shared" si="2"/>
        <v>0</v>
      </c>
      <c r="S157" s="133">
        <v>0</v>
      </c>
      <c r="T157" s="134">
        <f t="shared" si="3"/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135" t="s">
        <v>420</v>
      </c>
      <c r="AT157" s="135" t="s">
        <v>368</v>
      </c>
      <c r="AU157" s="135" t="s">
        <v>88</v>
      </c>
      <c r="AY157" s="80" t="s">
        <v>203</v>
      </c>
      <c r="BE157" s="136">
        <f t="shared" si="4"/>
        <v>0</v>
      </c>
      <c r="BF157" s="136">
        <f t="shared" si="5"/>
        <v>0</v>
      </c>
      <c r="BG157" s="136">
        <f t="shared" si="6"/>
        <v>0</v>
      </c>
      <c r="BH157" s="136">
        <f t="shared" si="7"/>
        <v>0</v>
      </c>
      <c r="BI157" s="136">
        <f t="shared" si="8"/>
        <v>0</v>
      </c>
      <c r="BJ157" s="80" t="s">
        <v>88</v>
      </c>
      <c r="BK157" s="136">
        <f t="shared" si="9"/>
        <v>0</v>
      </c>
      <c r="BL157" s="80" t="s">
        <v>308</v>
      </c>
      <c r="BM157" s="135" t="s">
        <v>591</v>
      </c>
    </row>
    <row r="158" spans="1:65" s="87" customFormat="1" ht="16.5" customHeight="1">
      <c r="A158" s="163"/>
      <c r="B158" s="258"/>
      <c r="C158" s="235" t="s">
        <v>378</v>
      </c>
      <c r="D158" s="235" t="s">
        <v>368</v>
      </c>
      <c r="E158" s="236" t="s">
        <v>2087</v>
      </c>
      <c r="F158" s="237" t="s">
        <v>2088</v>
      </c>
      <c r="G158" s="238" t="s">
        <v>209</v>
      </c>
      <c r="H158" s="239">
        <v>1</v>
      </c>
      <c r="I158" s="242">
        <v>0</v>
      </c>
      <c r="J158" s="241">
        <f t="shared" si="0"/>
        <v>0</v>
      </c>
      <c r="K158" s="45"/>
      <c r="L158" s="157"/>
      <c r="M158" s="46" t="s">
        <v>1</v>
      </c>
      <c r="N158" s="158" t="s">
        <v>41</v>
      </c>
      <c r="O158" s="132"/>
      <c r="P158" s="133">
        <f t="shared" si="1"/>
        <v>0</v>
      </c>
      <c r="Q158" s="133">
        <v>0</v>
      </c>
      <c r="R158" s="133">
        <f t="shared" si="2"/>
        <v>0</v>
      </c>
      <c r="S158" s="133">
        <v>0</v>
      </c>
      <c r="T158" s="134">
        <f t="shared" si="3"/>
        <v>0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135" t="s">
        <v>420</v>
      </c>
      <c r="AT158" s="135" t="s">
        <v>368</v>
      </c>
      <c r="AU158" s="135" t="s">
        <v>88</v>
      </c>
      <c r="AY158" s="80" t="s">
        <v>203</v>
      </c>
      <c r="BE158" s="136">
        <f t="shared" si="4"/>
        <v>0</v>
      </c>
      <c r="BF158" s="136">
        <f t="shared" si="5"/>
        <v>0</v>
      </c>
      <c r="BG158" s="136">
        <f t="shared" si="6"/>
        <v>0</v>
      </c>
      <c r="BH158" s="136">
        <f t="shared" si="7"/>
        <v>0</v>
      </c>
      <c r="BI158" s="136">
        <f t="shared" si="8"/>
        <v>0</v>
      </c>
      <c r="BJ158" s="80" t="s">
        <v>88</v>
      </c>
      <c r="BK158" s="136">
        <f t="shared" si="9"/>
        <v>0</v>
      </c>
      <c r="BL158" s="80" t="s">
        <v>308</v>
      </c>
      <c r="BM158" s="135" t="s">
        <v>417</v>
      </c>
    </row>
    <row r="159" spans="1:65" s="87" customFormat="1" ht="16.5" customHeight="1">
      <c r="A159" s="163"/>
      <c r="B159" s="258"/>
      <c r="C159" s="235" t="s">
        <v>383</v>
      </c>
      <c r="D159" s="235" t="s">
        <v>368</v>
      </c>
      <c r="E159" s="236" t="s">
        <v>2089</v>
      </c>
      <c r="F159" s="237" t="s">
        <v>2090</v>
      </c>
      <c r="G159" s="238" t="s">
        <v>209</v>
      </c>
      <c r="H159" s="239">
        <v>1</v>
      </c>
      <c r="I159" s="242">
        <v>0</v>
      </c>
      <c r="J159" s="241">
        <f t="shared" si="0"/>
        <v>0</v>
      </c>
      <c r="K159" s="45"/>
      <c r="L159" s="157"/>
      <c r="M159" s="46" t="s">
        <v>1</v>
      </c>
      <c r="N159" s="158" t="s">
        <v>41</v>
      </c>
      <c r="O159" s="132"/>
      <c r="P159" s="133">
        <f t="shared" si="1"/>
        <v>0</v>
      </c>
      <c r="Q159" s="133">
        <v>0</v>
      </c>
      <c r="R159" s="133">
        <f t="shared" si="2"/>
        <v>0</v>
      </c>
      <c r="S159" s="133">
        <v>0</v>
      </c>
      <c r="T159" s="134">
        <f t="shared" si="3"/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135" t="s">
        <v>420</v>
      </c>
      <c r="AT159" s="135" t="s">
        <v>368</v>
      </c>
      <c r="AU159" s="135" t="s">
        <v>88</v>
      </c>
      <c r="AY159" s="80" t="s">
        <v>203</v>
      </c>
      <c r="BE159" s="136">
        <f t="shared" si="4"/>
        <v>0</v>
      </c>
      <c r="BF159" s="136">
        <f t="shared" si="5"/>
        <v>0</v>
      </c>
      <c r="BG159" s="136">
        <f t="shared" si="6"/>
        <v>0</v>
      </c>
      <c r="BH159" s="136">
        <f t="shared" si="7"/>
        <v>0</v>
      </c>
      <c r="BI159" s="136">
        <f t="shared" si="8"/>
        <v>0</v>
      </c>
      <c r="BJ159" s="80" t="s">
        <v>88</v>
      </c>
      <c r="BK159" s="136">
        <f t="shared" si="9"/>
        <v>0</v>
      </c>
      <c r="BL159" s="80" t="s">
        <v>308</v>
      </c>
      <c r="BM159" s="135" t="s">
        <v>617</v>
      </c>
    </row>
    <row r="160" spans="1:65" s="87" customFormat="1" ht="16.5" customHeight="1">
      <c r="A160" s="163"/>
      <c r="B160" s="258"/>
      <c r="C160" s="235" t="s">
        <v>388</v>
      </c>
      <c r="D160" s="235" t="s">
        <v>368</v>
      </c>
      <c r="E160" s="236" t="s">
        <v>2091</v>
      </c>
      <c r="F160" s="237" t="s">
        <v>2092</v>
      </c>
      <c r="G160" s="238" t="s">
        <v>209</v>
      </c>
      <c r="H160" s="239">
        <v>2</v>
      </c>
      <c r="I160" s="242">
        <v>0</v>
      </c>
      <c r="J160" s="241">
        <f t="shared" si="0"/>
        <v>0</v>
      </c>
      <c r="K160" s="45"/>
      <c r="L160" s="157"/>
      <c r="M160" s="46" t="s">
        <v>1</v>
      </c>
      <c r="N160" s="158" t="s">
        <v>41</v>
      </c>
      <c r="O160" s="132"/>
      <c r="P160" s="133">
        <f t="shared" si="1"/>
        <v>0</v>
      </c>
      <c r="Q160" s="133">
        <v>0</v>
      </c>
      <c r="R160" s="133">
        <f t="shared" si="2"/>
        <v>0</v>
      </c>
      <c r="S160" s="133">
        <v>0</v>
      </c>
      <c r="T160" s="134">
        <f t="shared" si="3"/>
        <v>0</v>
      </c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R160" s="135" t="s">
        <v>420</v>
      </c>
      <c r="AT160" s="135" t="s">
        <v>368</v>
      </c>
      <c r="AU160" s="135" t="s">
        <v>88</v>
      </c>
      <c r="AY160" s="80" t="s">
        <v>203</v>
      </c>
      <c r="BE160" s="136">
        <f t="shared" si="4"/>
        <v>0</v>
      </c>
      <c r="BF160" s="136">
        <f t="shared" si="5"/>
        <v>0</v>
      </c>
      <c r="BG160" s="136">
        <f t="shared" si="6"/>
        <v>0</v>
      </c>
      <c r="BH160" s="136">
        <f t="shared" si="7"/>
        <v>0</v>
      </c>
      <c r="BI160" s="136">
        <f t="shared" si="8"/>
        <v>0</v>
      </c>
      <c r="BJ160" s="80" t="s">
        <v>88</v>
      </c>
      <c r="BK160" s="136">
        <f t="shared" si="9"/>
        <v>0</v>
      </c>
      <c r="BL160" s="80" t="s">
        <v>308</v>
      </c>
      <c r="BM160" s="135" t="s">
        <v>631</v>
      </c>
    </row>
    <row r="161" spans="1:65" s="87" customFormat="1" ht="16.5" customHeight="1">
      <c r="A161" s="163"/>
      <c r="B161" s="258"/>
      <c r="C161" s="235" t="s">
        <v>393</v>
      </c>
      <c r="D161" s="235" t="s">
        <v>368</v>
      </c>
      <c r="E161" s="236" t="s">
        <v>2093</v>
      </c>
      <c r="F161" s="237" t="s">
        <v>2094</v>
      </c>
      <c r="G161" s="238" t="s">
        <v>209</v>
      </c>
      <c r="H161" s="239">
        <v>2</v>
      </c>
      <c r="I161" s="242">
        <v>0</v>
      </c>
      <c r="J161" s="241">
        <f t="shared" si="0"/>
        <v>0</v>
      </c>
      <c r="K161" s="45"/>
      <c r="L161" s="157"/>
      <c r="M161" s="46" t="s">
        <v>1</v>
      </c>
      <c r="N161" s="158" t="s">
        <v>41</v>
      </c>
      <c r="O161" s="132"/>
      <c r="P161" s="133">
        <f t="shared" si="1"/>
        <v>0</v>
      </c>
      <c r="Q161" s="133">
        <v>0</v>
      </c>
      <c r="R161" s="133">
        <f t="shared" si="2"/>
        <v>0</v>
      </c>
      <c r="S161" s="133">
        <v>0</v>
      </c>
      <c r="T161" s="134">
        <f t="shared" si="3"/>
        <v>0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R161" s="135" t="s">
        <v>420</v>
      </c>
      <c r="AT161" s="135" t="s">
        <v>368</v>
      </c>
      <c r="AU161" s="135" t="s">
        <v>88</v>
      </c>
      <c r="AY161" s="80" t="s">
        <v>203</v>
      </c>
      <c r="BE161" s="136">
        <f t="shared" si="4"/>
        <v>0</v>
      </c>
      <c r="BF161" s="136">
        <f t="shared" si="5"/>
        <v>0</v>
      </c>
      <c r="BG161" s="136">
        <f t="shared" si="6"/>
        <v>0</v>
      </c>
      <c r="BH161" s="136">
        <f t="shared" si="7"/>
        <v>0</v>
      </c>
      <c r="BI161" s="136">
        <f t="shared" si="8"/>
        <v>0</v>
      </c>
      <c r="BJ161" s="80" t="s">
        <v>88</v>
      </c>
      <c r="BK161" s="136">
        <f t="shared" si="9"/>
        <v>0</v>
      </c>
      <c r="BL161" s="80" t="s">
        <v>308</v>
      </c>
      <c r="BM161" s="135" t="s">
        <v>641</v>
      </c>
    </row>
    <row r="162" spans="1:65" s="87" customFormat="1" ht="16.5" customHeight="1">
      <c r="A162" s="163"/>
      <c r="B162" s="258"/>
      <c r="C162" s="235" t="s">
        <v>398</v>
      </c>
      <c r="D162" s="235" t="s">
        <v>368</v>
      </c>
      <c r="E162" s="236" t="s">
        <v>2095</v>
      </c>
      <c r="F162" s="237" t="s">
        <v>2096</v>
      </c>
      <c r="G162" s="238" t="s">
        <v>209</v>
      </c>
      <c r="H162" s="239">
        <v>1</v>
      </c>
      <c r="I162" s="242">
        <v>0</v>
      </c>
      <c r="J162" s="241">
        <f t="shared" si="0"/>
        <v>0</v>
      </c>
      <c r="K162" s="45"/>
      <c r="L162" s="157"/>
      <c r="M162" s="46" t="s">
        <v>1</v>
      </c>
      <c r="N162" s="158" t="s">
        <v>41</v>
      </c>
      <c r="O162" s="132"/>
      <c r="P162" s="133">
        <f t="shared" si="1"/>
        <v>0</v>
      </c>
      <c r="Q162" s="133">
        <v>0</v>
      </c>
      <c r="R162" s="133">
        <f t="shared" si="2"/>
        <v>0</v>
      </c>
      <c r="S162" s="133">
        <v>0</v>
      </c>
      <c r="T162" s="134">
        <f t="shared" si="3"/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135" t="s">
        <v>420</v>
      </c>
      <c r="AT162" s="135" t="s">
        <v>368</v>
      </c>
      <c r="AU162" s="135" t="s">
        <v>88</v>
      </c>
      <c r="AY162" s="80" t="s">
        <v>203</v>
      </c>
      <c r="BE162" s="136">
        <f t="shared" si="4"/>
        <v>0</v>
      </c>
      <c r="BF162" s="136">
        <f t="shared" si="5"/>
        <v>0</v>
      </c>
      <c r="BG162" s="136">
        <f t="shared" si="6"/>
        <v>0</v>
      </c>
      <c r="BH162" s="136">
        <f t="shared" si="7"/>
        <v>0</v>
      </c>
      <c r="BI162" s="136">
        <f t="shared" si="8"/>
        <v>0</v>
      </c>
      <c r="BJ162" s="80" t="s">
        <v>88</v>
      </c>
      <c r="BK162" s="136">
        <f t="shared" si="9"/>
        <v>0</v>
      </c>
      <c r="BL162" s="80" t="s">
        <v>308</v>
      </c>
      <c r="BM162" s="135" t="s">
        <v>673</v>
      </c>
    </row>
    <row r="163" spans="1:65" s="87" customFormat="1" ht="16.5" customHeight="1">
      <c r="A163" s="163"/>
      <c r="B163" s="258"/>
      <c r="C163" s="235" t="s">
        <v>130</v>
      </c>
      <c r="D163" s="235" t="s">
        <v>368</v>
      </c>
      <c r="E163" s="236" t="s">
        <v>2097</v>
      </c>
      <c r="F163" s="237" t="s">
        <v>2098</v>
      </c>
      <c r="G163" s="238" t="s">
        <v>209</v>
      </c>
      <c r="H163" s="239">
        <v>1</v>
      </c>
      <c r="I163" s="242">
        <v>0</v>
      </c>
      <c r="J163" s="241">
        <f t="shared" si="0"/>
        <v>0</v>
      </c>
      <c r="K163" s="45"/>
      <c r="L163" s="157"/>
      <c r="M163" s="46" t="s">
        <v>1</v>
      </c>
      <c r="N163" s="158" t="s">
        <v>41</v>
      </c>
      <c r="O163" s="132"/>
      <c r="P163" s="133">
        <f t="shared" si="1"/>
        <v>0</v>
      </c>
      <c r="Q163" s="133">
        <v>0</v>
      </c>
      <c r="R163" s="133">
        <f t="shared" si="2"/>
        <v>0</v>
      </c>
      <c r="S163" s="133">
        <v>0</v>
      </c>
      <c r="T163" s="134">
        <f t="shared" si="3"/>
        <v>0</v>
      </c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R163" s="135" t="s">
        <v>420</v>
      </c>
      <c r="AT163" s="135" t="s">
        <v>368</v>
      </c>
      <c r="AU163" s="135" t="s">
        <v>88</v>
      </c>
      <c r="AY163" s="80" t="s">
        <v>203</v>
      </c>
      <c r="BE163" s="136">
        <f t="shared" si="4"/>
        <v>0</v>
      </c>
      <c r="BF163" s="136">
        <f t="shared" si="5"/>
        <v>0</v>
      </c>
      <c r="BG163" s="136">
        <f t="shared" si="6"/>
        <v>0</v>
      </c>
      <c r="BH163" s="136">
        <f t="shared" si="7"/>
        <v>0</v>
      </c>
      <c r="BI163" s="136">
        <f t="shared" si="8"/>
        <v>0</v>
      </c>
      <c r="BJ163" s="80" t="s">
        <v>88</v>
      </c>
      <c r="BK163" s="136">
        <f t="shared" si="9"/>
        <v>0</v>
      </c>
      <c r="BL163" s="80" t="s">
        <v>308</v>
      </c>
      <c r="BM163" s="135" t="s">
        <v>688</v>
      </c>
    </row>
    <row r="164" spans="1:65" s="87" customFormat="1" ht="16.5" customHeight="1">
      <c r="A164" s="163"/>
      <c r="B164" s="258"/>
      <c r="C164" s="235" t="s">
        <v>412</v>
      </c>
      <c r="D164" s="235" t="s">
        <v>368</v>
      </c>
      <c r="E164" s="236" t="s">
        <v>2099</v>
      </c>
      <c r="F164" s="237" t="s">
        <v>2100</v>
      </c>
      <c r="G164" s="238" t="s">
        <v>209</v>
      </c>
      <c r="H164" s="239">
        <v>1</v>
      </c>
      <c r="I164" s="242">
        <v>0</v>
      </c>
      <c r="J164" s="241">
        <f t="shared" si="0"/>
        <v>0</v>
      </c>
      <c r="K164" s="45"/>
      <c r="L164" s="157"/>
      <c r="M164" s="46" t="s">
        <v>1</v>
      </c>
      <c r="N164" s="158" t="s">
        <v>41</v>
      </c>
      <c r="O164" s="132"/>
      <c r="P164" s="133">
        <f t="shared" si="1"/>
        <v>0</v>
      </c>
      <c r="Q164" s="133">
        <v>0</v>
      </c>
      <c r="R164" s="133">
        <f t="shared" si="2"/>
        <v>0</v>
      </c>
      <c r="S164" s="133">
        <v>0</v>
      </c>
      <c r="T164" s="134">
        <f t="shared" si="3"/>
        <v>0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R164" s="135" t="s">
        <v>420</v>
      </c>
      <c r="AT164" s="135" t="s">
        <v>368</v>
      </c>
      <c r="AU164" s="135" t="s">
        <v>88</v>
      </c>
      <c r="AY164" s="80" t="s">
        <v>203</v>
      </c>
      <c r="BE164" s="136">
        <f t="shared" si="4"/>
        <v>0</v>
      </c>
      <c r="BF164" s="136">
        <f t="shared" si="5"/>
        <v>0</v>
      </c>
      <c r="BG164" s="136">
        <f t="shared" si="6"/>
        <v>0</v>
      </c>
      <c r="BH164" s="136">
        <f t="shared" si="7"/>
        <v>0</v>
      </c>
      <c r="BI164" s="136">
        <f t="shared" si="8"/>
        <v>0</v>
      </c>
      <c r="BJ164" s="80" t="s">
        <v>88</v>
      </c>
      <c r="BK164" s="136">
        <f t="shared" si="9"/>
        <v>0</v>
      </c>
      <c r="BL164" s="80" t="s">
        <v>308</v>
      </c>
      <c r="BM164" s="135" t="s">
        <v>696</v>
      </c>
    </row>
    <row r="165" spans="1:65" s="87" customFormat="1" ht="16.5" customHeight="1">
      <c r="A165" s="163"/>
      <c r="B165" s="258"/>
      <c r="C165" s="235" t="s">
        <v>420</v>
      </c>
      <c r="D165" s="235" t="s">
        <v>368</v>
      </c>
      <c r="E165" s="236" t="s">
        <v>2101</v>
      </c>
      <c r="F165" s="237" t="s">
        <v>2102</v>
      </c>
      <c r="G165" s="238" t="s">
        <v>209</v>
      </c>
      <c r="H165" s="239">
        <v>1</v>
      </c>
      <c r="I165" s="242">
        <v>0</v>
      </c>
      <c r="J165" s="241">
        <f t="shared" si="0"/>
        <v>0</v>
      </c>
      <c r="K165" s="45"/>
      <c r="L165" s="157"/>
      <c r="M165" s="46" t="s">
        <v>1</v>
      </c>
      <c r="N165" s="158" t="s">
        <v>41</v>
      </c>
      <c r="O165" s="132"/>
      <c r="P165" s="133">
        <f t="shared" si="1"/>
        <v>0</v>
      </c>
      <c r="Q165" s="133">
        <v>0</v>
      </c>
      <c r="R165" s="133">
        <f t="shared" si="2"/>
        <v>0</v>
      </c>
      <c r="S165" s="133">
        <v>0</v>
      </c>
      <c r="T165" s="134">
        <f t="shared" si="3"/>
        <v>0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135" t="s">
        <v>420</v>
      </c>
      <c r="AT165" s="135" t="s">
        <v>368</v>
      </c>
      <c r="AU165" s="135" t="s">
        <v>88</v>
      </c>
      <c r="AY165" s="80" t="s">
        <v>203</v>
      </c>
      <c r="BE165" s="136">
        <f t="shared" si="4"/>
        <v>0</v>
      </c>
      <c r="BF165" s="136">
        <f t="shared" si="5"/>
        <v>0</v>
      </c>
      <c r="BG165" s="136">
        <f t="shared" si="6"/>
        <v>0</v>
      </c>
      <c r="BH165" s="136">
        <f t="shared" si="7"/>
        <v>0</v>
      </c>
      <c r="BI165" s="136">
        <f t="shared" si="8"/>
        <v>0</v>
      </c>
      <c r="BJ165" s="80" t="s">
        <v>88</v>
      </c>
      <c r="BK165" s="136">
        <f t="shared" si="9"/>
        <v>0</v>
      </c>
      <c r="BL165" s="80" t="s">
        <v>308</v>
      </c>
      <c r="BM165" s="135" t="s">
        <v>708</v>
      </c>
    </row>
    <row r="166" spans="1:65" s="87" customFormat="1" ht="16.5" customHeight="1">
      <c r="A166" s="163"/>
      <c r="B166" s="258"/>
      <c r="C166" s="235" t="s">
        <v>427</v>
      </c>
      <c r="D166" s="235" t="s">
        <v>368</v>
      </c>
      <c r="E166" s="236" t="s">
        <v>2103</v>
      </c>
      <c r="F166" s="237" t="s">
        <v>2104</v>
      </c>
      <c r="G166" s="238" t="s">
        <v>209</v>
      </c>
      <c r="H166" s="239">
        <v>2</v>
      </c>
      <c r="I166" s="242">
        <v>0</v>
      </c>
      <c r="J166" s="241">
        <f t="shared" si="0"/>
        <v>0</v>
      </c>
      <c r="K166" s="45"/>
      <c r="L166" s="157"/>
      <c r="M166" s="46" t="s">
        <v>1</v>
      </c>
      <c r="N166" s="158" t="s">
        <v>41</v>
      </c>
      <c r="O166" s="132"/>
      <c r="P166" s="133">
        <f t="shared" si="1"/>
        <v>0</v>
      </c>
      <c r="Q166" s="133">
        <v>0</v>
      </c>
      <c r="R166" s="133">
        <f t="shared" si="2"/>
        <v>0</v>
      </c>
      <c r="S166" s="133">
        <v>0</v>
      </c>
      <c r="T166" s="134">
        <f t="shared" si="3"/>
        <v>0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R166" s="135" t="s">
        <v>420</v>
      </c>
      <c r="AT166" s="135" t="s">
        <v>368</v>
      </c>
      <c r="AU166" s="135" t="s">
        <v>88</v>
      </c>
      <c r="AY166" s="80" t="s">
        <v>203</v>
      </c>
      <c r="BE166" s="136">
        <f t="shared" si="4"/>
        <v>0</v>
      </c>
      <c r="BF166" s="136">
        <f t="shared" si="5"/>
        <v>0</v>
      </c>
      <c r="BG166" s="136">
        <f t="shared" si="6"/>
        <v>0</v>
      </c>
      <c r="BH166" s="136">
        <f t="shared" si="7"/>
        <v>0</v>
      </c>
      <c r="BI166" s="136">
        <f t="shared" si="8"/>
        <v>0</v>
      </c>
      <c r="BJ166" s="80" t="s">
        <v>88</v>
      </c>
      <c r="BK166" s="136">
        <f t="shared" si="9"/>
        <v>0</v>
      </c>
      <c r="BL166" s="80" t="s">
        <v>308</v>
      </c>
      <c r="BM166" s="135" t="s">
        <v>732</v>
      </c>
    </row>
    <row r="167" spans="1:65" s="87" customFormat="1" ht="24.75" customHeight="1">
      <c r="A167" s="163"/>
      <c r="B167" s="258"/>
      <c r="C167" s="235" t="s">
        <v>440</v>
      </c>
      <c r="D167" s="235" t="s">
        <v>368</v>
      </c>
      <c r="E167" s="236" t="s">
        <v>2105</v>
      </c>
      <c r="F167" s="237" t="s">
        <v>2106</v>
      </c>
      <c r="G167" s="238" t="s">
        <v>209</v>
      </c>
      <c r="H167" s="239">
        <v>3</v>
      </c>
      <c r="I167" s="242">
        <v>0</v>
      </c>
      <c r="J167" s="241">
        <f t="shared" si="0"/>
        <v>0</v>
      </c>
      <c r="K167" s="45"/>
      <c r="L167" s="157"/>
      <c r="M167" s="46" t="s">
        <v>1</v>
      </c>
      <c r="N167" s="158" t="s">
        <v>41</v>
      </c>
      <c r="O167" s="132"/>
      <c r="P167" s="133">
        <f t="shared" si="1"/>
        <v>0</v>
      </c>
      <c r="Q167" s="133">
        <v>0</v>
      </c>
      <c r="R167" s="133">
        <f t="shared" si="2"/>
        <v>0</v>
      </c>
      <c r="S167" s="133">
        <v>0</v>
      </c>
      <c r="T167" s="134">
        <f t="shared" si="3"/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135" t="s">
        <v>420</v>
      </c>
      <c r="AT167" s="135" t="s">
        <v>368</v>
      </c>
      <c r="AU167" s="135" t="s">
        <v>88</v>
      </c>
      <c r="AY167" s="80" t="s">
        <v>203</v>
      </c>
      <c r="BE167" s="136">
        <f t="shared" si="4"/>
        <v>0</v>
      </c>
      <c r="BF167" s="136">
        <f t="shared" si="5"/>
        <v>0</v>
      </c>
      <c r="BG167" s="136">
        <f t="shared" si="6"/>
        <v>0</v>
      </c>
      <c r="BH167" s="136">
        <f t="shared" si="7"/>
        <v>0</v>
      </c>
      <c r="BI167" s="136">
        <f t="shared" si="8"/>
        <v>0</v>
      </c>
      <c r="BJ167" s="80" t="s">
        <v>88</v>
      </c>
      <c r="BK167" s="136">
        <f t="shared" si="9"/>
        <v>0</v>
      </c>
      <c r="BL167" s="80" t="s">
        <v>308</v>
      </c>
      <c r="BM167" s="135" t="s">
        <v>2107</v>
      </c>
    </row>
    <row r="168" spans="1:65" s="87" customFormat="1" ht="16.5" customHeight="1">
      <c r="A168" s="163"/>
      <c r="B168" s="258"/>
      <c r="C168" s="235" t="s">
        <v>452</v>
      </c>
      <c r="D168" s="235" t="s">
        <v>368</v>
      </c>
      <c r="E168" s="236" t="s">
        <v>2108</v>
      </c>
      <c r="F168" s="237" t="s">
        <v>2109</v>
      </c>
      <c r="G168" s="238" t="s">
        <v>209</v>
      </c>
      <c r="H168" s="239">
        <v>1</v>
      </c>
      <c r="I168" s="242">
        <v>0</v>
      </c>
      <c r="J168" s="241">
        <f t="shared" si="0"/>
        <v>0</v>
      </c>
      <c r="K168" s="45"/>
      <c r="L168" s="157"/>
      <c r="M168" s="46" t="s">
        <v>1</v>
      </c>
      <c r="N168" s="158" t="s">
        <v>41</v>
      </c>
      <c r="O168" s="132"/>
      <c r="P168" s="133">
        <f t="shared" si="1"/>
        <v>0</v>
      </c>
      <c r="Q168" s="133">
        <v>0</v>
      </c>
      <c r="R168" s="133">
        <f t="shared" si="2"/>
        <v>0</v>
      </c>
      <c r="S168" s="133">
        <v>0</v>
      </c>
      <c r="T168" s="134">
        <f t="shared" si="3"/>
        <v>0</v>
      </c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R168" s="135" t="s">
        <v>420</v>
      </c>
      <c r="AT168" s="135" t="s">
        <v>368</v>
      </c>
      <c r="AU168" s="135" t="s">
        <v>88</v>
      </c>
      <c r="AY168" s="80" t="s">
        <v>203</v>
      </c>
      <c r="BE168" s="136">
        <f t="shared" si="4"/>
        <v>0</v>
      </c>
      <c r="BF168" s="136">
        <f t="shared" si="5"/>
        <v>0</v>
      </c>
      <c r="BG168" s="136">
        <f t="shared" si="6"/>
        <v>0</v>
      </c>
      <c r="BH168" s="136">
        <f t="shared" si="7"/>
        <v>0</v>
      </c>
      <c r="BI168" s="136">
        <f t="shared" si="8"/>
        <v>0</v>
      </c>
      <c r="BJ168" s="80" t="s">
        <v>88</v>
      </c>
      <c r="BK168" s="136">
        <f t="shared" si="9"/>
        <v>0</v>
      </c>
      <c r="BL168" s="80" t="s">
        <v>308</v>
      </c>
      <c r="BM168" s="135" t="s">
        <v>744</v>
      </c>
    </row>
    <row r="169" spans="1:65" s="87" customFormat="1" ht="16.5" customHeight="1">
      <c r="A169" s="163"/>
      <c r="B169" s="258"/>
      <c r="C169" s="235" t="s">
        <v>459</v>
      </c>
      <c r="D169" s="235" t="s">
        <v>368</v>
      </c>
      <c r="E169" s="236" t="s">
        <v>2110</v>
      </c>
      <c r="F169" s="237" t="s">
        <v>2111</v>
      </c>
      <c r="G169" s="238" t="s">
        <v>209</v>
      </c>
      <c r="H169" s="239">
        <v>1</v>
      </c>
      <c r="I169" s="242">
        <v>0</v>
      </c>
      <c r="J169" s="241">
        <f t="shared" si="0"/>
        <v>0</v>
      </c>
      <c r="K169" s="45"/>
      <c r="L169" s="157"/>
      <c r="M169" s="46" t="s">
        <v>1</v>
      </c>
      <c r="N169" s="158" t="s">
        <v>41</v>
      </c>
      <c r="O169" s="132"/>
      <c r="P169" s="133">
        <f t="shared" si="1"/>
        <v>0</v>
      </c>
      <c r="Q169" s="133">
        <v>0</v>
      </c>
      <c r="R169" s="133">
        <f t="shared" si="2"/>
        <v>0</v>
      </c>
      <c r="S169" s="133">
        <v>0</v>
      </c>
      <c r="T169" s="134">
        <f t="shared" si="3"/>
        <v>0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R169" s="135" t="s">
        <v>420</v>
      </c>
      <c r="AT169" s="135" t="s">
        <v>368</v>
      </c>
      <c r="AU169" s="135" t="s">
        <v>88</v>
      </c>
      <c r="AY169" s="80" t="s">
        <v>203</v>
      </c>
      <c r="BE169" s="136">
        <f t="shared" si="4"/>
        <v>0</v>
      </c>
      <c r="BF169" s="136">
        <f t="shared" si="5"/>
        <v>0</v>
      </c>
      <c r="BG169" s="136">
        <f t="shared" si="6"/>
        <v>0</v>
      </c>
      <c r="BH169" s="136">
        <f t="shared" si="7"/>
        <v>0</v>
      </c>
      <c r="BI169" s="136">
        <f t="shared" si="8"/>
        <v>0</v>
      </c>
      <c r="BJ169" s="80" t="s">
        <v>88</v>
      </c>
      <c r="BK169" s="136">
        <f t="shared" si="9"/>
        <v>0</v>
      </c>
      <c r="BL169" s="80" t="s">
        <v>308</v>
      </c>
      <c r="BM169" s="135" t="s">
        <v>761</v>
      </c>
    </row>
    <row r="170" spans="1:65" s="87" customFormat="1" ht="16.5" customHeight="1">
      <c r="A170" s="163"/>
      <c r="B170" s="258"/>
      <c r="C170" s="235" t="s">
        <v>464</v>
      </c>
      <c r="D170" s="235" t="s">
        <v>368</v>
      </c>
      <c r="E170" s="236" t="s">
        <v>2112</v>
      </c>
      <c r="F170" s="237" t="s">
        <v>2113</v>
      </c>
      <c r="G170" s="238" t="s">
        <v>209</v>
      </c>
      <c r="H170" s="239">
        <v>1</v>
      </c>
      <c r="I170" s="242">
        <v>0</v>
      </c>
      <c r="J170" s="241">
        <f t="shared" si="0"/>
        <v>0</v>
      </c>
      <c r="K170" s="45"/>
      <c r="L170" s="157"/>
      <c r="M170" s="46" t="s">
        <v>1</v>
      </c>
      <c r="N170" s="158" t="s">
        <v>41</v>
      </c>
      <c r="O170" s="132"/>
      <c r="P170" s="133">
        <f t="shared" si="1"/>
        <v>0</v>
      </c>
      <c r="Q170" s="133">
        <v>0</v>
      </c>
      <c r="R170" s="133">
        <f t="shared" si="2"/>
        <v>0</v>
      </c>
      <c r="S170" s="133">
        <v>0</v>
      </c>
      <c r="T170" s="134">
        <f t="shared" si="3"/>
        <v>0</v>
      </c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R170" s="135" t="s">
        <v>420</v>
      </c>
      <c r="AT170" s="135" t="s">
        <v>368</v>
      </c>
      <c r="AU170" s="135" t="s">
        <v>88</v>
      </c>
      <c r="AY170" s="80" t="s">
        <v>203</v>
      </c>
      <c r="BE170" s="136">
        <f t="shared" si="4"/>
        <v>0</v>
      </c>
      <c r="BF170" s="136">
        <f t="shared" si="5"/>
        <v>0</v>
      </c>
      <c r="BG170" s="136">
        <f t="shared" si="6"/>
        <v>0</v>
      </c>
      <c r="BH170" s="136">
        <f t="shared" si="7"/>
        <v>0</v>
      </c>
      <c r="BI170" s="136">
        <f t="shared" si="8"/>
        <v>0</v>
      </c>
      <c r="BJ170" s="80" t="s">
        <v>88</v>
      </c>
      <c r="BK170" s="136">
        <f t="shared" si="9"/>
        <v>0</v>
      </c>
      <c r="BL170" s="80" t="s">
        <v>308</v>
      </c>
      <c r="BM170" s="135" t="s">
        <v>773</v>
      </c>
    </row>
    <row r="171" spans="1:65" s="87" customFormat="1" ht="16.5" customHeight="1">
      <c r="A171" s="163"/>
      <c r="B171" s="258"/>
      <c r="C171" s="235" t="s">
        <v>470</v>
      </c>
      <c r="D171" s="235" t="s">
        <v>368</v>
      </c>
      <c r="E171" s="236" t="s">
        <v>2114</v>
      </c>
      <c r="F171" s="237" t="s">
        <v>2115</v>
      </c>
      <c r="G171" s="238" t="s">
        <v>209</v>
      </c>
      <c r="H171" s="239">
        <v>1</v>
      </c>
      <c r="I171" s="242">
        <v>0</v>
      </c>
      <c r="J171" s="241">
        <f t="shared" si="0"/>
        <v>0</v>
      </c>
      <c r="K171" s="45"/>
      <c r="L171" s="157"/>
      <c r="M171" s="46" t="s">
        <v>1</v>
      </c>
      <c r="N171" s="158" t="s">
        <v>41</v>
      </c>
      <c r="O171" s="132"/>
      <c r="P171" s="133">
        <f t="shared" si="1"/>
        <v>0</v>
      </c>
      <c r="Q171" s="133">
        <v>0</v>
      </c>
      <c r="R171" s="133">
        <f t="shared" si="2"/>
        <v>0</v>
      </c>
      <c r="S171" s="133">
        <v>0</v>
      </c>
      <c r="T171" s="134">
        <f t="shared" si="3"/>
        <v>0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R171" s="135" t="s">
        <v>420</v>
      </c>
      <c r="AT171" s="135" t="s">
        <v>368</v>
      </c>
      <c r="AU171" s="135" t="s">
        <v>88</v>
      </c>
      <c r="AY171" s="80" t="s">
        <v>203</v>
      </c>
      <c r="BE171" s="136">
        <f t="shared" si="4"/>
        <v>0</v>
      </c>
      <c r="BF171" s="136">
        <f t="shared" si="5"/>
        <v>0</v>
      </c>
      <c r="BG171" s="136">
        <f t="shared" si="6"/>
        <v>0</v>
      </c>
      <c r="BH171" s="136">
        <f t="shared" si="7"/>
        <v>0</v>
      </c>
      <c r="BI171" s="136">
        <f t="shared" si="8"/>
        <v>0</v>
      </c>
      <c r="BJ171" s="80" t="s">
        <v>88</v>
      </c>
      <c r="BK171" s="136">
        <f t="shared" si="9"/>
        <v>0</v>
      </c>
      <c r="BL171" s="80" t="s">
        <v>308</v>
      </c>
      <c r="BM171" s="135" t="s">
        <v>786</v>
      </c>
    </row>
    <row r="172" spans="1:65" s="87" customFormat="1" ht="16.5" customHeight="1">
      <c r="A172" s="163"/>
      <c r="B172" s="258"/>
      <c r="C172" s="235" t="s">
        <v>477</v>
      </c>
      <c r="D172" s="235" t="s">
        <v>368</v>
      </c>
      <c r="E172" s="236" t="s">
        <v>2116</v>
      </c>
      <c r="F172" s="237" t="s">
        <v>2117</v>
      </c>
      <c r="G172" s="238" t="s">
        <v>209</v>
      </c>
      <c r="H172" s="239">
        <v>1</v>
      </c>
      <c r="I172" s="242">
        <v>0</v>
      </c>
      <c r="J172" s="241">
        <f t="shared" ref="J172:J199" si="10">ROUND(I172*H172,2)</f>
        <v>0</v>
      </c>
      <c r="K172" s="45"/>
      <c r="L172" s="157"/>
      <c r="M172" s="46" t="s">
        <v>1</v>
      </c>
      <c r="N172" s="158" t="s">
        <v>41</v>
      </c>
      <c r="O172" s="132"/>
      <c r="P172" s="133">
        <f t="shared" ref="P172:P199" si="11">O172*H172</f>
        <v>0</v>
      </c>
      <c r="Q172" s="133">
        <v>0</v>
      </c>
      <c r="R172" s="133">
        <f t="shared" ref="R172:R199" si="12">Q172*H172</f>
        <v>0</v>
      </c>
      <c r="S172" s="133">
        <v>0</v>
      </c>
      <c r="T172" s="134">
        <f t="shared" ref="T172:T199" si="13">S172*H172</f>
        <v>0</v>
      </c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R172" s="135" t="s">
        <v>420</v>
      </c>
      <c r="AT172" s="135" t="s">
        <v>368</v>
      </c>
      <c r="AU172" s="135" t="s">
        <v>88</v>
      </c>
      <c r="AY172" s="80" t="s">
        <v>203</v>
      </c>
      <c r="BE172" s="136">
        <f t="shared" ref="BE172:BE199" si="14">IF(N172="základná",J172,0)</f>
        <v>0</v>
      </c>
      <c r="BF172" s="136">
        <f t="shared" ref="BF172:BF199" si="15">IF(N172="znížená",J172,0)</f>
        <v>0</v>
      </c>
      <c r="BG172" s="136">
        <f t="shared" ref="BG172:BG199" si="16">IF(N172="zákl. prenesená",J172,0)</f>
        <v>0</v>
      </c>
      <c r="BH172" s="136">
        <f t="shared" ref="BH172:BH199" si="17">IF(N172="zníž. prenesená",J172,0)</f>
        <v>0</v>
      </c>
      <c r="BI172" s="136">
        <f t="shared" ref="BI172:BI199" si="18">IF(N172="nulová",J172,0)</f>
        <v>0</v>
      </c>
      <c r="BJ172" s="80" t="s">
        <v>88</v>
      </c>
      <c r="BK172" s="136">
        <f t="shared" ref="BK172:BK199" si="19">ROUND(I172*H172,2)</f>
        <v>0</v>
      </c>
      <c r="BL172" s="80" t="s">
        <v>308</v>
      </c>
      <c r="BM172" s="135" t="s">
        <v>805</v>
      </c>
    </row>
    <row r="173" spans="1:65" s="87" customFormat="1" ht="16.5" customHeight="1">
      <c r="A173" s="163"/>
      <c r="B173" s="258"/>
      <c r="C173" s="235" t="s">
        <v>484</v>
      </c>
      <c r="D173" s="235" t="s">
        <v>368</v>
      </c>
      <c r="E173" s="236" t="s">
        <v>2118</v>
      </c>
      <c r="F173" s="237" t="s">
        <v>2074</v>
      </c>
      <c r="G173" s="238" t="s">
        <v>209</v>
      </c>
      <c r="H173" s="239">
        <v>1</v>
      </c>
      <c r="I173" s="242">
        <v>0</v>
      </c>
      <c r="J173" s="241">
        <f t="shared" si="10"/>
        <v>0</v>
      </c>
      <c r="K173" s="45"/>
      <c r="L173" s="157"/>
      <c r="M173" s="46" t="s">
        <v>1</v>
      </c>
      <c r="N173" s="158" t="s">
        <v>41</v>
      </c>
      <c r="O173" s="132"/>
      <c r="P173" s="133">
        <f t="shared" si="11"/>
        <v>0</v>
      </c>
      <c r="Q173" s="133">
        <v>0</v>
      </c>
      <c r="R173" s="133">
        <f t="shared" si="12"/>
        <v>0</v>
      </c>
      <c r="S173" s="133">
        <v>0</v>
      </c>
      <c r="T173" s="134">
        <f t="shared" si="13"/>
        <v>0</v>
      </c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R173" s="135" t="s">
        <v>420</v>
      </c>
      <c r="AT173" s="135" t="s">
        <v>368</v>
      </c>
      <c r="AU173" s="135" t="s">
        <v>88</v>
      </c>
      <c r="AY173" s="80" t="s">
        <v>203</v>
      </c>
      <c r="BE173" s="136">
        <f t="shared" si="14"/>
        <v>0</v>
      </c>
      <c r="BF173" s="136">
        <f t="shared" si="15"/>
        <v>0</v>
      </c>
      <c r="BG173" s="136">
        <f t="shared" si="16"/>
        <v>0</v>
      </c>
      <c r="BH173" s="136">
        <f t="shared" si="17"/>
        <v>0</v>
      </c>
      <c r="BI173" s="136">
        <f t="shared" si="18"/>
        <v>0</v>
      </c>
      <c r="BJ173" s="80" t="s">
        <v>88</v>
      </c>
      <c r="BK173" s="136">
        <f t="shared" si="19"/>
        <v>0</v>
      </c>
      <c r="BL173" s="80" t="s">
        <v>308</v>
      </c>
      <c r="BM173" s="135" t="s">
        <v>815</v>
      </c>
    </row>
    <row r="174" spans="1:65" s="87" customFormat="1" ht="16.5" customHeight="1">
      <c r="A174" s="163"/>
      <c r="B174" s="258"/>
      <c r="C174" s="235" t="s">
        <v>495</v>
      </c>
      <c r="D174" s="235" t="s">
        <v>368</v>
      </c>
      <c r="E174" s="236" t="s">
        <v>2119</v>
      </c>
      <c r="F174" s="237" t="s">
        <v>2120</v>
      </c>
      <c r="G174" s="238" t="s">
        <v>209</v>
      </c>
      <c r="H174" s="239">
        <v>1</v>
      </c>
      <c r="I174" s="242">
        <v>0</v>
      </c>
      <c r="J174" s="241">
        <f t="shared" si="10"/>
        <v>0</v>
      </c>
      <c r="K174" s="45"/>
      <c r="L174" s="157"/>
      <c r="M174" s="46" t="s">
        <v>1</v>
      </c>
      <c r="N174" s="158" t="s">
        <v>41</v>
      </c>
      <c r="O174" s="132"/>
      <c r="P174" s="133">
        <f t="shared" si="11"/>
        <v>0</v>
      </c>
      <c r="Q174" s="133">
        <v>0</v>
      </c>
      <c r="R174" s="133">
        <f t="shared" si="12"/>
        <v>0</v>
      </c>
      <c r="S174" s="133">
        <v>0</v>
      </c>
      <c r="T174" s="134">
        <f t="shared" si="13"/>
        <v>0</v>
      </c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R174" s="135" t="s">
        <v>420</v>
      </c>
      <c r="AT174" s="135" t="s">
        <v>368</v>
      </c>
      <c r="AU174" s="135" t="s">
        <v>88</v>
      </c>
      <c r="AY174" s="80" t="s">
        <v>203</v>
      </c>
      <c r="BE174" s="136">
        <f t="shared" si="14"/>
        <v>0</v>
      </c>
      <c r="BF174" s="136">
        <f t="shared" si="15"/>
        <v>0</v>
      </c>
      <c r="BG174" s="136">
        <f t="shared" si="16"/>
        <v>0</v>
      </c>
      <c r="BH174" s="136">
        <f t="shared" si="17"/>
        <v>0</v>
      </c>
      <c r="BI174" s="136">
        <f t="shared" si="18"/>
        <v>0</v>
      </c>
      <c r="BJ174" s="80" t="s">
        <v>88</v>
      </c>
      <c r="BK174" s="136">
        <f t="shared" si="19"/>
        <v>0</v>
      </c>
      <c r="BL174" s="80" t="s">
        <v>308</v>
      </c>
      <c r="BM174" s="135" t="s">
        <v>826</v>
      </c>
    </row>
    <row r="175" spans="1:65" s="87" customFormat="1" ht="16.5" customHeight="1">
      <c r="A175" s="163"/>
      <c r="B175" s="258"/>
      <c r="C175" s="235" t="s">
        <v>503</v>
      </c>
      <c r="D175" s="235" t="s">
        <v>368</v>
      </c>
      <c r="E175" s="236" t="s">
        <v>2121</v>
      </c>
      <c r="F175" s="237" t="s">
        <v>2086</v>
      </c>
      <c r="G175" s="238" t="s">
        <v>209</v>
      </c>
      <c r="H175" s="239">
        <v>1</v>
      </c>
      <c r="I175" s="242">
        <v>0</v>
      </c>
      <c r="J175" s="241">
        <f t="shared" si="10"/>
        <v>0</v>
      </c>
      <c r="K175" s="45"/>
      <c r="L175" s="157"/>
      <c r="M175" s="46" t="s">
        <v>1</v>
      </c>
      <c r="N175" s="158" t="s">
        <v>41</v>
      </c>
      <c r="O175" s="132"/>
      <c r="P175" s="133">
        <f t="shared" si="11"/>
        <v>0</v>
      </c>
      <c r="Q175" s="133">
        <v>0</v>
      </c>
      <c r="R175" s="133">
        <f t="shared" si="12"/>
        <v>0</v>
      </c>
      <c r="S175" s="133">
        <v>0</v>
      </c>
      <c r="T175" s="134">
        <f t="shared" si="13"/>
        <v>0</v>
      </c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R175" s="135" t="s">
        <v>420</v>
      </c>
      <c r="AT175" s="135" t="s">
        <v>368</v>
      </c>
      <c r="AU175" s="135" t="s">
        <v>88</v>
      </c>
      <c r="AY175" s="80" t="s">
        <v>203</v>
      </c>
      <c r="BE175" s="136">
        <f t="shared" si="14"/>
        <v>0</v>
      </c>
      <c r="BF175" s="136">
        <f t="shared" si="15"/>
        <v>0</v>
      </c>
      <c r="BG175" s="136">
        <f t="shared" si="16"/>
        <v>0</v>
      </c>
      <c r="BH175" s="136">
        <f t="shared" si="17"/>
        <v>0</v>
      </c>
      <c r="BI175" s="136">
        <f t="shared" si="18"/>
        <v>0</v>
      </c>
      <c r="BJ175" s="80" t="s">
        <v>88</v>
      </c>
      <c r="BK175" s="136">
        <f t="shared" si="19"/>
        <v>0</v>
      </c>
      <c r="BL175" s="80" t="s">
        <v>308</v>
      </c>
      <c r="BM175" s="135" t="s">
        <v>836</v>
      </c>
    </row>
    <row r="176" spans="1:65" s="87" customFormat="1" ht="16.5" customHeight="1">
      <c r="A176" s="163"/>
      <c r="B176" s="258"/>
      <c r="C176" s="235" t="s">
        <v>540</v>
      </c>
      <c r="D176" s="235" t="s">
        <v>368</v>
      </c>
      <c r="E176" s="236" t="s">
        <v>2122</v>
      </c>
      <c r="F176" s="237" t="s">
        <v>2088</v>
      </c>
      <c r="G176" s="238" t="s">
        <v>209</v>
      </c>
      <c r="H176" s="239">
        <v>1</v>
      </c>
      <c r="I176" s="242">
        <v>0</v>
      </c>
      <c r="J176" s="241">
        <f t="shared" si="10"/>
        <v>0</v>
      </c>
      <c r="K176" s="45"/>
      <c r="L176" s="157"/>
      <c r="M176" s="46" t="s">
        <v>1</v>
      </c>
      <c r="N176" s="158" t="s">
        <v>41</v>
      </c>
      <c r="O176" s="132"/>
      <c r="P176" s="133">
        <f t="shared" si="11"/>
        <v>0</v>
      </c>
      <c r="Q176" s="133">
        <v>0</v>
      </c>
      <c r="R176" s="133">
        <f t="shared" si="12"/>
        <v>0</v>
      </c>
      <c r="S176" s="133">
        <v>0</v>
      </c>
      <c r="T176" s="134">
        <f t="shared" si="13"/>
        <v>0</v>
      </c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R176" s="135" t="s">
        <v>420</v>
      </c>
      <c r="AT176" s="135" t="s">
        <v>368</v>
      </c>
      <c r="AU176" s="135" t="s">
        <v>88</v>
      </c>
      <c r="AY176" s="80" t="s">
        <v>203</v>
      </c>
      <c r="BE176" s="136">
        <f t="shared" si="14"/>
        <v>0</v>
      </c>
      <c r="BF176" s="136">
        <f t="shared" si="15"/>
        <v>0</v>
      </c>
      <c r="BG176" s="136">
        <f t="shared" si="16"/>
        <v>0</v>
      </c>
      <c r="BH176" s="136">
        <f t="shared" si="17"/>
        <v>0</v>
      </c>
      <c r="BI176" s="136">
        <f t="shared" si="18"/>
        <v>0</v>
      </c>
      <c r="BJ176" s="80" t="s">
        <v>88</v>
      </c>
      <c r="BK176" s="136">
        <f t="shared" si="19"/>
        <v>0</v>
      </c>
      <c r="BL176" s="80" t="s">
        <v>308</v>
      </c>
      <c r="BM176" s="135" t="s">
        <v>845</v>
      </c>
    </row>
    <row r="177" spans="1:65" s="87" customFormat="1" ht="16.5" customHeight="1">
      <c r="A177" s="163"/>
      <c r="B177" s="258"/>
      <c r="C177" s="235" t="s">
        <v>548</v>
      </c>
      <c r="D177" s="235" t="s">
        <v>368</v>
      </c>
      <c r="E177" s="236" t="s">
        <v>2123</v>
      </c>
      <c r="F177" s="237" t="s">
        <v>2124</v>
      </c>
      <c r="G177" s="238" t="s">
        <v>209</v>
      </c>
      <c r="H177" s="239">
        <v>2</v>
      </c>
      <c r="I177" s="242">
        <v>0</v>
      </c>
      <c r="J177" s="241">
        <f t="shared" si="10"/>
        <v>0</v>
      </c>
      <c r="K177" s="45"/>
      <c r="L177" s="157"/>
      <c r="M177" s="46" t="s">
        <v>1</v>
      </c>
      <c r="N177" s="158" t="s">
        <v>41</v>
      </c>
      <c r="O177" s="132"/>
      <c r="P177" s="133">
        <f t="shared" si="11"/>
        <v>0</v>
      </c>
      <c r="Q177" s="133">
        <v>0</v>
      </c>
      <c r="R177" s="133">
        <f t="shared" si="12"/>
        <v>0</v>
      </c>
      <c r="S177" s="133">
        <v>0</v>
      </c>
      <c r="T177" s="134">
        <f t="shared" si="13"/>
        <v>0</v>
      </c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R177" s="135" t="s">
        <v>420</v>
      </c>
      <c r="AT177" s="135" t="s">
        <v>368</v>
      </c>
      <c r="AU177" s="135" t="s">
        <v>88</v>
      </c>
      <c r="AY177" s="80" t="s">
        <v>203</v>
      </c>
      <c r="BE177" s="136">
        <f t="shared" si="14"/>
        <v>0</v>
      </c>
      <c r="BF177" s="136">
        <f t="shared" si="15"/>
        <v>0</v>
      </c>
      <c r="BG177" s="136">
        <f t="shared" si="16"/>
        <v>0</v>
      </c>
      <c r="BH177" s="136">
        <f t="shared" si="17"/>
        <v>0</v>
      </c>
      <c r="BI177" s="136">
        <f t="shared" si="18"/>
        <v>0</v>
      </c>
      <c r="BJ177" s="80" t="s">
        <v>88</v>
      </c>
      <c r="BK177" s="136">
        <f t="shared" si="19"/>
        <v>0</v>
      </c>
      <c r="BL177" s="80" t="s">
        <v>308</v>
      </c>
      <c r="BM177" s="135" t="s">
        <v>858</v>
      </c>
    </row>
    <row r="178" spans="1:65" s="87" customFormat="1" ht="16.5" customHeight="1">
      <c r="A178" s="163"/>
      <c r="B178" s="258"/>
      <c r="C178" s="235" t="s">
        <v>556</v>
      </c>
      <c r="D178" s="235" t="s">
        <v>368</v>
      </c>
      <c r="E178" s="236" t="s">
        <v>2125</v>
      </c>
      <c r="F178" s="237" t="s">
        <v>2126</v>
      </c>
      <c r="G178" s="238" t="s">
        <v>209</v>
      </c>
      <c r="H178" s="239">
        <v>1</v>
      </c>
      <c r="I178" s="242">
        <v>0</v>
      </c>
      <c r="J178" s="241">
        <f t="shared" si="10"/>
        <v>0</v>
      </c>
      <c r="K178" s="45"/>
      <c r="L178" s="157"/>
      <c r="M178" s="46" t="s">
        <v>1</v>
      </c>
      <c r="N178" s="158" t="s">
        <v>41</v>
      </c>
      <c r="O178" s="132"/>
      <c r="P178" s="133">
        <f t="shared" si="11"/>
        <v>0</v>
      </c>
      <c r="Q178" s="133">
        <v>0</v>
      </c>
      <c r="R178" s="133">
        <f t="shared" si="12"/>
        <v>0</v>
      </c>
      <c r="S178" s="133">
        <v>0</v>
      </c>
      <c r="T178" s="134">
        <f t="shared" si="13"/>
        <v>0</v>
      </c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R178" s="135" t="s">
        <v>420</v>
      </c>
      <c r="AT178" s="135" t="s">
        <v>368</v>
      </c>
      <c r="AU178" s="135" t="s">
        <v>88</v>
      </c>
      <c r="AY178" s="80" t="s">
        <v>203</v>
      </c>
      <c r="BE178" s="136">
        <f t="shared" si="14"/>
        <v>0</v>
      </c>
      <c r="BF178" s="136">
        <f t="shared" si="15"/>
        <v>0</v>
      </c>
      <c r="BG178" s="136">
        <f t="shared" si="16"/>
        <v>0</v>
      </c>
      <c r="BH178" s="136">
        <f t="shared" si="17"/>
        <v>0</v>
      </c>
      <c r="BI178" s="136">
        <f t="shared" si="18"/>
        <v>0</v>
      </c>
      <c r="BJ178" s="80" t="s">
        <v>88</v>
      </c>
      <c r="BK178" s="136">
        <f t="shared" si="19"/>
        <v>0</v>
      </c>
      <c r="BL178" s="80" t="s">
        <v>308</v>
      </c>
      <c r="BM178" s="135" t="s">
        <v>874</v>
      </c>
    </row>
    <row r="179" spans="1:65" s="87" customFormat="1" ht="16.5" customHeight="1">
      <c r="A179" s="163"/>
      <c r="B179" s="258"/>
      <c r="C179" s="235" t="s">
        <v>567</v>
      </c>
      <c r="D179" s="235" t="s">
        <v>368</v>
      </c>
      <c r="E179" s="236" t="s">
        <v>2127</v>
      </c>
      <c r="F179" s="237" t="s">
        <v>2128</v>
      </c>
      <c r="G179" s="238" t="s">
        <v>209</v>
      </c>
      <c r="H179" s="239">
        <v>1</v>
      </c>
      <c r="I179" s="242">
        <v>0</v>
      </c>
      <c r="J179" s="241">
        <f t="shared" si="10"/>
        <v>0</v>
      </c>
      <c r="K179" s="45"/>
      <c r="L179" s="157"/>
      <c r="M179" s="46" t="s">
        <v>1</v>
      </c>
      <c r="N179" s="158" t="s">
        <v>41</v>
      </c>
      <c r="O179" s="132"/>
      <c r="P179" s="133">
        <f t="shared" si="11"/>
        <v>0</v>
      </c>
      <c r="Q179" s="133">
        <v>0</v>
      </c>
      <c r="R179" s="133">
        <f t="shared" si="12"/>
        <v>0</v>
      </c>
      <c r="S179" s="133">
        <v>0</v>
      </c>
      <c r="T179" s="134">
        <f t="shared" si="13"/>
        <v>0</v>
      </c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R179" s="135" t="s">
        <v>420</v>
      </c>
      <c r="AT179" s="135" t="s">
        <v>368</v>
      </c>
      <c r="AU179" s="135" t="s">
        <v>88</v>
      </c>
      <c r="AY179" s="80" t="s">
        <v>203</v>
      </c>
      <c r="BE179" s="136">
        <f t="shared" si="14"/>
        <v>0</v>
      </c>
      <c r="BF179" s="136">
        <f t="shared" si="15"/>
        <v>0</v>
      </c>
      <c r="BG179" s="136">
        <f t="shared" si="16"/>
        <v>0</v>
      </c>
      <c r="BH179" s="136">
        <f t="shared" si="17"/>
        <v>0</v>
      </c>
      <c r="BI179" s="136">
        <f t="shared" si="18"/>
        <v>0</v>
      </c>
      <c r="BJ179" s="80" t="s">
        <v>88</v>
      </c>
      <c r="BK179" s="136">
        <f t="shared" si="19"/>
        <v>0</v>
      </c>
      <c r="BL179" s="80" t="s">
        <v>308</v>
      </c>
      <c r="BM179" s="135" t="s">
        <v>898</v>
      </c>
    </row>
    <row r="180" spans="1:65" s="87" customFormat="1" ht="16.5" customHeight="1">
      <c r="A180" s="163"/>
      <c r="B180" s="258"/>
      <c r="C180" s="235" t="s">
        <v>585</v>
      </c>
      <c r="D180" s="235" t="s">
        <v>368</v>
      </c>
      <c r="E180" s="236" t="s">
        <v>2129</v>
      </c>
      <c r="F180" s="237" t="s">
        <v>2130</v>
      </c>
      <c r="G180" s="238" t="s">
        <v>209</v>
      </c>
      <c r="H180" s="239">
        <v>1</v>
      </c>
      <c r="I180" s="242">
        <v>0</v>
      </c>
      <c r="J180" s="241">
        <f t="shared" si="10"/>
        <v>0</v>
      </c>
      <c r="K180" s="45"/>
      <c r="L180" s="157"/>
      <c r="M180" s="46" t="s">
        <v>1</v>
      </c>
      <c r="N180" s="158" t="s">
        <v>41</v>
      </c>
      <c r="O180" s="132"/>
      <c r="P180" s="133">
        <f t="shared" si="11"/>
        <v>0</v>
      </c>
      <c r="Q180" s="133">
        <v>0</v>
      </c>
      <c r="R180" s="133">
        <f t="shared" si="12"/>
        <v>0</v>
      </c>
      <c r="S180" s="133">
        <v>0</v>
      </c>
      <c r="T180" s="134">
        <f t="shared" si="13"/>
        <v>0</v>
      </c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R180" s="135" t="s">
        <v>420</v>
      </c>
      <c r="AT180" s="135" t="s">
        <v>368</v>
      </c>
      <c r="AU180" s="135" t="s">
        <v>88</v>
      </c>
      <c r="AY180" s="80" t="s">
        <v>203</v>
      </c>
      <c r="BE180" s="136">
        <f t="shared" si="14"/>
        <v>0</v>
      </c>
      <c r="BF180" s="136">
        <f t="shared" si="15"/>
        <v>0</v>
      </c>
      <c r="BG180" s="136">
        <f t="shared" si="16"/>
        <v>0</v>
      </c>
      <c r="BH180" s="136">
        <f t="shared" si="17"/>
        <v>0</v>
      </c>
      <c r="BI180" s="136">
        <f t="shared" si="18"/>
        <v>0</v>
      </c>
      <c r="BJ180" s="80" t="s">
        <v>88</v>
      </c>
      <c r="BK180" s="136">
        <f t="shared" si="19"/>
        <v>0</v>
      </c>
      <c r="BL180" s="80" t="s">
        <v>308</v>
      </c>
      <c r="BM180" s="135" t="s">
        <v>921</v>
      </c>
    </row>
    <row r="181" spans="1:65" s="87" customFormat="1" ht="16.5" customHeight="1">
      <c r="A181" s="163"/>
      <c r="B181" s="258"/>
      <c r="C181" s="235" t="s">
        <v>591</v>
      </c>
      <c r="D181" s="235" t="s">
        <v>368</v>
      </c>
      <c r="E181" s="236" t="s">
        <v>2131</v>
      </c>
      <c r="F181" s="237" t="s">
        <v>2060</v>
      </c>
      <c r="G181" s="238" t="s">
        <v>209</v>
      </c>
      <c r="H181" s="239">
        <v>1</v>
      </c>
      <c r="I181" s="242">
        <v>0</v>
      </c>
      <c r="J181" s="241">
        <f t="shared" si="10"/>
        <v>0</v>
      </c>
      <c r="K181" s="45"/>
      <c r="L181" s="157"/>
      <c r="M181" s="46" t="s">
        <v>1</v>
      </c>
      <c r="N181" s="158" t="s">
        <v>41</v>
      </c>
      <c r="O181" s="132"/>
      <c r="P181" s="133">
        <f t="shared" si="11"/>
        <v>0</v>
      </c>
      <c r="Q181" s="133">
        <v>0</v>
      </c>
      <c r="R181" s="133">
        <f t="shared" si="12"/>
        <v>0</v>
      </c>
      <c r="S181" s="133">
        <v>0</v>
      </c>
      <c r="T181" s="134">
        <f t="shared" si="13"/>
        <v>0</v>
      </c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R181" s="135" t="s">
        <v>420</v>
      </c>
      <c r="AT181" s="135" t="s">
        <v>368</v>
      </c>
      <c r="AU181" s="135" t="s">
        <v>88</v>
      </c>
      <c r="AY181" s="80" t="s">
        <v>203</v>
      </c>
      <c r="BE181" s="136">
        <f t="shared" si="14"/>
        <v>0</v>
      </c>
      <c r="BF181" s="136">
        <f t="shared" si="15"/>
        <v>0</v>
      </c>
      <c r="BG181" s="136">
        <f t="shared" si="16"/>
        <v>0</v>
      </c>
      <c r="BH181" s="136">
        <f t="shared" si="17"/>
        <v>0</v>
      </c>
      <c r="BI181" s="136">
        <f t="shared" si="18"/>
        <v>0</v>
      </c>
      <c r="BJ181" s="80" t="s">
        <v>88</v>
      </c>
      <c r="BK181" s="136">
        <f t="shared" si="19"/>
        <v>0</v>
      </c>
      <c r="BL181" s="80" t="s">
        <v>308</v>
      </c>
      <c r="BM181" s="135" t="s">
        <v>930</v>
      </c>
    </row>
    <row r="182" spans="1:65" s="87" customFormat="1" ht="16.5" customHeight="1">
      <c r="A182" s="163"/>
      <c r="B182" s="258"/>
      <c r="C182" s="235" t="s">
        <v>602</v>
      </c>
      <c r="D182" s="235" t="s">
        <v>368</v>
      </c>
      <c r="E182" s="236" t="s">
        <v>2132</v>
      </c>
      <c r="F182" s="237" t="s">
        <v>2133</v>
      </c>
      <c r="G182" s="238" t="s">
        <v>209</v>
      </c>
      <c r="H182" s="239">
        <v>3</v>
      </c>
      <c r="I182" s="242">
        <v>0</v>
      </c>
      <c r="J182" s="241">
        <f t="shared" si="10"/>
        <v>0</v>
      </c>
      <c r="K182" s="45"/>
      <c r="L182" s="157"/>
      <c r="M182" s="46" t="s">
        <v>1</v>
      </c>
      <c r="N182" s="158" t="s">
        <v>41</v>
      </c>
      <c r="O182" s="132"/>
      <c r="P182" s="133">
        <f t="shared" si="11"/>
        <v>0</v>
      </c>
      <c r="Q182" s="133">
        <v>0</v>
      </c>
      <c r="R182" s="133">
        <f t="shared" si="12"/>
        <v>0</v>
      </c>
      <c r="S182" s="133">
        <v>0</v>
      </c>
      <c r="T182" s="134">
        <f t="shared" si="13"/>
        <v>0</v>
      </c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R182" s="135" t="s">
        <v>420</v>
      </c>
      <c r="AT182" s="135" t="s">
        <v>368</v>
      </c>
      <c r="AU182" s="135" t="s">
        <v>88</v>
      </c>
      <c r="AY182" s="80" t="s">
        <v>203</v>
      </c>
      <c r="BE182" s="136">
        <f t="shared" si="14"/>
        <v>0</v>
      </c>
      <c r="BF182" s="136">
        <f t="shared" si="15"/>
        <v>0</v>
      </c>
      <c r="BG182" s="136">
        <f t="shared" si="16"/>
        <v>0</v>
      </c>
      <c r="BH182" s="136">
        <f t="shared" si="17"/>
        <v>0</v>
      </c>
      <c r="BI182" s="136">
        <f t="shared" si="18"/>
        <v>0</v>
      </c>
      <c r="BJ182" s="80" t="s">
        <v>88</v>
      </c>
      <c r="BK182" s="136">
        <f t="shared" si="19"/>
        <v>0</v>
      </c>
      <c r="BL182" s="80" t="s">
        <v>308</v>
      </c>
      <c r="BM182" s="135" t="s">
        <v>940</v>
      </c>
    </row>
    <row r="183" spans="1:65" s="87" customFormat="1" ht="16.5" customHeight="1">
      <c r="A183" s="163"/>
      <c r="B183" s="258"/>
      <c r="C183" s="235" t="s">
        <v>417</v>
      </c>
      <c r="D183" s="235" t="s">
        <v>368</v>
      </c>
      <c r="E183" s="236" t="s">
        <v>2134</v>
      </c>
      <c r="F183" s="237" t="s">
        <v>2135</v>
      </c>
      <c r="G183" s="238" t="s">
        <v>209</v>
      </c>
      <c r="H183" s="239">
        <v>2</v>
      </c>
      <c r="I183" s="242">
        <v>0</v>
      </c>
      <c r="J183" s="241">
        <f t="shared" si="10"/>
        <v>0</v>
      </c>
      <c r="K183" s="45"/>
      <c r="L183" s="157"/>
      <c r="M183" s="46" t="s">
        <v>1</v>
      </c>
      <c r="N183" s="158" t="s">
        <v>41</v>
      </c>
      <c r="O183" s="132"/>
      <c r="P183" s="133">
        <f t="shared" si="11"/>
        <v>0</v>
      </c>
      <c r="Q183" s="133">
        <v>0</v>
      </c>
      <c r="R183" s="133">
        <f t="shared" si="12"/>
        <v>0</v>
      </c>
      <c r="S183" s="133">
        <v>0</v>
      </c>
      <c r="T183" s="134">
        <f t="shared" si="13"/>
        <v>0</v>
      </c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R183" s="135" t="s">
        <v>420</v>
      </c>
      <c r="AT183" s="135" t="s">
        <v>368</v>
      </c>
      <c r="AU183" s="135" t="s">
        <v>88</v>
      </c>
      <c r="AY183" s="80" t="s">
        <v>203</v>
      </c>
      <c r="BE183" s="136">
        <f t="shared" si="14"/>
        <v>0</v>
      </c>
      <c r="BF183" s="136">
        <f t="shared" si="15"/>
        <v>0</v>
      </c>
      <c r="BG183" s="136">
        <f t="shared" si="16"/>
        <v>0</v>
      </c>
      <c r="BH183" s="136">
        <f t="shared" si="17"/>
        <v>0</v>
      </c>
      <c r="BI183" s="136">
        <f t="shared" si="18"/>
        <v>0</v>
      </c>
      <c r="BJ183" s="80" t="s">
        <v>88</v>
      </c>
      <c r="BK183" s="136">
        <f t="shared" si="19"/>
        <v>0</v>
      </c>
      <c r="BL183" s="80" t="s">
        <v>308</v>
      </c>
      <c r="BM183" s="135" t="s">
        <v>967</v>
      </c>
    </row>
    <row r="184" spans="1:65" s="87" customFormat="1" ht="16.5" customHeight="1">
      <c r="A184" s="163"/>
      <c r="B184" s="258"/>
      <c r="C184" s="235" t="s">
        <v>610</v>
      </c>
      <c r="D184" s="235" t="s">
        <v>368</v>
      </c>
      <c r="E184" s="236" t="s">
        <v>2136</v>
      </c>
      <c r="F184" s="237" t="s">
        <v>2137</v>
      </c>
      <c r="G184" s="238" t="s">
        <v>209</v>
      </c>
      <c r="H184" s="239">
        <v>1</v>
      </c>
      <c r="I184" s="242">
        <v>0</v>
      </c>
      <c r="J184" s="241">
        <f t="shared" si="10"/>
        <v>0</v>
      </c>
      <c r="K184" s="45"/>
      <c r="L184" s="157"/>
      <c r="M184" s="46" t="s">
        <v>1</v>
      </c>
      <c r="N184" s="158" t="s">
        <v>41</v>
      </c>
      <c r="O184" s="132"/>
      <c r="P184" s="133">
        <f t="shared" si="11"/>
        <v>0</v>
      </c>
      <c r="Q184" s="133">
        <v>0</v>
      </c>
      <c r="R184" s="133">
        <f t="shared" si="12"/>
        <v>0</v>
      </c>
      <c r="S184" s="133">
        <v>0</v>
      </c>
      <c r="T184" s="134">
        <f t="shared" si="13"/>
        <v>0</v>
      </c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R184" s="135" t="s">
        <v>420</v>
      </c>
      <c r="AT184" s="135" t="s">
        <v>368</v>
      </c>
      <c r="AU184" s="135" t="s">
        <v>88</v>
      </c>
      <c r="AY184" s="80" t="s">
        <v>203</v>
      </c>
      <c r="BE184" s="136">
        <f t="shared" si="14"/>
        <v>0</v>
      </c>
      <c r="BF184" s="136">
        <f t="shared" si="15"/>
        <v>0</v>
      </c>
      <c r="BG184" s="136">
        <f t="shared" si="16"/>
        <v>0</v>
      </c>
      <c r="BH184" s="136">
        <f t="shared" si="17"/>
        <v>0</v>
      </c>
      <c r="BI184" s="136">
        <f t="shared" si="18"/>
        <v>0</v>
      </c>
      <c r="BJ184" s="80" t="s">
        <v>88</v>
      </c>
      <c r="BK184" s="136">
        <f t="shared" si="19"/>
        <v>0</v>
      </c>
      <c r="BL184" s="80" t="s">
        <v>308</v>
      </c>
      <c r="BM184" s="135" t="s">
        <v>997</v>
      </c>
    </row>
    <row r="185" spans="1:65" s="87" customFormat="1" ht="16.5" customHeight="1">
      <c r="A185" s="163"/>
      <c r="B185" s="258"/>
      <c r="C185" s="235" t="s">
        <v>617</v>
      </c>
      <c r="D185" s="235" t="s">
        <v>368</v>
      </c>
      <c r="E185" s="236" t="s">
        <v>2138</v>
      </c>
      <c r="F185" s="237" t="s">
        <v>2139</v>
      </c>
      <c r="G185" s="238" t="s">
        <v>209</v>
      </c>
      <c r="H185" s="239">
        <v>1</v>
      </c>
      <c r="I185" s="242">
        <v>0</v>
      </c>
      <c r="J185" s="241">
        <f t="shared" si="10"/>
        <v>0</v>
      </c>
      <c r="K185" s="45"/>
      <c r="L185" s="157"/>
      <c r="M185" s="46" t="s">
        <v>1</v>
      </c>
      <c r="N185" s="158" t="s">
        <v>41</v>
      </c>
      <c r="O185" s="132"/>
      <c r="P185" s="133">
        <f t="shared" si="11"/>
        <v>0</v>
      </c>
      <c r="Q185" s="133">
        <v>0</v>
      </c>
      <c r="R185" s="133">
        <f t="shared" si="12"/>
        <v>0</v>
      </c>
      <c r="S185" s="133">
        <v>0</v>
      </c>
      <c r="T185" s="134">
        <f t="shared" si="13"/>
        <v>0</v>
      </c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R185" s="135" t="s">
        <v>420</v>
      </c>
      <c r="AT185" s="135" t="s">
        <v>368</v>
      </c>
      <c r="AU185" s="135" t="s">
        <v>88</v>
      </c>
      <c r="AY185" s="80" t="s">
        <v>203</v>
      </c>
      <c r="BE185" s="136">
        <f t="shared" si="14"/>
        <v>0</v>
      </c>
      <c r="BF185" s="136">
        <f t="shared" si="15"/>
        <v>0</v>
      </c>
      <c r="BG185" s="136">
        <f t="shared" si="16"/>
        <v>0</v>
      </c>
      <c r="BH185" s="136">
        <f t="shared" si="17"/>
        <v>0</v>
      </c>
      <c r="BI185" s="136">
        <f t="shared" si="18"/>
        <v>0</v>
      </c>
      <c r="BJ185" s="80" t="s">
        <v>88</v>
      </c>
      <c r="BK185" s="136">
        <f t="shared" si="19"/>
        <v>0</v>
      </c>
      <c r="BL185" s="80" t="s">
        <v>308</v>
      </c>
      <c r="BM185" s="135" t="s">
        <v>1029</v>
      </c>
    </row>
    <row r="186" spans="1:65" s="87" customFormat="1" ht="16.5" customHeight="1">
      <c r="A186" s="163"/>
      <c r="B186" s="258"/>
      <c r="C186" s="235" t="s">
        <v>623</v>
      </c>
      <c r="D186" s="235" t="s">
        <v>368</v>
      </c>
      <c r="E186" s="236" t="s">
        <v>2140</v>
      </c>
      <c r="F186" s="237" t="s">
        <v>2141</v>
      </c>
      <c r="G186" s="238" t="s">
        <v>209</v>
      </c>
      <c r="H186" s="239">
        <v>2</v>
      </c>
      <c r="I186" s="242">
        <v>0</v>
      </c>
      <c r="J186" s="241">
        <f t="shared" si="10"/>
        <v>0</v>
      </c>
      <c r="K186" s="45"/>
      <c r="L186" s="157"/>
      <c r="M186" s="46" t="s">
        <v>1</v>
      </c>
      <c r="N186" s="158" t="s">
        <v>41</v>
      </c>
      <c r="O186" s="132"/>
      <c r="P186" s="133">
        <f t="shared" si="11"/>
        <v>0</v>
      </c>
      <c r="Q186" s="133">
        <v>0</v>
      </c>
      <c r="R186" s="133">
        <f t="shared" si="12"/>
        <v>0</v>
      </c>
      <c r="S186" s="133">
        <v>0</v>
      </c>
      <c r="T186" s="134">
        <f t="shared" si="13"/>
        <v>0</v>
      </c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R186" s="135" t="s">
        <v>420</v>
      </c>
      <c r="AT186" s="135" t="s">
        <v>368</v>
      </c>
      <c r="AU186" s="135" t="s">
        <v>88</v>
      </c>
      <c r="AY186" s="80" t="s">
        <v>203</v>
      </c>
      <c r="BE186" s="136">
        <f t="shared" si="14"/>
        <v>0</v>
      </c>
      <c r="BF186" s="136">
        <f t="shared" si="15"/>
        <v>0</v>
      </c>
      <c r="BG186" s="136">
        <f t="shared" si="16"/>
        <v>0</v>
      </c>
      <c r="BH186" s="136">
        <f t="shared" si="17"/>
        <v>0</v>
      </c>
      <c r="BI186" s="136">
        <f t="shared" si="18"/>
        <v>0</v>
      </c>
      <c r="BJ186" s="80" t="s">
        <v>88</v>
      </c>
      <c r="BK186" s="136">
        <f t="shared" si="19"/>
        <v>0</v>
      </c>
      <c r="BL186" s="80" t="s">
        <v>308</v>
      </c>
      <c r="BM186" s="135" t="s">
        <v>1049</v>
      </c>
    </row>
    <row r="187" spans="1:65" s="87" customFormat="1" ht="16.5" customHeight="1">
      <c r="A187" s="163"/>
      <c r="B187" s="258"/>
      <c r="C187" s="235" t="s">
        <v>631</v>
      </c>
      <c r="D187" s="235" t="s">
        <v>368</v>
      </c>
      <c r="E187" s="236" t="s">
        <v>2142</v>
      </c>
      <c r="F187" s="237" t="s">
        <v>2143</v>
      </c>
      <c r="G187" s="238" t="s">
        <v>209</v>
      </c>
      <c r="H187" s="239">
        <v>1</v>
      </c>
      <c r="I187" s="242">
        <v>0</v>
      </c>
      <c r="J187" s="241">
        <f t="shared" si="10"/>
        <v>0</v>
      </c>
      <c r="K187" s="45"/>
      <c r="L187" s="157"/>
      <c r="M187" s="46" t="s">
        <v>1</v>
      </c>
      <c r="N187" s="158" t="s">
        <v>41</v>
      </c>
      <c r="O187" s="132"/>
      <c r="P187" s="133">
        <f t="shared" si="11"/>
        <v>0</v>
      </c>
      <c r="Q187" s="133">
        <v>0</v>
      </c>
      <c r="R187" s="133">
        <f t="shared" si="12"/>
        <v>0</v>
      </c>
      <c r="S187" s="133">
        <v>0</v>
      </c>
      <c r="T187" s="134">
        <f t="shared" si="13"/>
        <v>0</v>
      </c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R187" s="135" t="s">
        <v>420</v>
      </c>
      <c r="AT187" s="135" t="s">
        <v>368</v>
      </c>
      <c r="AU187" s="135" t="s">
        <v>88</v>
      </c>
      <c r="AY187" s="80" t="s">
        <v>203</v>
      </c>
      <c r="BE187" s="136">
        <f t="shared" si="14"/>
        <v>0</v>
      </c>
      <c r="BF187" s="136">
        <f t="shared" si="15"/>
        <v>0</v>
      </c>
      <c r="BG187" s="136">
        <f t="shared" si="16"/>
        <v>0</v>
      </c>
      <c r="BH187" s="136">
        <f t="shared" si="17"/>
        <v>0</v>
      </c>
      <c r="BI187" s="136">
        <f t="shared" si="18"/>
        <v>0</v>
      </c>
      <c r="BJ187" s="80" t="s">
        <v>88</v>
      </c>
      <c r="BK187" s="136">
        <f t="shared" si="19"/>
        <v>0</v>
      </c>
      <c r="BL187" s="80" t="s">
        <v>308</v>
      </c>
      <c r="BM187" s="135" t="s">
        <v>1077</v>
      </c>
    </row>
    <row r="188" spans="1:65" s="87" customFormat="1" ht="16.5" customHeight="1">
      <c r="A188" s="163"/>
      <c r="B188" s="258"/>
      <c r="C188" s="235" t="s">
        <v>635</v>
      </c>
      <c r="D188" s="235" t="s">
        <v>368</v>
      </c>
      <c r="E188" s="236" t="s">
        <v>2144</v>
      </c>
      <c r="F188" s="237" t="s">
        <v>2145</v>
      </c>
      <c r="G188" s="238" t="s">
        <v>209</v>
      </c>
      <c r="H188" s="239">
        <v>3</v>
      </c>
      <c r="I188" s="242">
        <v>0</v>
      </c>
      <c r="J188" s="241">
        <f t="shared" si="10"/>
        <v>0</v>
      </c>
      <c r="K188" s="45"/>
      <c r="L188" s="157"/>
      <c r="M188" s="46" t="s">
        <v>1</v>
      </c>
      <c r="N188" s="158" t="s">
        <v>41</v>
      </c>
      <c r="O188" s="132"/>
      <c r="P188" s="133">
        <f t="shared" si="11"/>
        <v>0</v>
      </c>
      <c r="Q188" s="133">
        <v>0</v>
      </c>
      <c r="R188" s="133">
        <f t="shared" si="12"/>
        <v>0</v>
      </c>
      <c r="S188" s="133">
        <v>0</v>
      </c>
      <c r="T188" s="134">
        <f t="shared" si="13"/>
        <v>0</v>
      </c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R188" s="135" t="s">
        <v>420</v>
      </c>
      <c r="AT188" s="135" t="s">
        <v>368</v>
      </c>
      <c r="AU188" s="135" t="s">
        <v>88</v>
      </c>
      <c r="AY188" s="80" t="s">
        <v>203</v>
      </c>
      <c r="BE188" s="136">
        <f t="shared" si="14"/>
        <v>0</v>
      </c>
      <c r="BF188" s="136">
        <f t="shared" si="15"/>
        <v>0</v>
      </c>
      <c r="BG188" s="136">
        <f t="shared" si="16"/>
        <v>0</v>
      </c>
      <c r="BH188" s="136">
        <f t="shared" si="17"/>
        <v>0</v>
      </c>
      <c r="BI188" s="136">
        <f t="shared" si="18"/>
        <v>0</v>
      </c>
      <c r="BJ188" s="80" t="s">
        <v>88</v>
      </c>
      <c r="BK188" s="136">
        <f t="shared" si="19"/>
        <v>0</v>
      </c>
      <c r="BL188" s="80" t="s">
        <v>308</v>
      </c>
      <c r="BM188" s="135" t="s">
        <v>1088</v>
      </c>
    </row>
    <row r="189" spans="1:65" s="87" customFormat="1" ht="16.5" customHeight="1">
      <c r="A189" s="163"/>
      <c r="B189" s="258"/>
      <c r="C189" s="235" t="s">
        <v>641</v>
      </c>
      <c r="D189" s="235" t="s">
        <v>368</v>
      </c>
      <c r="E189" s="236" t="s">
        <v>2146</v>
      </c>
      <c r="F189" s="237" t="s">
        <v>2141</v>
      </c>
      <c r="G189" s="238" t="s">
        <v>209</v>
      </c>
      <c r="H189" s="239">
        <v>5</v>
      </c>
      <c r="I189" s="242">
        <v>0</v>
      </c>
      <c r="J189" s="241">
        <f t="shared" si="10"/>
        <v>0</v>
      </c>
      <c r="K189" s="45"/>
      <c r="L189" s="157"/>
      <c r="M189" s="46" t="s">
        <v>1</v>
      </c>
      <c r="N189" s="158" t="s">
        <v>41</v>
      </c>
      <c r="O189" s="132"/>
      <c r="P189" s="133">
        <f t="shared" si="11"/>
        <v>0</v>
      </c>
      <c r="Q189" s="133">
        <v>0</v>
      </c>
      <c r="R189" s="133">
        <f t="shared" si="12"/>
        <v>0</v>
      </c>
      <c r="S189" s="133">
        <v>0</v>
      </c>
      <c r="T189" s="134">
        <f t="shared" si="13"/>
        <v>0</v>
      </c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R189" s="135" t="s">
        <v>420</v>
      </c>
      <c r="AT189" s="135" t="s">
        <v>368</v>
      </c>
      <c r="AU189" s="135" t="s">
        <v>88</v>
      </c>
      <c r="AY189" s="80" t="s">
        <v>203</v>
      </c>
      <c r="BE189" s="136">
        <f t="shared" si="14"/>
        <v>0</v>
      </c>
      <c r="BF189" s="136">
        <f t="shared" si="15"/>
        <v>0</v>
      </c>
      <c r="BG189" s="136">
        <f t="shared" si="16"/>
        <v>0</v>
      </c>
      <c r="BH189" s="136">
        <f t="shared" si="17"/>
        <v>0</v>
      </c>
      <c r="BI189" s="136">
        <f t="shared" si="18"/>
        <v>0</v>
      </c>
      <c r="BJ189" s="80" t="s">
        <v>88</v>
      </c>
      <c r="BK189" s="136">
        <f t="shared" si="19"/>
        <v>0</v>
      </c>
      <c r="BL189" s="80" t="s">
        <v>308</v>
      </c>
      <c r="BM189" s="135" t="s">
        <v>1101</v>
      </c>
    </row>
    <row r="190" spans="1:65" s="87" customFormat="1" ht="16.5" customHeight="1">
      <c r="A190" s="163"/>
      <c r="B190" s="258"/>
      <c r="C190" s="235" t="s">
        <v>670</v>
      </c>
      <c r="D190" s="235" t="s">
        <v>368</v>
      </c>
      <c r="E190" s="236" t="s">
        <v>2147</v>
      </c>
      <c r="F190" s="237" t="s">
        <v>2148</v>
      </c>
      <c r="G190" s="238" t="s">
        <v>209</v>
      </c>
      <c r="H190" s="239">
        <v>1</v>
      </c>
      <c r="I190" s="242">
        <v>0</v>
      </c>
      <c r="J190" s="241">
        <f t="shared" si="10"/>
        <v>0</v>
      </c>
      <c r="K190" s="45"/>
      <c r="L190" s="157"/>
      <c r="M190" s="46" t="s">
        <v>1</v>
      </c>
      <c r="N190" s="158" t="s">
        <v>41</v>
      </c>
      <c r="O190" s="132"/>
      <c r="P190" s="133">
        <f t="shared" si="11"/>
        <v>0</v>
      </c>
      <c r="Q190" s="133">
        <v>0</v>
      </c>
      <c r="R190" s="133">
        <f t="shared" si="12"/>
        <v>0</v>
      </c>
      <c r="S190" s="133">
        <v>0</v>
      </c>
      <c r="T190" s="134">
        <f t="shared" si="13"/>
        <v>0</v>
      </c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R190" s="135" t="s">
        <v>420</v>
      </c>
      <c r="AT190" s="135" t="s">
        <v>368</v>
      </c>
      <c r="AU190" s="135" t="s">
        <v>88</v>
      </c>
      <c r="AY190" s="80" t="s">
        <v>203</v>
      </c>
      <c r="BE190" s="136">
        <f t="shared" si="14"/>
        <v>0</v>
      </c>
      <c r="BF190" s="136">
        <f t="shared" si="15"/>
        <v>0</v>
      </c>
      <c r="BG190" s="136">
        <f t="shared" si="16"/>
        <v>0</v>
      </c>
      <c r="BH190" s="136">
        <f t="shared" si="17"/>
        <v>0</v>
      </c>
      <c r="BI190" s="136">
        <f t="shared" si="18"/>
        <v>0</v>
      </c>
      <c r="BJ190" s="80" t="s">
        <v>88</v>
      </c>
      <c r="BK190" s="136">
        <f t="shared" si="19"/>
        <v>0</v>
      </c>
      <c r="BL190" s="80" t="s">
        <v>308</v>
      </c>
      <c r="BM190" s="135" t="s">
        <v>1159</v>
      </c>
    </row>
    <row r="191" spans="1:65" s="87" customFormat="1" ht="16.5" customHeight="1">
      <c r="A191" s="163"/>
      <c r="B191" s="258"/>
      <c r="C191" s="235" t="s">
        <v>673</v>
      </c>
      <c r="D191" s="235" t="s">
        <v>368</v>
      </c>
      <c r="E191" s="236" t="s">
        <v>2149</v>
      </c>
      <c r="F191" s="237" t="s">
        <v>2150</v>
      </c>
      <c r="G191" s="238" t="s">
        <v>209</v>
      </c>
      <c r="H191" s="239">
        <v>2</v>
      </c>
      <c r="I191" s="242">
        <v>0</v>
      </c>
      <c r="J191" s="241">
        <f t="shared" si="10"/>
        <v>0</v>
      </c>
      <c r="K191" s="45"/>
      <c r="L191" s="157"/>
      <c r="M191" s="46" t="s">
        <v>1</v>
      </c>
      <c r="N191" s="158" t="s">
        <v>41</v>
      </c>
      <c r="O191" s="132"/>
      <c r="P191" s="133">
        <f t="shared" si="11"/>
        <v>0</v>
      </c>
      <c r="Q191" s="133">
        <v>0</v>
      </c>
      <c r="R191" s="133">
        <f t="shared" si="12"/>
        <v>0</v>
      </c>
      <c r="S191" s="133">
        <v>0</v>
      </c>
      <c r="T191" s="134">
        <f t="shared" si="13"/>
        <v>0</v>
      </c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R191" s="135" t="s">
        <v>420</v>
      </c>
      <c r="AT191" s="135" t="s">
        <v>368</v>
      </c>
      <c r="AU191" s="135" t="s">
        <v>88</v>
      </c>
      <c r="AY191" s="80" t="s">
        <v>203</v>
      </c>
      <c r="BE191" s="136">
        <f t="shared" si="14"/>
        <v>0</v>
      </c>
      <c r="BF191" s="136">
        <f t="shared" si="15"/>
        <v>0</v>
      </c>
      <c r="BG191" s="136">
        <f t="shared" si="16"/>
        <v>0</v>
      </c>
      <c r="BH191" s="136">
        <f t="shared" si="17"/>
        <v>0</v>
      </c>
      <c r="BI191" s="136">
        <f t="shared" si="18"/>
        <v>0</v>
      </c>
      <c r="BJ191" s="80" t="s">
        <v>88</v>
      </c>
      <c r="BK191" s="136">
        <f t="shared" si="19"/>
        <v>0</v>
      </c>
      <c r="BL191" s="80" t="s">
        <v>308</v>
      </c>
      <c r="BM191" s="135" t="s">
        <v>1174</v>
      </c>
    </row>
    <row r="192" spans="1:65" s="87" customFormat="1" ht="16.5" customHeight="1">
      <c r="A192" s="163"/>
      <c r="B192" s="258"/>
      <c r="C192" s="235" t="s">
        <v>679</v>
      </c>
      <c r="D192" s="235" t="s">
        <v>368</v>
      </c>
      <c r="E192" s="236" t="s">
        <v>2151</v>
      </c>
      <c r="F192" s="237" t="s">
        <v>2152</v>
      </c>
      <c r="G192" s="238" t="s">
        <v>209</v>
      </c>
      <c r="H192" s="239">
        <v>1</v>
      </c>
      <c r="I192" s="242">
        <v>0</v>
      </c>
      <c r="J192" s="241">
        <f t="shared" si="10"/>
        <v>0</v>
      </c>
      <c r="K192" s="45"/>
      <c r="L192" s="157"/>
      <c r="M192" s="46" t="s">
        <v>1</v>
      </c>
      <c r="N192" s="158" t="s">
        <v>41</v>
      </c>
      <c r="O192" s="132"/>
      <c r="P192" s="133">
        <f t="shared" si="11"/>
        <v>0</v>
      </c>
      <c r="Q192" s="133">
        <v>0</v>
      </c>
      <c r="R192" s="133">
        <f t="shared" si="12"/>
        <v>0</v>
      </c>
      <c r="S192" s="133">
        <v>0</v>
      </c>
      <c r="T192" s="134">
        <f t="shared" si="13"/>
        <v>0</v>
      </c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R192" s="135" t="s">
        <v>420</v>
      </c>
      <c r="AT192" s="135" t="s">
        <v>368</v>
      </c>
      <c r="AU192" s="135" t="s">
        <v>88</v>
      </c>
      <c r="AY192" s="80" t="s">
        <v>203</v>
      </c>
      <c r="BE192" s="136">
        <f t="shared" si="14"/>
        <v>0</v>
      </c>
      <c r="BF192" s="136">
        <f t="shared" si="15"/>
        <v>0</v>
      </c>
      <c r="BG192" s="136">
        <f t="shared" si="16"/>
        <v>0</v>
      </c>
      <c r="BH192" s="136">
        <f t="shared" si="17"/>
        <v>0</v>
      </c>
      <c r="BI192" s="136">
        <f t="shared" si="18"/>
        <v>0</v>
      </c>
      <c r="BJ192" s="80" t="s">
        <v>88</v>
      </c>
      <c r="BK192" s="136">
        <f t="shared" si="19"/>
        <v>0</v>
      </c>
      <c r="BL192" s="80" t="s">
        <v>308</v>
      </c>
      <c r="BM192" s="135" t="s">
        <v>1338</v>
      </c>
    </row>
    <row r="193" spans="1:65" s="87" customFormat="1" ht="16.5" customHeight="1">
      <c r="A193" s="163"/>
      <c r="B193" s="258"/>
      <c r="C193" s="235" t="s">
        <v>688</v>
      </c>
      <c r="D193" s="235" t="s">
        <v>368</v>
      </c>
      <c r="E193" s="236" t="s">
        <v>2153</v>
      </c>
      <c r="F193" s="237" t="s">
        <v>2154</v>
      </c>
      <c r="G193" s="238" t="s">
        <v>209</v>
      </c>
      <c r="H193" s="239">
        <v>1</v>
      </c>
      <c r="I193" s="242">
        <v>0</v>
      </c>
      <c r="J193" s="241">
        <f t="shared" si="10"/>
        <v>0</v>
      </c>
      <c r="K193" s="45"/>
      <c r="L193" s="157"/>
      <c r="M193" s="46" t="s">
        <v>1</v>
      </c>
      <c r="N193" s="158" t="s">
        <v>41</v>
      </c>
      <c r="O193" s="132"/>
      <c r="P193" s="133">
        <f t="shared" si="11"/>
        <v>0</v>
      </c>
      <c r="Q193" s="133">
        <v>0</v>
      </c>
      <c r="R193" s="133">
        <f t="shared" si="12"/>
        <v>0</v>
      </c>
      <c r="S193" s="133">
        <v>0</v>
      </c>
      <c r="T193" s="134">
        <f t="shared" si="13"/>
        <v>0</v>
      </c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R193" s="135" t="s">
        <v>420</v>
      </c>
      <c r="AT193" s="135" t="s">
        <v>368</v>
      </c>
      <c r="AU193" s="135" t="s">
        <v>88</v>
      </c>
      <c r="AY193" s="80" t="s">
        <v>203</v>
      </c>
      <c r="BE193" s="136">
        <f t="shared" si="14"/>
        <v>0</v>
      </c>
      <c r="BF193" s="136">
        <f t="shared" si="15"/>
        <v>0</v>
      </c>
      <c r="BG193" s="136">
        <f t="shared" si="16"/>
        <v>0</v>
      </c>
      <c r="BH193" s="136">
        <f t="shared" si="17"/>
        <v>0</v>
      </c>
      <c r="BI193" s="136">
        <f t="shared" si="18"/>
        <v>0</v>
      </c>
      <c r="BJ193" s="80" t="s">
        <v>88</v>
      </c>
      <c r="BK193" s="136">
        <f t="shared" si="19"/>
        <v>0</v>
      </c>
      <c r="BL193" s="80" t="s">
        <v>308</v>
      </c>
      <c r="BM193" s="135" t="s">
        <v>1341</v>
      </c>
    </row>
    <row r="194" spans="1:65" s="87" customFormat="1" ht="16.5" customHeight="1">
      <c r="A194" s="163"/>
      <c r="B194" s="258"/>
      <c r="C194" s="235" t="s">
        <v>692</v>
      </c>
      <c r="D194" s="235" t="s">
        <v>368</v>
      </c>
      <c r="E194" s="236" t="s">
        <v>2155</v>
      </c>
      <c r="F194" s="237" t="s">
        <v>2156</v>
      </c>
      <c r="G194" s="238" t="s">
        <v>209</v>
      </c>
      <c r="H194" s="239">
        <v>1</v>
      </c>
      <c r="I194" s="242">
        <v>0</v>
      </c>
      <c r="J194" s="241">
        <f t="shared" si="10"/>
        <v>0</v>
      </c>
      <c r="K194" s="45"/>
      <c r="L194" s="157"/>
      <c r="M194" s="46" t="s">
        <v>1</v>
      </c>
      <c r="N194" s="158" t="s">
        <v>41</v>
      </c>
      <c r="O194" s="132"/>
      <c r="P194" s="133">
        <f t="shared" si="11"/>
        <v>0</v>
      </c>
      <c r="Q194" s="133">
        <v>0</v>
      </c>
      <c r="R194" s="133">
        <f t="shared" si="12"/>
        <v>0</v>
      </c>
      <c r="S194" s="133">
        <v>0</v>
      </c>
      <c r="T194" s="134">
        <f t="shared" si="13"/>
        <v>0</v>
      </c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R194" s="135" t="s">
        <v>420</v>
      </c>
      <c r="AT194" s="135" t="s">
        <v>368</v>
      </c>
      <c r="AU194" s="135" t="s">
        <v>88</v>
      </c>
      <c r="AY194" s="80" t="s">
        <v>203</v>
      </c>
      <c r="BE194" s="136">
        <f t="shared" si="14"/>
        <v>0</v>
      </c>
      <c r="BF194" s="136">
        <f t="shared" si="15"/>
        <v>0</v>
      </c>
      <c r="BG194" s="136">
        <f t="shared" si="16"/>
        <v>0</v>
      </c>
      <c r="BH194" s="136">
        <f t="shared" si="17"/>
        <v>0</v>
      </c>
      <c r="BI194" s="136">
        <f t="shared" si="18"/>
        <v>0</v>
      </c>
      <c r="BJ194" s="80" t="s">
        <v>88</v>
      </c>
      <c r="BK194" s="136">
        <f t="shared" si="19"/>
        <v>0</v>
      </c>
      <c r="BL194" s="80" t="s">
        <v>308</v>
      </c>
      <c r="BM194" s="135" t="s">
        <v>1347</v>
      </c>
    </row>
    <row r="195" spans="1:65" s="87" customFormat="1" ht="16.5" customHeight="1">
      <c r="A195" s="163"/>
      <c r="B195" s="258"/>
      <c r="C195" s="235" t="s">
        <v>696</v>
      </c>
      <c r="D195" s="235" t="s">
        <v>368</v>
      </c>
      <c r="E195" s="236" t="s">
        <v>2157</v>
      </c>
      <c r="F195" s="237" t="s">
        <v>2158</v>
      </c>
      <c r="G195" s="238" t="s">
        <v>209</v>
      </c>
      <c r="H195" s="239">
        <v>1</v>
      </c>
      <c r="I195" s="242">
        <v>0</v>
      </c>
      <c r="J195" s="241">
        <f t="shared" si="10"/>
        <v>0</v>
      </c>
      <c r="K195" s="45"/>
      <c r="L195" s="157"/>
      <c r="M195" s="46" t="s">
        <v>1</v>
      </c>
      <c r="N195" s="158" t="s">
        <v>41</v>
      </c>
      <c r="O195" s="132"/>
      <c r="P195" s="133">
        <f t="shared" si="11"/>
        <v>0</v>
      </c>
      <c r="Q195" s="133">
        <v>0</v>
      </c>
      <c r="R195" s="133">
        <f t="shared" si="12"/>
        <v>0</v>
      </c>
      <c r="S195" s="133">
        <v>0</v>
      </c>
      <c r="T195" s="134">
        <f t="shared" si="13"/>
        <v>0</v>
      </c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R195" s="135" t="s">
        <v>420</v>
      </c>
      <c r="AT195" s="135" t="s">
        <v>368</v>
      </c>
      <c r="AU195" s="135" t="s">
        <v>88</v>
      </c>
      <c r="AY195" s="80" t="s">
        <v>203</v>
      </c>
      <c r="BE195" s="136">
        <f t="shared" si="14"/>
        <v>0</v>
      </c>
      <c r="BF195" s="136">
        <f t="shared" si="15"/>
        <v>0</v>
      </c>
      <c r="BG195" s="136">
        <f t="shared" si="16"/>
        <v>0</v>
      </c>
      <c r="BH195" s="136">
        <f t="shared" si="17"/>
        <v>0</v>
      </c>
      <c r="BI195" s="136">
        <f t="shared" si="18"/>
        <v>0</v>
      </c>
      <c r="BJ195" s="80" t="s">
        <v>88</v>
      </c>
      <c r="BK195" s="136">
        <f t="shared" si="19"/>
        <v>0</v>
      </c>
      <c r="BL195" s="80" t="s">
        <v>308</v>
      </c>
      <c r="BM195" s="135" t="s">
        <v>1350</v>
      </c>
    </row>
    <row r="196" spans="1:65" s="87" customFormat="1" ht="16.5" customHeight="1">
      <c r="A196" s="163"/>
      <c r="B196" s="258"/>
      <c r="C196" s="235" t="s">
        <v>702</v>
      </c>
      <c r="D196" s="235" t="s">
        <v>368</v>
      </c>
      <c r="E196" s="236" t="s">
        <v>2159</v>
      </c>
      <c r="F196" s="237" t="s">
        <v>2160</v>
      </c>
      <c r="G196" s="238" t="s">
        <v>209</v>
      </c>
      <c r="H196" s="239">
        <v>2</v>
      </c>
      <c r="I196" s="242">
        <v>0</v>
      </c>
      <c r="J196" s="241">
        <f t="shared" si="10"/>
        <v>0</v>
      </c>
      <c r="K196" s="45"/>
      <c r="L196" s="157"/>
      <c r="M196" s="46" t="s">
        <v>1</v>
      </c>
      <c r="N196" s="158" t="s">
        <v>41</v>
      </c>
      <c r="O196" s="132"/>
      <c r="P196" s="133">
        <f t="shared" si="11"/>
        <v>0</v>
      </c>
      <c r="Q196" s="133">
        <v>0</v>
      </c>
      <c r="R196" s="133">
        <f t="shared" si="12"/>
        <v>0</v>
      </c>
      <c r="S196" s="133">
        <v>0</v>
      </c>
      <c r="T196" s="134">
        <f t="shared" si="13"/>
        <v>0</v>
      </c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R196" s="135" t="s">
        <v>420</v>
      </c>
      <c r="AT196" s="135" t="s">
        <v>368</v>
      </c>
      <c r="AU196" s="135" t="s">
        <v>88</v>
      </c>
      <c r="AY196" s="80" t="s">
        <v>203</v>
      </c>
      <c r="BE196" s="136">
        <f t="shared" si="14"/>
        <v>0</v>
      </c>
      <c r="BF196" s="136">
        <f t="shared" si="15"/>
        <v>0</v>
      </c>
      <c r="BG196" s="136">
        <f t="shared" si="16"/>
        <v>0</v>
      </c>
      <c r="BH196" s="136">
        <f t="shared" si="17"/>
        <v>0</v>
      </c>
      <c r="BI196" s="136">
        <f t="shared" si="18"/>
        <v>0</v>
      </c>
      <c r="BJ196" s="80" t="s">
        <v>88</v>
      </c>
      <c r="BK196" s="136">
        <f t="shared" si="19"/>
        <v>0</v>
      </c>
      <c r="BL196" s="80" t="s">
        <v>308</v>
      </c>
      <c r="BM196" s="135" t="s">
        <v>1352</v>
      </c>
    </row>
    <row r="197" spans="1:65" s="87" customFormat="1" ht="16.5" customHeight="1">
      <c r="A197" s="163"/>
      <c r="B197" s="258"/>
      <c r="C197" s="235" t="s">
        <v>708</v>
      </c>
      <c r="D197" s="235" t="s">
        <v>368</v>
      </c>
      <c r="E197" s="236" t="s">
        <v>2161</v>
      </c>
      <c r="F197" s="237" t="s">
        <v>2162</v>
      </c>
      <c r="G197" s="238" t="s">
        <v>209</v>
      </c>
      <c r="H197" s="239">
        <v>1</v>
      </c>
      <c r="I197" s="242">
        <v>0</v>
      </c>
      <c r="J197" s="241">
        <f t="shared" si="10"/>
        <v>0</v>
      </c>
      <c r="K197" s="45"/>
      <c r="L197" s="157"/>
      <c r="M197" s="46" t="s">
        <v>1</v>
      </c>
      <c r="N197" s="158" t="s">
        <v>41</v>
      </c>
      <c r="O197" s="132"/>
      <c r="P197" s="133">
        <f t="shared" si="11"/>
        <v>0</v>
      </c>
      <c r="Q197" s="133">
        <v>0</v>
      </c>
      <c r="R197" s="133">
        <f t="shared" si="12"/>
        <v>0</v>
      </c>
      <c r="S197" s="133">
        <v>0</v>
      </c>
      <c r="T197" s="134">
        <f t="shared" si="13"/>
        <v>0</v>
      </c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R197" s="135" t="s">
        <v>420</v>
      </c>
      <c r="AT197" s="135" t="s">
        <v>368</v>
      </c>
      <c r="AU197" s="135" t="s">
        <v>88</v>
      </c>
      <c r="AY197" s="80" t="s">
        <v>203</v>
      </c>
      <c r="BE197" s="136">
        <f t="shared" si="14"/>
        <v>0</v>
      </c>
      <c r="BF197" s="136">
        <f t="shared" si="15"/>
        <v>0</v>
      </c>
      <c r="BG197" s="136">
        <f t="shared" si="16"/>
        <v>0</v>
      </c>
      <c r="BH197" s="136">
        <f t="shared" si="17"/>
        <v>0</v>
      </c>
      <c r="BI197" s="136">
        <f t="shared" si="18"/>
        <v>0</v>
      </c>
      <c r="BJ197" s="80" t="s">
        <v>88</v>
      </c>
      <c r="BK197" s="136">
        <f t="shared" si="19"/>
        <v>0</v>
      </c>
      <c r="BL197" s="80" t="s">
        <v>308</v>
      </c>
      <c r="BM197" s="135" t="s">
        <v>1354</v>
      </c>
    </row>
    <row r="198" spans="1:65" s="87" customFormat="1" ht="16.5" customHeight="1">
      <c r="A198" s="163"/>
      <c r="B198" s="258"/>
      <c r="C198" s="235" t="s">
        <v>718</v>
      </c>
      <c r="D198" s="235" t="s">
        <v>368</v>
      </c>
      <c r="E198" s="236" t="s">
        <v>2163</v>
      </c>
      <c r="F198" s="237" t="s">
        <v>2164</v>
      </c>
      <c r="G198" s="238" t="s">
        <v>209</v>
      </c>
      <c r="H198" s="239">
        <v>1</v>
      </c>
      <c r="I198" s="242">
        <v>0</v>
      </c>
      <c r="J198" s="241">
        <f t="shared" si="10"/>
        <v>0</v>
      </c>
      <c r="K198" s="45"/>
      <c r="L198" s="157"/>
      <c r="M198" s="46" t="s">
        <v>1</v>
      </c>
      <c r="N198" s="158" t="s">
        <v>41</v>
      </c>
      <c r="O198" s="132"/>
      <c r="P198" s="133">
        <f t="shared" si="11"/>
        <v>0</v>
      </c>
      <c r="Q198" s="133">
        <v>0</v>
      </c>
      <c r="R198" s="133">
        <f t="shared" si="12"/>
        <v>0</v>
      </c>
      <c r="S198" s="133">
        <v>0</v>
      </c>
      <c r="T198" s="134">
        <f t="shared" si="13"/>
        <v>0</v>
      </c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R198" s="135" t="s">
        <v>420</v>
      </c>
      <c r="AT198" s="135" t="s">
        <v>368</v>
      </c>
      <c r="AU198" s="135" t="s">
        <v>88</v>
      </c>
      <c r="AY198" s="80" t="s">
        <v>203</v>
      </c>
      <c r="BE198" s="136">
        <f t="shared" si="14"/>
        <v>0</v>
      </c>
      <c r="BF198" s="136">
        <f t="shared" si="15"/>
        <v>0</v>
      </c>
      <c r="BG198" s="136">
        <f t="shared" si="16"/>
        <v>0</v>
      </c>
      <c r="BH198" s="136">
        <f t="shared" si="17"/>
        <v>0</v>
      </c>
      <c r="BI198" s="136">
        <f t="shared" si="18"/>
        <v>0</v>
      </c>
      <c r="BJ198" s="80" t="s">
        <v>88</v>
      </c>
      <c r="BK198" s="136">
        <f t="shared" si="19"/>
        <v>0</v>
      </c>
      <c r="BL198" s="80" t="s">
        <v>308</v>
      </c>
      <c r="BM198" s="135" t="s">
        <v>1319</v>
      </c>
    </row>
    <row r="199" spans="1:65" s="87" customFormat="1" ht="16.5" customHeight="1">
      <c r="A199" s="163"/>
      <c r="B199" s="258"/>
      <c r="C199" s="235" t="s">
        <v>732</v>
      </c>
      <c r="D199" s="235" t="s">
        <v>368</v>
      </c>
      <c r="E199" s="236" t="s">
        <v>2165</v>
      </c>
      <c r="F199" s="237" t="s">
        <v>2166</v>
      </c>
      <c r="G199" s="238" t="s">
        <v>116</v>
      </c>
      <c r="H199" s="239">
        <v>120</v>
      </c>
      <c r="I199" s="242">
        <v>0</v>
      </c>
      <c r="J199" s="241">
        <f t="shared" si="10"/>
        <v>0</v>
      </c>
      <c r="K199" s="45"/>
      <c r="L199" s="157"/>
      <c r="M199" s="46" t="s">
        <v>1</v>
      </c>
      <c r="N199" s="158" t="s">
        <v>41</v>
      </c>
      <c r="O199" s="132"/>
      <c r="P199" s="133">
        <f t="shared" si="11"/>
        <v>0</v>
      </c>
      <c r="Q199" s="133">
        <v>0</v>
      </c>
      <c r="R199" s="133">
        <f t="shared" si="12"/>
        <v>0</v>
      </c>
      <c r="S199" s="133">
        <v>0</v>
      </c>
      <c r="T199" s="134">
        <f t="shared" si="13"/>
        <v>0</v>
      </c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R199" s="135" t="s">
        <v>420</v>
      </c>
      <c r="AT199" s="135" t="s">
        <v>368</v>
      </c>
      <c r="AU199" s="135" t="s">
        <v>88</v>
      </c>
      <c r="AY199" s="80" t="s">
        <v>203</v>
      </c>
      <c r="BE199" s="136">
        <f t="shared" si="14"/>
        <v>0</v>
      </c>
      <c r="BF199" s="136">
        <f t="shared" si="15"/>
        <v>0</v>
      </c>
      <c r="BG199" s="136">
        <f t="shared" si="16"/>
        <v>0</v>
      </c>
      <c r="BH199" s="136">
        <f t="shared" si="17"/>
        <v>0</v>
      </c>
      <c r="BI199" s="136">
        <f t="shared" si="18"/>
        <v>0</v>
      </c>
      <c r="BJ199" s="80" t="s">
        <v>88</v>
      </c>
      <c r="BK199" s="136">
        <f t="shared" si="19"/>
        <v>0</v>
      </c>
      <c r="BL199" s="80" t="s">
        <v>308</v>
      </c>
      <c r="BM199" s="135" t="s">
        <v>1357</v>
      </c>
    </row>
    <row r="200" spans="1:65" s="35" customFormat="1" ht="22.9" customHeight="1">
      <c r="A200" s="188"/>
      <c r="B200" s="405"/>
      <c r="C200" s="59"/>
      <c r="D200" s="60" t="s">
        <v>74</v>
      </c>
      <c r="E200" s="61" t="s">
        <v>2167</v>
      </c>
      <c r="F200" s="61" t="s">
        <v>2168</v>
      </c>
      <c r="G200" s="59"/>
      <c r="H200" s="59"/>
      <c r="I200" s="242">
        <v>0</v>
      </c>
      <c r="J200" s="63">
        <f>BK200</f>
        <v>0</v>
      </c>
      <c r="L200" s="123"/>
      <c r="M200" s="125"/>
      <c r="N200" s="126"/>
      <c r="O200" s="126"/>
      <c r="P200" s="127">
        <f>SUM(P201:P217)</f>
        <v>0</v>
      </c>
      <c r="Q200" s="126"/>
      <c r="R200" s="127">
        <f>SUM(R201:R217)</f>
        <v>0</v>
      </c>
      <c r="S200" s="126"/>
      <c r="T200" s="128">
        <f>SUM(T201:T217)</f>
        <v>0</v>
      </c>
      <c r="AR200" s="124" t="s">
        <v>82</v>
      </c>
      <c r="AT200" s="129" t="s">
        <v>74</v>
      </c>
      <c r="AU200" s="129" t="s">
        <v>82</v>
      </c>
      <c r="AY200" s="124" t="s">
        <v>203</v>
      </c>
      <c r="BK200" s="130">
        <f>SUM(BK201:BK217)</f>
        <v>0</v>
      </c>
    </row>
    <row r="201" spans="1:65" s="87" customFormat="1" ht="16.5" customHeight="1">
      <c r="A201" s="163"/>
      <c r="B201" s="258"/>
      <c r="C201" s="235" t="s">
        <v>738</v>
      </c>
      <c r="D201" s="235" t="s">
        <v>368</v>
      </c>
      <c r="E201" s="236" t="s">
        <v>2169</v>
      </c>
      <c r="F201" s="237" t="s">
        <v>2164</v>
      </c>
      <c r="G201" s="238" t="s">
        <v>209</v>
      </c>
      <c r="H201" s="239">
        <v>1</v>
      </c>
      <c r="I201" s="242">
        <v>0</v>
      </c>
      <c r="J201" s="241">
        <f t="shared" ref="J201:J217" si="20">ROUND(I201*H201,2)</f>
        <v>0</v>
      </c>
      <c r="K201" s="45"/>
      <c r="L201" s="157"/>
      <c r="M201" s="46" t="s">
        <v>1</v>
      </c>
      <c r="N201" s="158" t="s">
        <v>41</v>
      </c>
      <c r="O201" s="132"/>
      <c r="P201" s="133">
        <f t="shared" ref="P201:P217" si="21">O201*H201</f>
        <v>0</v>
      </c>
      <c r="Q201" s="133">
        <v>0</v>
      </c>
      <c r="R201" s="133">
        <f t="shared" ref="R201:R217" si="22">Q201*H201</f>
        <v>0</v>
      </c>
      <c r="S201" s="133">
        <v>0</v>
      </c>
      <c r="T201" s="134">
        <f t="shared" ref="T201:T217" si="23">S201*H201</f>
        <v>0</v>
      </c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R201" s="135" t="s">
        <v>420</v>
      </c>
      <c r="AT201" s="135" t="s">
        <v>368</v>
      </c>
      <c r="AU201" s="135" t="s">
        <v>88</v>
      </c>
      <c r="AY201" s="80" t="s">
        <v>203</v>
      </c>
      <c r="BE201" s="136">
        <f t="shared" ref="BE201:BE217" si="24">IF(N201="základná",J201,0)</f>
        <v>0</v>
      </c>
      <c r="BF201" s="136">
        <f t="shared" ref="BF201:BF217" si="25">IF(N201="znížená",J201,0)</f>
        <v>0</v>
      </c>
      <c r="BG201" s="136">
        <f t="shared" ref="BG201:BG217" si="26">IF(N201="zákl. prenesená",J201,0)</f>
        <v>0</v>
      </c>
      <c r="BH201" s="136">
        <f t="shared" ref="BH201:BH217" si="27">IF(N201="zníž. prenesená",J201,0)</f>
        <v>0</v>
      </c>
      <c r="BI201" s="136">
        <f t="shared" ref="BI201:BI217" si="28">IF(N201="nulová",J201,0)</f>
        <v>0</v>
      </c>
      <c r="BJ201" s="80" t="s">
        <v>88</v>
      </c>
      <c r="BK201" s="136">
        <f t="shared" ref="BK201:BK217" si="29">ROUND(I201*H201,2)</f>
        <v>0</v>
      </c>
      <c r="BL201" s="80" t="s">
        <v>308</v>
      </c>
      <c r="BM201" s="135" t="s">
        <v>1359</v>
      </c>
    </row>
    <row r="202" spans="1:65" s="87" customFormat="1" ht="16.5" customHeight="1">
      <c r="A202" s="163"/>
      <c r="B202" s="258"/>
      <c r="C202" s="235" t="s">
        <v>744</v>
      </c>
      <c r="D202" s="235" t="s">
        <v>368</v>
      </c>
      <c r="E202" s="236" t="s">
        <v>2170</v>
      </c>
      <c r="F202" s="237" t="s">
        <v>2171</v>
      </c>
      <c r="G202" s="238" t="s">
        <v>209</v>
      </c>
      <c r="H202" s="239">
        <v>1</v>
      </c>
      <c r="I202" s="242">
        <v>0</v>
      </c>
      <c r="J202" s="241">
        <f t="shared" si="20"/>
        <v>0</v>
      </c>
      <c r="K202" s="45"/>
      <c r="L202" s="157"/>
      <c r="M202" s="46" t="s">
        <v>1</v>
      </c>
      <c r="N202" s="158" t="s">
        <v>41</v>
      </c>
      <c r="O202" s="132"/>
      <c r="P202" s="133">
        <f t="shared" si="21"/>
        <v>0</v>
      </c>
      <c r="Q202" s="133">
        <v>0</v>
      </c>
      <c r="R202" s="133">
        <f t="shared" si="22"/>
        <v>0</v>
      </c>
      <c r="S202" s="133">
        <v>0</v>
      </c>
      <c r="T202" s="134">
        <f t="shared" si="23"/>
        <v>0</v>
      </c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R202" s="135" t="s">
        <v>420</v>
      </c>
      <c r="AT202" s="135" t="s">
        <v>368</v>
      </c>
      <c r="AU202" s="135" t="s">
        <v>88</v>
      </c>
      <c r="AY202" s="80" t="s">
        <v>203</v>
      </c>
      <c r="BE202" s="136">
        <f t="shared" si="24"/>
        <v>0</v>
      </c>
      <c r="BF202" s="136">
        <f t="shared" si="25"/>
        <v>0</v>
      </c>
      <c r="BG202" s="136">
        <f t="shared" si="26"/>
        <v>0</v>
      </c>
      <c r="BH202" s="136">
        <f t="shared" si="27"/>
        <v>0</v>
      </c>
      <c r="BI202" s="136">
        <f t="shared" si="28"/>
        <v>0</v>
      </c>
      <c r="BJ202" s="80" t="s">
        <v>88</v>
      </c>
      <c r="BK202" s="136">
        <f t="shared" si="29"/>
        <v>0</v>
      </c>
      <c r="BL202" s="80" t="s">
        <v>308</v>
      </c>
      <c r="BM202" s="135" t="s">
        <v>1362</v>
      </c>
    </row>
    <row r="203" spans="1:65" s="87" customFormat="1" ht="16.5" customHeight="1">
      <c r="A203" s="163"/>
      <c r="B203" s="258"/>
      <c r="C203" s="235" t="s">
        <v>750</v>
      </c>
      <c r="D203" s="235" t="s">
        <v>368</v>
      </c>
      <c r="E203" s="236" t="s">
        <v>2172</v>
      </c>
      <c r="F203" s="237" t="s">
        <v>2145</v>
      </c>
      <c r="G203" s="238" t="s">
        <v>209</v>
      </c>
      <c r="H203" s="239">
        <v>2</v>
      </c>
      <c r="I203" s="242">
        <v>0</v>
      </c>
      <c r="J203" s="241">
        <f t="shared" si="20"/>
        <v>0</v>
      </c>
      <c r="K203" s="45"/>
      <c r="L203" s="157"/>
      <c r="M203" s="46" t="s">
        <v>1</v>
      </c>
      <c r="N203" s="158" t="s">
        <v>41</v>
      </c>
      <c r="O203" s="132"/>
      <c r="P203" s="133">
        <f t="shared" si="21"/>
        <v>0</v>
      </c>
      <c r="Q203" s="133">
        <v>0</v>
      </c>
      <c r="R203" s="133">
        <f t="shared" si="22"/>
        <v>0</v>
      </c>
      <c r="S203" s="133">
        <v>0</v>
      </c>
      <c r="T203" s="134">
        <f t="shared" si="23"/>
        <v>0</v>
      </c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R203" s="135" t="s">
        <v>420</v>
      </c>
      <c r="AT203" s="135" t="s">
        <v>368</v>
      </c>
      <c r="AU203" s="135" t="s">
        <v>88</v>
      </c>
      <c r="AY203" s="80" t="s">
        <v>203</v>
      </c>
      <c r="BE203" s="136">
        <f t="shared" si="24"/>
        <v>0</v>
      </c>
      <c r="BF203" s="136">
        <f t="shared" si="25"/>
        <v>0</v>
      </c>
      <c r="BG203" s="136">
        <f t="shared" si="26"/>
        <v>0</v>
      </c>
      <c r="BH203" s="136">
        <f t="shared" si="27"/>
        <v>0</v>
      </c>
      <c r="BI203" s="136">
        <f t="shared" si="28"/>
        <v>0</v>
      </c>
      <c r="BJ203" s="80" t="s">
        <v>88</v>
      </c>
      <c r="BK203" s="136">
        <f t="shared" si="29"/>
        <v>0</v>
      </c>
      <c r="BL203" s="80" t="s">
        <v>308</v>
      </c>
      <c r="BM203" s="135" t="s">
        <v>1365</v>
      </c>
    </row>
    <row r="204" spans="1:65" s="87" customFormat="1" ht="16.5" customHeight="1">
      <c r="A204" s="163"/>
      <c r="B204" s="258"/>
      <c r="C204" s="235" t="s">
        <v>761</v>
      </c>
      <c r="D204" s="235" t="s">
        <v>368</v>
      </c>
      <c r="E204" s="236" t="s">
        <v>2173</v>
      </c>
      <c r="F204" s="237" t="s">
        <v>2141</v>
      </c>
      <c r="G204" s="238" t="s">
        <v>209</v>
      </c>
      <c r="H204" s="239">
        <v>2</v>
      </c>
      <c r="I204" s="242">
        <v>0</v>
      </c>
      <c r="J204" s="241">
        <f t="shared" si="20"/>
        <v>0</v>
      </c>
      <c r="K204" s="45"/>
      <c r="L204" s="157"/>
      <c r="M204" s="46" t="s">
        <v>1</v>
      </c>
      <c r="N204" s="158" t="s">
        <v>41</v>
      </c>
      <c r="O204" s="132"/>
      <c r="P204" s="133">
        <f t="shared" si="21"/>
        <v>0</v>
      </c>
      <c r="Q204" s="133">
        <v>0</v>
      </c>
      <c r="R204" s="133">
        <f t="shared" si="22"/>
        <v>0</v>
      </c>
      <c r="S204" s="133">
        <v>0</v>
      </c>
      <c r="T204" s="134">
        <f t="shared" si="23"/>
        <v>0</v>
      </c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R204" s="135" t="s">
        <v>420</v>
      </c>
      <c r="AT204" s="135" t="s">
        <v>368</v>
      </c>
      <c r="AU204" s="135" t="s">
        <v>88</v>
      </c>
      <c r="AY204" s="80" t="s">
        <v>203</v>
      </c>
      <c r="BE204" s="136">
        <f t="shared" si="24"/>
        <v>0</v>
      </c>
      <c r="BF204" s="136">
        <f t="shared" si="25"/>
        <v>0</v>
      </c>
      <c r="BG204" s="136">
        <f t="shared" si="26"/>
        <v>0</v>
      </c>
      <c r="BH204" s="136">
        <f t="shared" si="27"/>
        <v>0</v>
      </c>
      <c r="BI204" s="136">
        <f t="shared" si="28"/>
        <v>0</v>
      </c>
      <c r="BJ204" s="80" t="s">
        <v>88</v>
      </c>
      <c r="BK204" s="136">
        <f t="shared" si="29"/>
        <v>0</v>
      </c>
      <c r="BL204" s="80" t="s">
        <v>308</v>
      </c>
      <c r="BM204" s="135" t="s">
        <v>1368</v>
      </c>
    </row>
    <row r="205" spans="1:65" s="87" customFormat="1" ht="16.5" customHeight="1">
      <c r="A205" s="163"/>
      <c r="B205" s="258"/>
      <c r="C205" s="235" t="s">
        <v>767</v>
      </c>
      <c r="D205" s="235" t="s">
        <v>368</v>
      </c>
      <c r="E205" s="236" t="s">
        <v>2174</v>
      </c>
      <c r="F205" s="237" t="s">
        <v>2175</v>
      </c>
      <c r="G205" s="238" t="s">
        <v>209</v>
      </c>
      <c r="H205" s="239">
        <v>1</v>
      </c>
      <c r="I205" s="242">
        <v>0</v>
      </c>
      <c r="J205" s="241">
        <f t="shared" si="20"/>
        <v>0</v>
      </c>
      <c r="K205" s="45"/>
      <c r="L205" s="157"/>
      <c r="M205" s="46" t="s">
        <v>1</v>
      </c>
      <c r="N205" s="158" t="s">
        <v>41</v>
      </c>
      <c r="O205" s="132"/>
      <c r="P205" s="133">
        <f t="shared" si="21"/>
        <v>0</v>
      </c>
      <c r="Q205" s="133">
        <v>0</v>
      </c>
      <c r="R205" s="133">
        <f t="shared" si="22"/>
        <v>0</v>
      </c>
      <c r="S205" s="133">
        <v>0</v>
      </c>
      <c r="T205" s="134">
        <f t="shared" si="23"/>
        <v>0</v>
      </c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R205" s="135" t="s">
        <v>420</v>
      </c>
      <c r="AT205" s="135" t="s">
        <v>368</v>
      </c>
      <c r="AU205" s="135" t="s">
        <v>88</v>
      </c>
      <c r="AY205" s="80" t="s">
        <v>203</v>
      </c>
      <c r="BE205" s="136">
        <f t="shared" si="24"/>
        <v>0</v>
      </c>
      <c r="BF205" s="136">
        <f t="shared" si="25"/>
        <v>0</v>
      </c>
      <c r="BG205" s="136">
        <f t="shared" si="26"/>
        <v>0</v>
      </c>
      <c r="BH205" s="136">
        <f t="shared" si="27"/>
        <v>0</v>
      </c>
      <c r="BI205" s="136">
        <f t="shared" si="28"/>
        <v>0</v>
      </c>
      <c r="BJ205" s="80" t="s">
        <v>88</v>
      </c>
      <c r="BK205" s="136">
        <f t="shared" si="29"/>
        <v>0</v>
      </c>
      <c r="BL205" s="80" t="s">
        <v>308</v>
      </c>
      <c r="BM205" s="135" t="s">
        <v>1371</v>
      </c>
    </row>
    <row r="206" spans="1:65" s="87" customFormat="1" ht="16.5" customHeight="1">
      <c r="A206" s="163"/>
      <c r="B206" s="258"/>
      <c r="C206" s="235" t="s">
        <v>773</v>
      </c>
      <c r="D206" s="235" t="s">
        <v>368</v>
      </c>
      <c r="E206" s="236" t="s">
        <v>2176</v>
      </c>
      <c r="F206" s="237" t="s">
        <v>2139</v>
      </c>
      <c r="G206" s="238" t="s">
        <v>209</v>
      </c>
      <c r="H206" s="239">
        <v>1</v>
      </c>
      <c r="I206" s="242">
        <v>0</v>
      </c>
      <c r="J206" s="241">
        <f t="shared" si="20"/>
        <v>0</v>
      </c>
      <c r="K206" s="45"/>
      <c r="L206" s="157"/>
      <c r="M206" s="46" t="s">
        <v>1</v>
      </c>
      <c r="N206" s="158" t="s">
        <v>41</v>
      </c>
      <c r="O206" s="132"/>
      <c r="P206" s="133">
        <f t="shared" si="21"/>
        <v>0</v>
      </c>
      <c r="Q206" s="133">
        <v>0</v>
      </c>
      <c r="R206" s="133">
        <f t="shared" si="22"/>
        <v>0</v>
      </c>
      <c r="S206" s="133">
        <v>0</v>
      </c>
      <c r="T206" s="134">
        <f t="shared" si="23"/>
        <v>0</v>
      </c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R206" s="135" t="s">
        <v>420</v>
      </c>
      <c r="AT206" s="135" t="s">
        <v>368</v>
      </c>
      <c r="AU206" s="135" t="s">
        <v>88</v>
      </c>
      <c r="AY206" s="80" t="s">
        <v>203</v>
      </c>
      <c r="BE206" s="136">
        <f t="shared" si="24"/>
        <v>0</v>
      </c>
      <c r="BF206" s="136">
        <f t="shared" si="25"/>
        <v>0</v>
      </c>
      <c r="BG206" s="136">
        <f t="shared" si="26"/>
        <v>0</v>
      </c>
      <c r="BH206" s="136">
        <f t="shared" si="27"/>
        <v>0</v>
      </c>
      <c r="BI206" s="136">
        <f t="shared" si="28"/>
        <v>0</v>
      </c>
      <c r="BJ206" s="80" t="s">
        <v>88</v>
      </c>
      <c r="BK206" s="136">
        <f t="shared" si="29"/>
        <v>0</v>
      </c>
      <c r="BL206" s="80" t="s">
        <v>308</v>
      </c>
      <c r="BM206" s="135" t="s">
        <v>1374</v>
      </c>
    </row>
    <row r="207" spans="1:65" s="87" customFormat="1" ht="16.5" customHeight="1">
      <c r="A207" s="163"/>
      <c r="B207" s="258"/>
      <c r="C207" s="235" t="s">
        <v>781</v>
      </c>
      <c r="D207" s="235" t="s">
        <v>368</v>
      </c>
      <c r="E207" s="236" t="s">
        <v>2177</v>
      </c>
      <c r="F207" s="237" t="s">
        <v>2150</v>
      </c>
      <c r="G207" s="238" t="s">
        <v>209</v>
      </c>
      <c r="H207" s="239">
        <v>2</v>
      </c>
      <c r="I207" s="242">
        <v>0</v>
      </c>
      <c r="J207" s="241">
        <f t="shared" si="20"/>
        <v>0</v>
      </c>
      <c r="K207" s="45"/>
      <c r="L207" s="157"/>
      <c r="M207" s="46" t="s">
        <v>1</v>
      </c>
      <c r="N207" s="158" t="s">
        <v>41</v>
      </c>
      <c r="O207" s="132"/>
      <c r="P207" s="133">
        <f t="shared" si="21"/>
        <v>0</v>
      </c>
      <c r="Q207" s="133">
        <v>0</v>
      </c>
      <c r="R207" s="133">
        <f t="shared" si="22"/>
        <v>0</v>
      </c>
      <c r="S207" s="133">
        <v>0</v>
      </c>
      <c r="T207" s="134">
        <f t="shared" si="23"/>
        <v>0</v>
      </c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R207" s="135" t="s">
        <v>420</v>
      </c>
      <c r="AT207" s="135" t="s">
        <v>368</v>
      </c>
      <c r="AU207" s="135" t="s">
        <v>88</v>
      </c>
      <c r="AY207" s="80" t="s">
        <v>203</v>
      </c>
      <c r="BE207" s="136">
        <f t="shared" si="24"/>
        <v>0</v>
      </c>
      <c r="BF207" s="136">
        <f t="shared" si="25"/>
        <v>0</v>
      </c>
      <c r="BG207" s="136">
        <f t="shared" si="26"/>
        <v>0</v>
      </c>
      <c r="BH207" s="136">
        <f t="shared" si="27"/>
        <v>0</v>
      </c>
      <c r="BI207" s="136">
        <f t="shared" si="28"/>
        <v>0</v>
      </c>
      <c r="BJ207" s="80" t="s">
        <v>88</v>
      </c>
      <c r="BK207" s="136">
        <f t="shared" si="29"/>
        <v>0</v>
      </c>
      <c r="BL207" s="80" t="s">
        <v>308</v>
      </c>
      <c r="BM207" s="135" t="s">
        <v>1377</v>
      </c>
    </row>
    <row r="208" spans="1:65" s="87" customFormat="1" ht="16.5" customHeight="1">
      <c r="A208" s="163"/>
      <c r="B208" s="258"/>
      <c r="C208" s="235" t="s">
        <v>786</v>
      </c>
      <c r="D208" s="235" t="s">
        <v>368</v>
      </c>
      <c r="E208" s="236" t="s">
        <v>2178</v>
      </c>
      <c r="F208" s="237" t="s">
        <v>2152</v>
      </c>
      <c r="G208" s="238" t="s">
        <v>209</v>
      </c>
      <c r="H208" s="239">
        <v>1</v>
      </c>
      <c r="I208" s="242">
        <v>0</v>
      </c>
      <c r="J208" s="241">
        <f t="shared" si="20"/>
        <v>0</v>
      </c>
      <c r="K208" s="45"/>
      <c r="L208" s="157"/>
      <c r="M208" s="46" t="s">
        <v>1</v>
      </c>
      <c r="N208" s="158" t="s">
        <v>41</v>
      </c>
      <c r="O208" s="132"/>
      <c r="P208" s="133">
        <f t="shared" si="21"/>
        <v>0</v>
      </c>
      <c r="Q208" s="133">
        <v>0</v>
      </c>
      <c r="R208" s="133">
        <f t="shared" si="22"/>
        <v>0</v>
      </c>
      <c r="S208" s="133">
        <v>0</v>
      </c>
      <c r="T208" s="134">
        <f t="shared" si="23"/>
        <v>0</v>
      </c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R208" s="135" t="s">
        <v>420</v>
      </c>
      <c r="AT208" s="135" t="s">
        <v>368</v>
      </c>
      <c r="AU208" s="135" t="s">
        <v>88</v>
      </c>
      <c r="AY208" s="80" t="s">
        <v>203</v>
      </c>
      <c r="BE208" s="136">
        <f t="shared" si="24"/>
        <v>0</v>
      </c>
      <c r="BF208" s="136">
        <f t="shared" si="25"/>
        <v>0</v>
      </c>
      <c r="BG208" s="136">
        <f t="shared" si="26"/>
        <v>0</v>
      </c>
      <c r="BH208" s="136">
        <f t="shared" si="27"/>
        <v>0</v>
      </c>
      <c r="BI208" s="136">
        <f t="shared" si="28"/>
        <v>0</v>
      </c>
      <c r="BJ208" s="80" t="s">
        <v>88</v>
      </c>
      <c r="BK208" s="136">
        <f t="shared" si="29"/>
        <v>0</v>
      </c>
      <c r="BL208" s="80" t="s">
        <v>308</v>
      </c>
      <c r="BM208" s="135" t="s">
        <v>1379</v>
      </c>
    </row>
    <row r="209" spans="1:65" s="87" customFormat="1" ht="16.5" customHeight="1">
      <c r="A209" s="163"/>
      <c r="B209" s="258"/>
      <c r="C209" s="235" t="s">
        <v>792</v>
      </c>
      <c r="D209" s="235" t="s">
        <v>368</v>
      </c>
      <c r="E209" s="236" t="s">
        <v>2179</v>
      </c>
      <c r="F209" s="237" t="s">
        <v>2180</v>
      </c>
      <c r="G209" s="238" t="s">
        <v>209</v>
      </c>
      <c r="H209" s="239">
        <v>1</v>
      </c>
      <c r="I209" s="242">
        <v>0</v>
      </c>
      <c r="J209" s="241">
        <f t="shared" si="20"/>
        <v>0</v>
      </c>
      <c r="K209" s="45"/>
      <c r="L209" s="157"/>
      <c r="M209" s="46" t="s">
        <v>1</v>
      </c>
      <c r="N209" s="158" t="s">
        <v>41</v>
      </c>
      <c r="O209" s="132"/>
      <c r="P209" s="133">
        <f t="shared" si="21"/>
        <v>0</v>
      </c>
      <c r="Q209" s="133">
        <v>0</v>
      </c>
      <c r="R209" s="133">
        <f t="shared" si="22"/>
        <v>0</v>
      </c>
      <c r="S209" s="133">
        <v>0</v>
      </c>
      <c r="T209" s="134">
        <f t="shared" si="23"/>
        <v>0</v>
      </c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R209" s="135" t="s">
        <v>420</v>
      </c>
      <c r="AT209" s="135" t="s">
        <v>368</v>
      </c>
      <c r="AU209" s="135" t="s">
        <v>88</v>
      </c>
      <c r="AY209" s="80" t="s">
        <v>203</v>
      </c>
      <c r="BE209" s="136">
        <f t="shared" si="24"/>
        <v>0</v>
      </c>
      <c r="BF209" s="136">
        <f t="shared" si="25"/>
        <v>0</v>
      </c>
      <c r="BG209" s="136">
        <f t="shared" si="26"/>
        <v>0</v>
      </c>
      <c r="BH209" s="136">
        <f t="shared" si="27"/>
        <v>0</v>
      </c>
      <c r="BI209" s="136">
        <f t="shared" si="28"/>
        <v>0</v>
      </c>
      <c r="BJ209" s="80" t="s">
        <v>88</v>
      </c>
      <c r="BK209" s="136">
        <f t="shared" si="29"/>
        <v>0</v>
      </c>
      <c r="BL209" s="80" t="s">
        <v>308</v>
      </c>
      <c r="BM209" s="135" t="s">
        <v>1382</v>
      </c>
    </row>
    <row r="210" spans="1:65" s="87" customFormat="1" ht="16.5" customHeight="1">
      <c r="A210" s="163"/>
      <c r="B210" s="258"/>
      <c r="C210" s="235" t="s">
        <v>805</v>
      </c>
      <c r="D210" s="235" t="s">
        <v>368</v>
      </c>
      <c r="E210" s="236" t="s">
        <v>2181</v>
      </c>
      <c r="F210" s="237" t="s">
        <v>2141</v>
      </c>
      <c r="G210" s="238" t="s">
        <v>209</v>
      </c>
      <c r="H210" s="239">
        <v>7</v>
      </c>
      <c r="I210" s="242">
        <v>0</v>
      </c>
      <c r="J210" s="241">
        <f t="shared" si="20"/>
        <v>0</v>
      </c>
      <c r="K210" s="45"/>
      <c r="L210" s="157"/>
      <c r="M210" s="46" t="s">
        <v>1</v>
      </c>
      <c r="N210" s="158" t="s">
        <v>41</v>
      </c>
      <c r="O210" s="132"/>
      <c r="P210" s="133">
        <f t="shared" si="21"/>
        <v>0</v>
      </c>
      <c r="Q210" s="133">
        <v>0</v>
      </c>
      <c r="R210" s="133">
        <f t="shared" si="22"/>
        <v>0</v>
      </c>
      <c r="S210" s="133">
        <v>0</v>
      </c>
      <c r="T210" s="134">
        <f t="shared" si="23"/>
        <v>0</v>
      </c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R210" s="135" t="s">
        <v>420</v>
      </c>
      <c r="AT210" s="135" t="s">
        <v>368</v>
      </c>
      <c r="AU210" s="135" t="s">
        <v>88</v>
      </c>
      <c r="AY210" s="80" t="s">
        <v>203</v>
      </c>
      <c r="BE210" s="136">
        <f t="shared" si="24"/>
        <v>0</v>
      </c>
      <c r="BF210" s="136">
        <f t="shared" si="25"/>
        <v>0</v>
      </c>
      <c r="BG210" s="136">
        <f t="shared" si="26"/>
        <v>0</v>
      </c>
      <c r="BH210" s="136">
        <f t="shared" si="27"/>
        <v>0</v>
      </c>
      <c r="BI210" s="136">
        <f t="shared" si="28"/>
        <v>0</v>
      </c>
      <c r="BJ210" s="80" t="s">
        <v>88</v>
      </c>
      <c r="BK210" s="136">
        <f t="shared" si="29"/>
        <v>0</v>
      </c>
      <c r="BL210" s="80" t="s">
        <v>308</v>
      </c>
      <c r="BM210" s="135" t="s">
        <v>1385</v>
      </c>
    </row>
    <row r="211" spans="1:65" s="87" customFormat="1" ht="16.5" customHeight="1">
      <c r="A211" s="163"/>
      <c r="B211" s="258"/>
      <c r="C211" s="235" t="s">
        <v>810</v>
      </c>
      <c r="D211" s="235" t="s">
        <v>368</v>
      </c>
      <c r="E211" s="236" t="s">
        <v>2182</v>
      </c>
      <c r="F211" s="237" t="s">
        <v>2139</v>
      </c>
      <c r="G211" s="238" t="s">
        <v>209</v>
      </c>
      <c r="H211" s="239">
        <v>2</v>
      </c>
      <c r="I211" s="242">
        <v>0</v>
      </c>
      <c r="J211" s="241">
        <f t="shared" si="20"/>
        <v>0</v>
      </c>
      <c r="K211" s="45"/>
      <c r="L211" s="157"/>
      <c r="M211" s="46" t="s">
        <v>1</v>
      </c>
      <c r="N211" s="158" t="s">
        <v>41</v>
      </c>
      <c r="O211" s="132"/>
      <c r="P211" s="133">
        <f t="shared" si="21"/>
        <v>0</v>
      </c>
      <c r="Q211" s="133">
        <v>0</v>
      </c>
      <c r="R211" s="133">
        <f t="shared" si="22"/>
        <v>0</v>
      </c>
      <c r="S211" s="133">
        <v>0</v>
      </c>
      <c r="T211" s="134">
        <f t="shared" si="23"/>
        <v>0</v>
      </c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R211" s="135" t="s">
        <v>420</v>
      </c>
      <c r="AT211" s="135" t="s">
        <v>368</v>
      </c>
      <c r="AU211" s="135" t="s">
        <v>88</v>
      </c>
      <c r="AY211" s="80" t="s">
        <v>203</v>
      </c>
      <c r="BE211" s="136">
        <f t="shared" si="24"/>
        <v>0</v>
      </c>
      <c r="BF211" s="136">
        <f t="shared" si="25"/>
        <v>0</v>
      </c>
      <c r="BG211" s="136">
        <f t="shared" si="26"/>
        <v>0</v>
      </c>
      <c r="BH211" s="136">
        <f t="shared" si="27"/>
        <v>0</v>
      </c>
      <c r="BI211" s="136">
        <f t="shared" si="28"/>
        <v>0</v>
      </c>
      <c r="BJ211" s="80" t="s">
        <v>88</v>
      </c>
      <c r="BK211" s="136">
        <f t="shared" si="29"/>
        <v>0</v>
      </c>
      <c r="BL211" s="80" t="s">
        <v>308</v>
      </c>
      <c r="BM211" s="135" t="s">
        <v>1388</v>
      </c>
    </row>
    <row r="212" spans="1:65" s="87" customFormat="1" ht="16.5" customHeight="1">
      <c r="A212" s="163"/>
      <c r="B212" s="258"/>
      <c r="C212" s="235" t="s">
        <v>815</v>
      </c>
      <c r="D212" s="235" t="s">
        <v>368</v>
      </c>
      <c r="E212" s="236" t="s">
        <v>2183</v>
      </c>
      <c r="F212" s="237" t="s">
        <v>2141</v>
      </c>
      <c r="G212" s="238" t="s">
        <v>209</v>
      </c>
      <c r="H212" s="239">
        <v>5</v>
      </c>
      <c r="I212" s="242">
        <v>0</v>
      </c>
      <c r="J212" s="241">
        <f t="shared" si="20"/>
        <v>0</v>
      </c>
      <c r="K212" s="45"/>
      <c r="L212" s="157"/>
      <c r="M212" s="46" t="s">
        <v>1</v>
      </c>
      <c r="N212" s="158" t="s">
        <v>41</v>
      </c>
      <c r="O212" s="132"/>
      <c r="P212" s="133">
        <f t="shared" si="21"/>
        <v>0</v>
      </c>
      <c r="Q212" s="133">
        <v>0</v>
      </c>
      <c r="R212" s="133">
        <f t="shared" si="22"/>
        <v>0</v>
      </c>
      <c r="S212" s="133">
        <v>0</v>
      </c>
      <c r="T212" s="134">
        <f t="shared" si="23"/>
        <v>0</v>
      </c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R212" s="135" t="s">
        <v>420</v>
      </c>
      <c r="AT212" s="135" t="s">
        <v>368</v>
      </c>
      <c r="AU212" s="135" t="s">
        <v>88</v>
      </c>
      <c r="AY212" s="80" t="s">
        <v>203</v>
      </c>
      <c r="BE212" s="136">
        <f t="shared" si="24"/>
        <v>0</v>
      </c>
      <c r="BF212" s="136">
        <f t="shared" si="25"/>
        <v>0</v>
      </c>
      <c r="BG212" s="136">
        <f t="shared" si="26"/>
        <v>0</v>
      </c>
      <c r="BH212" s="136">
        <f t="shared" si="27"/>
        <v>0</v>
      </c>
      <c r="BI212" s="136">
        <f t="shared" si="28"/>
        <v>0</v>
      </c>
      <c r="BJ212" s="80" t="s">
        <v>88</v>
      </c>
      <c r="BK212" s="136">
        <f t="shared" si="29"/>
        <v>0</v>
      </c>
      <c r="BL212" s="80" t="s">
        <v>308</v>
      </c>
      <c r="BM212" s="135" t="s">
        <v>1390</v>
      </c>
    </row>
    <row r="213" spans="1:65" s="87" customFormat="1" ht="16.5" customHeight="1">
      <c r="A213" s="163"/>
      <c r="B213" s="258"/>
      <c r="C213" s="235" t="s">
        <v>821</v>
      </c>
      <c r="D213" s="235" t="s">
        <v>368</v>
      </c>
      <c r="E213" s="236" t="s">
        <v>2184</v>
      </c>
      <c r="F213" s="237" t="s">
        <v>2185</v>
      </c>
      <c r="G213" s="238" t="s">
        <v>209</v>
      </c>
      <c r="H213" s="239">
        <v>1</v>
      </c>
      <c r="I213" s="242">
        <v>0</v>
      </c>
      <c r="J213" s="241">
        <f t="shared" si="20"/>
        <v>0</v>
      </c>
      <c r="K213" s="45"/>
      <c r="L213" s="157"/>
      <c r="M213" s="46" t="s">
        <v>1</v>
      </c>
      <c r="N213" s="158" t="s">
        <v>41</v>
      </c>
      <c r="O213" s="132"/>
      <c r="P213" s="133">
        <f t="shared" si="21"/>
        <v>0</v>
      </c>
      <c r="Q213" s="133">
        <v>0</v>
      </c>
      <c r="R213" s="133">
        <f t="shared" si="22"/>
        <v>0</v>
      </c>
      <c r="S213" s="133">
        <v>0</v>
      </c>
      <c r="T213" s="134">
        <f t="shared" si="23"/>
        <v>0</v>
      </c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R213" s="135" t="s">
        <v>420</v>
      </c>
      <c r="AT213" s="135" t="s">
        <v>368</v>
      </c>
      <c r="AU213" s="135" t="s">
        <v>88</v>
      </c>
      <c r="AY213" s="80" t="s">
        <v>203</v>
      </c>
      <c r="BE213" s="136">
        <f t="shared" si="24"/>
        <v>0</v>
      </c>
      <c r="BF213" s="136">
        <f t="shared" si="25"/>
        <v>0</v>
      </c>
      <c r="BG213" s="136">
        <f t="shared" si="26"/>
        <v>0</v>
      </c>
      <c r="BH213" s="136">
        <f t="shared" si="27"/>
        <v>0</v>
      </c>
      <c r="BI213" s="136">
        <f t="shared" si="28"/>
        <v>0</v>
      </c>
      <c r="BJ213" s="80" t="s">
        <v>88</v>
      </c>
      <c r="BK213" s="136">
        <f t="shared" si="29"/>
        <v>0</v>
      </c>
      <c r="BL213" s="80" t="s">
        <v>308</v>
      </c>
      <c r="BM213" s="135" t="s">
        <v>1392</v>
      </c>
    </row>
    <row r="214" spans="1:65" s="87" customFormat="1" ht="16.5" customHeight="1">
      <c r="A214" s="163"/>
      <c r="B214" s="258"/>
      <c r="C214" s="235" t="s">
        <v>826</v>
      </c>
      <c r="D214" s="235" t="s">
        <v>368</v>
      </c>
      <c r="E214" s="236" t="s">
        <v>2186</v>
      </c>
      <c r="F214" s="237" t="s">
        <v>2187</v>
      </c>
      <c r="G214" s="238" t="s">
        <v>209</v>
      </c>
      <c r="H214" s="239">
        <v>0</v>
      </c>
      <c r="I214" s="242">
        <v>0</v>
      </c>
      <c r="J214" s="241">
        <f t="shared" si="20"/>
        <v>0</v>
      </c>
      <c r="K214" s="45"/>
      <c r="L214" s="157"/>
      <c r="M214" s="46" t="s">
        <v>1</v>
      </c>
      <c r="N214" s="158" t="s">
        <v>41</v>
      </c>
      <c r="O214" s="132"/>
      <c r="P214" s="133">
        <f t="shared" si="21"/>
        <v>0</v>
      </c>
      <c r="Q214" s="133">
        <v>0</v>
      </c>
      <c r="R214" s="133">
        <f t="shared" si="22"/>
        <v>0</v>
      </c>
      <c r="S214" s="133">
        <v>0</v>
      </c>
      <c r="T214" s="134">
        <f t="shared" si="23"/>
        <v>0</v>
      </c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R214" s="135" t="s">
        <v>420</v>
      </c>
      <c r="AT214" s="135" t="s">
        <v>368</v>
      </c>
      <c r="AU214" s="135" t="s">
        <v>88</v>
      </c>
      <c r="AY214" s="80" t="s">
        <v>203</v>
      </c>
      <c r="BE214" s="136">
        <f t="shared" si="24"/>
        <v>0</v>
      </c>
      <c r="BF214" s="136">
        <f t="shared" si="25"/>
        <v>0</v>
      </c>
      <c r="BG214" s="136">
        <f t="shared" si="26"/>
        <v>0</v>
      </c>
      <c r="BH214" s="136">
        <f t="shared" si="27"/>
        <v>0</v>
      </c>
      <c r="BI214" s="136">
        <f t="shared" si="28"/>
        <v>0</v>
      </c>
      <c r="BJ214" s="80" t="s">
        <v>88</v>
      </c>
      <c r="BK214" s="136">
        <f t="shared" si="29"/>
        <v>0</v>
      </c>
      <c r="BL214" s="80" t="s">
        <v>308</v>
      </c>
      <c r="BM214" s="135" t="s">
        <v>1395</v>
      </c>
    </row>
    <row r="215" spans="1:65" s="87" customFormat="1" ht="16.5" customHeight="1">
      <c r="A215" s="163"/>
      <c r="B215" s="258"/>
      <c r="C215" s="235" t="s">
        <v>831</v>
      </c>
      <c r="D215" s="235" t="s">
        <v>368</v>
      </c>
      <c r="E215" s="236" t="s">
        <v>2188</v>
      </c>
      <c r="F215" s="237" t="s">
        <v>2189</v>
      </c>
      <c r="G215" s="238" t="s">
        <v>209</v>
      </c>
      <c r="H215" s="239">
        <v>1</v>
      </c>
      <c r="I215" s="242">
        <v>0</v>
      </c>
      <c r="J215" s="241">
        <f t="shared" si="20"/>
        <v>0</v>
      </c>
      <c r="K215" s="45"/>
      <c r="L215" s="157"/>
      <c r="M215" s="46" t="s">
        <v>1</v>
      </c>
      <c r="N215" s="158" t="s">
        <v>41</v>
      </c>
      <c r="O215" s="132"/>
      <c r="P215" s="133">
        <f t="shared" si="21"/>
        <v>0</v>
      </c>
      <c r="Q215" s="133">
        <v>0</v>
      </c>
      <c r="R215" s="133">
        <f t="shared" si="22"/>
        <v>0</v>
      </c>
      <c r="S215" s="133">
        <v>0</v>
      </c>
      <c r="T215" s="134">
        <f t="shared" si="23"/>
        <v>0</v>
      </c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R215" s="135" t="s">
        <v>420</v>
      </c>
      <c r="AT215" s="135" t="s">
        <v>368</v>
      </c>
      <c r="AU215" s="135" t="s">
        <v>88</v>
      </c>
      <c r="AY215" s="80" t="s">
        <v>203</v>
      </c>
      <c r="BE215" s="136">
        <f t="shared" si="24"/>
        <v>0</v>
      </c>
      <c r="BF215" s="136">
        <f t="shared" si="25"/>
        <v>0</v>
      </c>
      <c r="BG215" s="136">
        <f t="shared" si="26"/>
        <v>0</v>
      </c>
      <c r="BH215" s="136">
        <f t="shared" si="27"/>
        <v>0</v>
      </c>
      <c r="BI215" s="136">
        <f t="shared" si="28"/>
        <v>0</v>
      </c>
      <c r="BJ215" s="80" t="s">
        <v>88</v>
      </c>
      <c r="BK215" s="136">
        <f t="shared" si="29"/>
        <v>0</v>
      </c>
      <c r="BL215" s="80" t="s">
        <v>308</v>
      </c>
      <c r="BM215" s="135" t="s">
        <v>1397</v>
      </c>
    </row>
    <row r="216" spans="1:65" s="87" customFormat="1" ht="16.5" customHeight="1">
      <c r="A216" s="163"/>
      <c r="B216" s="258"/>
      <c r="C216" s="235" t="s">
        <v>836</v>
      </c>
      <c r="D216" s="235" t="s">
        <v>368</v>
      </c>
      <c r="E216" s="236" t="s">
        <v>2190</v>
      </c>
      <c r="F216" s="237" t="s">
        <v>2191</v>
      </c>
      <c r="G216" s="238" t="s">
        <v>209</v>
      </c>
      <c r="H216" s="239">
        <v>1</v>
      </c>
      <c r="I216" s="242">
        <v>0</v>
      </c>
      <c r="J216" s="241">
        <f t="shared" si="20"/>
        <v>0</v>
      </c>
      <c r="K216" s="45"/>
      <c r="L216" s="157"/>
      <c r="M216" s="46" t="s">
        <v>1</v>
      </c>
      <c r="N216" s="158" t="s">
        <v>41</v>
      </c>
      <c r="O216" s="132"/>
      <c r="P216" s="133">
        <f t="shared" si="21"/>
        <v>0</v>
      </c>
      <c r="Q216" s="133">
        <v>0</v>
      </c>
      <c r="R216" s="133">
        <f t="shared" si="22"/>
        <v>0</v>
      </c>
      <c r="S216" s="133">
        <v>0</v>
      </c>
      <c r="T216" s="134">
        <f t="shared" si="23"/>
        <v>0</v>
      </c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R216" s="135" t="s">
        <v>420</v>
      </c>
      <c r="AT216" s="135" t="s">
        <v>368</v>
      </c>
      <c r="AU216" s="135" t="s">
        <v>88</v>
      </c>
      <c r="AY216" s="80" t="s">
        <v>203</v>
      </c>
      <c r="BE216" s="136">
        <f t="shared" si="24"/>
        <v>0</v>
      </c>
      <c r="BF216" s="136">
        <f t="shared" si="25"/>
        <v>0</v>
      </c>
      <c r="BG216" s="136">
        <f t="shared" si="26"/>
        <v>0</v>
      </c>
      <c r="BH216" s="136">
        <f t="shared" si="27"/>
        <v>0</v>
      </c>
      <c r="BI216" s="136">
        <f t="shared" si="28"/>
        <v>0</v>
      </c>
      <c r="BJ216" s="80" t="s">
        <v>88</v>
      </c>
      <c r="BK216" s="136">
        <f t="shared" si="29"/>
        <v>0</v>
      </c>
      <c r="BL216" s="80" t="s">
        <v>308</v>
      </c>
      <c r="BM216" s="135" t="s">
        <v>1399</v>
      </c>
    </row>
    <row r="217" spans="1:65" s="87" customFormat="1" ht="16.5" customHeight="1">
      <c r="A217" s="163"/>
      <c r="B217" s="258"/>
      <c r="C217" s="235" t="s">
        <v>839</v>
      </c>
      <c r="D217" s="235" t="s">
        <v>368</v>
      </c>
      <c r="E217" s="236" t="s">
        <v>2192</v>
      </c>
      <c r="F217" s="237" t="s">
        <v>2166</v>
      </c>
      <c r="G217" s="238" t="s">
        <v>116</v>
      </c>
      <c r="H217" s="239">
        <v>75</v>
      </c>
      <c r="I217" s="242">
        <v>0</v>
      </c>
      <c r="J217" s="241">
        <f t="shared" si="20"/>
        <v>0</v>
      </c>
      <c r="K217" s="45"/>
      <c r="L217" s="157"/>
      <c r="M217" s="46" t="s">
        <v>1</v>
      </c>
      <c r="N217" s="158" t="s">
        <v>41</v>
      </c>
      <c r="O217" s="132"/>
      <c r="P217" s="133">
        <f t="shared" si="21"/>
        <v>0</v>
      </c>
      <c r="Q217" s="133">
        <v>0</v>
      </c>
      <c r="R217" s="133">
        <f t="shared" si="22"/>
        <v>0</v>
      </c>
      <c r="S217" s="133">
        <v>0</v>
      </c>
      <c r="T217" s="134">
        <f t="shared" si="23"/>
        <v>0</v>
      </c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R217" s="135" t="s">
        <v>420</v>
      </c>
      <c r="AT217" s="135" t="s">
        <v>368</v>
      </c>
      <c r="AU217" s="135" t="s">
        <v>88</v>
      </c>
      <c r="AY217" s="80" t="s">
        <v>203</v>
      </c>
      <c r="BE217" s="136">
        <f t="shared" si="24"/>
        <v>0</v>
      </c>
      <c r="BF217" s="136">
        <f t="shared" si="25"/>
        <v>0</v>
      </c>
      <c r="BG217" s="136">
        <f t="shared" si="26"/>
        <v>0</v>
      </c>
      <c r="BH217" s="136">
        <f t="shared" si="27"/>
        <v>0</v>
      </c>
      <c r="BI217" s="136">
        <f t="shared" si="28"/>
        <v>0</v>
      </c>
      <c r="BJ217" s="80" t="s">
        <v>88</v>
      </c>
      <c r="BK217" s="136">
        <f t="shared" si="29"/>
        <v>0</v>
      </c>
      <c r="BL217" s="80" t="s">
        <v>308</v>
      </c>
      <c r="BM217" s="135" t="s">
        <v>1401</v>
      </c>
    </row>
    <row r="218" spans="1:65" s="35" customFormat="1" ht="22.9" customHeight="1">
      <c r="A218" s="188"/>
      <c r="B218" s="405"/>
      <c r="C218" s="59"/>
      <c r="D218" s="60" t="s">
        <v>74</v>
      </c>
      <c r="E218" s="61" t="s">
        <v>2193</v>
      </c>
      <c r="F218" s="61" t="s">
        <v>2194</v>
      </c>
      <c r="G218" s="59"/>
      <c r="H218" s="59"/>
      <c r="I218" s="242">
        <v>0</v>
      </c>
      <c r="J218" s="63">
        <f>BK218</f>
        <v>0</v>
      </c>
      <c r="L218" s="123"/>
      <c r="M218" s="125"/>
      <c r="N218" s="126"/>
      <c r="O218" s="126"/>
      <c r="P218" s="127">
        <f>SUM(P219:P229)</f>
        <v>0</v>
      </c>
      <c r="Q218" s="126"/>
      <c r="R218" s="127">
        <f>SUM(R219:R229)</f>
        <v>0</v>
      </c>
      <c r="S218" s="126"/>
      <c r="T218" s="128">
        <f>SUM(T219:T229)</f>
        <v>0</v>
      </c>
      <c r="AR218" s="124" t="s">
        <v>82</v>
      </c>
      <c r="AT218" s="129" t="s">
        <v>74</v>
      </c>
      <c r="AU218" s="129" t="s">
        <v>82</v>
      </c>
      <c r="AY218" s="124" t="s">
        <v>203</v>
      </c>
      <c r="BK218" s="130">
        <f>SUM(BK219:BK229)</f>
        <v>0</v>
      </c>
    </row>
    <row r="219" spans="1:65" s="87" customFormat="1" ht="16.5" customHeight="1">
      <c r="A219" s="163"/>
      <c r="B219" s="258"/>
      <c r="C219" s="235" t="s">
        <v>845</v>
      </c>
      <c r="D219" s="235" t="s">
        <v>368</v>
      </c>
      <c r="E219" s="236" t="s">
        <v>2195</v>
      </c>
      <c r="F219" s="237" t="s">
        <v>2196</v>
      </c>
      <c r="G219" s="238" t="s">
        <v>209</v>
      </c>
      <c r="H219" s="239">
        <v>1</v>
      </c>
      <c r="I219" s="242">
        <v>0</v>
      </c>
      <c r="J219" s="241">
        <f t="shared" ref="J219:J229" si="30">ROUND(I219*H219,2)</f>
        <v>0</v>
      </c>
      <c r="K219" s="45"/>
      <c r="L219" s="157"/>
      <c r="M219" s="46" t="s">
        <v>1</v>
      </c>
      <c r="N219" s="158" t="s">
        <v>41</v>
      </c>
      <c r="O219" s="132"/>
      <c r="P219" s="133">
        <f t="shared" ref="P219:P229" si="31">O219*H219</f>
        <v>0</v>
      </c>
      <c r="Q219" s="133">
        <v>0</v>
      </c>
      <c r="R219" s="133">
        <f t="shared" ref="R219:R229" si="32">Q219*H219</f>
        <v>0</v>
      </c>
      <c r="S219" s="133">
        <v>0</v>
      </c>
      <c r="T219" s="134">
        <f t="shared" ref="T219:T229" si="33">S219*H219</f>
        <v>0</v>
      </c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R219" s="135" t="s">
        <v>420</v>
      </c>
      <c r="AT219" s="135" t="s">
        <v>368</v>
      </c>
      <c r="AU219" s="135" t="s">
        <v>88</v>
      </c>
      <c r="AY219" s="80" t="s">
        <v>203</v>
      </c>
      <c r="BE219" s="136">
        <f t="shared" ref="BE219:BE229" si="34">IF(N219="základná",J219,0)</f>
        <v>0</v>
      </c>
      <c r="BF219" s="136">
        <f t="shared" ref="BF219:BF229" si="35">IF(N219="znížená",J219,0)</f>
        <v>0</v>
      </c>
      <c r="BG219" s="136">
        <f t="shared" ref="BG219:BG229" si="36">IF(N219="zákl. prenesená",J219,0)</f>
        <v>0</v>
      </c>
      <c r="BH219" s="136">
        <f t="shared" ref="BH219:BH229" si="37">IF(N219="zníž. prenesená",J219,0)</f>
        <v>0</v>
      </c>
      <c r="BI219" s="136">
        <f t="shared" ref="BI219:BI229" si="38">IF(N219="nulová",J219,0)</f>
        <v>0</v>
      </c>
      <c r="BJ219" s="80" t="s">
        <v>88</v>
      </c>
      <c r="BK219" s="136">
        <f t="shared" ref="BK219:BK229" si="39">ROUND(I219*H219,2)</f>
        <v>0</v>
      </c>
      <c r="BL219" s="80" t="s">
        <v>308</v>
      </c>
      <c r="BM219" s="135" t="s">
        <v>1403</v>
      </c>
    </row>
    <row r="220" spans="1:65" s="87" customFormat="1" ht="16.5" customHeight="1">
      <c r="A220" s="163"/>
      <c r="B220" s="258"/>
      <c r="C220" s="235" t="s">
        <v>851</v>
      </c>
      <c r="D220" s="235" t="s">
        <v>368</v>
      </c>
      <c r="E220" s="236" t="s">
        <v>2197</v>
      </c>
      <c r="F220" s="237" t="s">
        <v>2198</v>
      </c>
      <c r="G220" s="238" t="s">
        <v>209</v>
      </c>
      <c r="H220" s="239">
        <v>1</v>
      </c>
      <c r="I220" s="242">
        <v>0</v>
      </c>
      <c r="J220" s="241">
        <f t="shared" si="30"/>
        <v>0</v>
      </c>
      <c r="K220" s="45"/>
      <c r="L220" s="157"/>
      <c r="M220" s="46" t="s">
        <v>1</v>
      </c>
      <c r="N220" s="158" t="s">
        <v>41</v>
      </c>
      <c r="O220" s="132"/>
      <c r="P220" s="133">
        <f t="shared" si="31"/>
        <v>0</v>
      </c>
      <c r="Q220" s="133">
        <v>0</v>
      </c>
      <c r="R220" s="133">
        <f t="shared" si="32"/>
        <v>0</v>
      </c>
      <c r="S220" s="133">
        <v>0</v>
      </c>
      <c r="T220" s="134">
        <f t="shared" si="33"/>
        <v>0</v>
      </c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R220" s="135" t="s">
        <v>420</v>
      </c>
      <c r="AT220" s="135" t="s">
        <v>368</v>
      </c>
      <c r="AU220" s="135" t="s">
        <v>88</v>
      </c>
      <c r="AY220" s="80" t="s">
        <v>203</v>
      </c>
      <c r="BE220" s="136">
        <f t="shared" si="34"/>
        <v>0</v>
      </c>
      <c r="BF220" s="136">
        <f t="shared" si="35"/>
        <v>0</v>
      </c>
      <c r="BG220" s="136">
        <f t="shared" si="36"/>
        <v>0</v>
      </c>
      <c r="BH220" s="136">
        <f t="shared" si="37"/>
        <v>0</v>
      </c>
      <c r="BI220" s="136">
        <f t="shared" si="38"/>
        <v>0</v>
      </c>
      <c r="BJ220" s="80" t="s">
        <v>88</v>
      </c>
      <c r="BK220" s="136">
        <f t="shared" si="39"/>
        <v>0</v>
      </c>
      <c r="BL220" s="80" t="s">
        <v>308</v>
      </c>
      <c r="BM220" s="135" t="s">
        <v>1406</v>
      </c>
    </row>
    <row r="221" spans="1:65" s="87" customFormat="1" ht="16.5" customHeight="1">
      <c r="A221" s="163"/>
      <c r="B221" s="258"/>
      <c r="C221" s="235" t="s">
        <v>858</v>
      </c>
      <c r="D221" s="235" t="s">
        <v>368</v>
      </c>
      <c r="E221" s="236" t="s">
        <v>2199</v>
      </c>
      <c r="F221" s="237" t="s">
        <v>2141</v>
      </c>
      <c r="G221" s="238" t="s">
        <v>209</v>
      </c>
      <c r="H221" s="239">
        <v>2</v>
      </c>
      <c r="I221" s="242">
        <v>0</v>
      </c>
      <c r="J221" s="241">
        <f t="shared" si="30"/>
        <v>0</v>
      </c>
      <c r="K221" s="45"/>
      <c r="L221" s="157"/>
      <c r="M221" s="46" t="s">
        <v>1</v>
      </c>
      <c r="N221" s="158" t="s">
        <v>41</v>
      </c>
      <c r="O221" s="132"/>
      <c r="P221" s="133">
        <f t="shared" si="31"/>
        <v>0</v>
      </c>
      <c r="Q221" s="133">
        <v>0</v>
      </c>
      <c r="R221" s="133">
        <f t="shared" si="32"/>
        <v>0</v>
      </c>
      <c r="S221" s="133">
        <v>0</v>
      </c>
      <c r="T221" s="134">
        <f t="shared" si="33"/>
        <v>0</v>
      </c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R221" s="135" t="s">
        <v>420</v>
      </c>
      <c r="AT221" s="135" t="s">
        <v>368</v>
      </c>
      <c r="AU221" s="135" t="s">
        <v>88</v>
      </c>
      <c r="AY221" s="80" t="s">
        <v>203</v>
      </c>
      <c r="BE221" s="136">
        <f t="shared" si="34"/>
        <v>0</v>
      </c>
      <c r="BF221" s="136">
        <f t="shared" si="35"/>
        <v>0</v>
      </c>
      <c r="BG221" s="136">
        <f t="shared" si="36"/>
        <v>0</v>
      </c>
      <c r="BH221" s="136">
        <f t="shared" si="37"/>
        <v>0</v>
      </c>
      <c r="BI221" s="136">
        <f t="shared" si="38"/>
        <v>0</v>
      </c>
      <c r="BJ221" s="80" t="s">
        <v>88</v>
      </c>
      <c r="BK221" s="136">
        <f t="shared" si="39"/>
        <v>0</v>
      </c>
      <c r="BL221" s="80" t="s">
        <v>308</v>
      </c>
      <c r="BM221" s="135" t="s">
        <v>1409</v>
      </c>
    </row>
    <row r="222" spans="1:65" s="87" customFormat="1" ht="16.5" customHeight="1">
      <c r="A222" s="163"/>
      <c r="B222" s="258"/>
      <c r="C222" s="235" t="s">
        <v>864</v>
      </c>
      <c r="D222" s="235" t="s">
        <v>368</v>
      </c>
      <c r="E222" s="236" t="s">
        <v>2200</v>
      </c>
      <c r="F222" s="237" t="s">
        <v>2150</v>
      </c>
      <c r="G222" s="238" t="s">
        <v>209</v>
      </c>
      <c r="H222" s="239">
        <v>2</v>
      </c>
      <c r="I222" s="242">
        <v>0</v>
      </c>
      <c r="J222" s="241">
        <f t="shared" si="30"/>
        <v>0</v>
      </c>
      <c r="K222" s="45"/>
      <c r="L222" s="157"/>
      <c r="M222" s="46" t="s">
        <v>1</v>
      </c>
      <c r="N222" s="158" t="s">
        <v>41</v>
      </c>
      <c r="O222" s="132"/>
      <c r="P222" s="133">
        <f t="shared" si="31"/>
        <v>0</v>
      </c>
      <c r="Q222" s="133">
        <v>0</v>
      </c>
      <c r="R222" s="133">
        <f t="shared" si="32"/>
        <v>0</v>
      </c>
      <c r="S222" s="133">
        <v>0</v>
      </c>
      <c r="T222" s="134">
        <f t="shared" si="33"/>
        <v>0</v>
      </c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R222" s="135" t="s">
        <v>420</v>
      </c>
      <c r="AT222" s="135" t="s">
        <v>368</v>
      </c>
      <c r="AU222" s="135" t="s">
        <v>88</v>
      </c>
      <c r="AY222" s="80" t="s">
        <v>203</v>
      </c>
      <c r="BE222" s="136">
        <f t="shared" si="34"/>
        <v>0</v>
      </c>
      <c r="BF222" s="136">
        <f t="shared" si="35"/>
        <v>0</v>
      </c>
      <c r="BG222" s="136">
        <f t="shared" si="36"/>
        <v>0</v>
      </c>
      <c r="BH222" s="136">
        <f t="shared" si="37"/>
        <v>0</v>
      </c>
      <c r="BI222" s="136">
        <f t="shared" si="38"/>
        <v>0</v>
      </c>
      <c r="BJ222" s="80" t="s">
        <v>88</v>
      </c>
      <c r="BK222" s="136">
        <f t="shared" si="39"/>
        <v>0</v>
      </c>
      <c r="BL222" s="80" t="s">
        <v>308</v>
      </c>
      <c r="BM222" s="135" t="s">
        <v>1412</v>
      </c>
    </row>
    <row r="223" spans="1:65" s="87" customFormat="1" ht="16.5" customHeight="1">
      <c r="A223" s="163"/>
      <c r="B223" s="258"/>
      <c r="C223" s="235" t="s">
        <v>874</v>
      </c>
      <c r="D223" s="235" t="s">
        <v>368</v>
      </c>
      <c r="E223" s="236" t="s">
        <v>2201</v>
      </c>
      <c r="F223" s="237" t="s">
        <v>2152</v>
      </c>
      <c r="G223" s="238" t="s">
        <v>209</v>
      </c>
      <c r="H223" s="239">
        <v>1</v>
      </c>
      <c r="I223" s="242">
        <v>0</v>
      </c>
      <c r="J223" s="241">
        <f t="shared" si="30"/>
        <v>0</v>
      </c>
      <c r="K223" s="45"/>
      <c r="L223" s="157"/>
      <c r="M223" s="46" t="s">
        <v>1</v>
      </c>
      <c r="N223" s="158" t="s">
        <v>41</v>
      </c>
      <c r="O223" s="132"/>
      <c r="P223" s="133">
        <f t="shared" si="31"/>
        <v>0</v>
      </c>
      <c r="Q223" s="133">
        <v>0</v>
      </c>
      <c r="R223" s="133">
        <f t="shared" si="32"/>
        <v>0</v>
      </c>
      <c r="S223" s="133">
        <v>0</v>
      </c>
      <c r="T223" s="134">
        <f t="shared" si="33"/>
        <v>0</v>
      </c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R223" s="135" t="s">
        <v>420</v>
      </c>
      <c r="AT223" s="135" t="s">
        <v>368</v>
      </c>
      <c r="AU223" s="135" t="s">
        <v>88</v>
      </c>
      <c r="AY223" s="80" t="s">
        <v>203</v>
      </c>
      <c r="BE223" s="136">
        <f t="shared" si="34"/>
        <v>0</v>
      </c>
      <c r="BF223" s="136">
        <f t="shared" si="35"/>
        <v>0</v>
      </c>
      <c r="BG223" s="136">
        <f t="shared" si="36"/>
        <v>0</v>
      </c>
      <c r="BH223" s="136">
        <f t="shared" si="37"/>
        <v>0</v>
      </c>
      <c r="BI223" s="136">
        <f t="shared" si="38"/>
        <v>0</v>
      </c>
      <c r="BJ223" s="80" t="s">
        <v>88</v>
      </c>
      <c r="BK223" s="136">
        <f t="shared" si="39"/>
        <v>0</v>
      </c>
      <c r="BL223" s="80" t="s">
        <v>308</v>
      </c>
      <c r="BM223" s="135" t="s">
        <v>1415</v>
      </c>
    </row>
    <row r="224" spans="1:65" s="87" customFormat="1" ht="16.5" customHeight="1">
      <c r="A224" s="163"/>
      <c r="B224" s="258"/>
      <c r="C224" s="235" t="s">
        <v>879</v>
      </c>
      <c r="D224" s="235" t="s">
        <v>368</v>
      </c>
      <c r="E224" s="236" t="s">
        <v>2202</v>
      </c>
      <c r="F224" s="237" t="s">
        <v>2203</v>
      </c>
      <c r="G224" s="238" t="s">
        <v>209</v>
      </c>
      <c r="H224" s="239">
        <v>1</v>
      </c>
      <c r="I224" s="242">
        <v>0</v>
      </c>
      <c r="J224" s="241">
        <f t="shared" si="30"/>
        <v>0</v>
      </c>
      <c r="K224" s="45"/>
      <c r="L224" s="157"/>
      <c r="M224" s="46" t="s">
        <v>1</v>
      </c>
      <c r="N224" s="158" t="s">
        <v>41</v>
      </c>
      <c r="O224" s="132"/>
      <c r="P224" s="133">
        <f t="shared" si="31"/>
        <v>0</v>
      </c>
      <c r="Q224" s="133">
        <v>0</v>
      </c>
      <c r="R224" s="133">
        <f t="shared" si="32"/>
        <v>0</v>
      </c>
      <c r="S224" s="133">
        <v>0</v>
      </c>
      <c r="T224" s="134">
        <f t="shared" si="33"/>
        <v>0</v>
      </c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R224" s="135" t="s">
        <v>420</v>
      </c>
      <c r="AT224" s="135" t="s">
        <v>368</v>
      </c>
      <c r="AU224" s="135" t="s">
        <v>88</v>
      </c>
      <c r="AY224" s="80" t="s">
        <v>203</v>
      </c>
      <c r="BE224" s="136">
        <f t="shared" si="34"/>
        <v>0</v>
      </c>
      <c r="BF224" s="136">
        <f t="shared" si="35"/>
        <v>0</v>
      </c>
      <c r="BG224" s="136">
        <f t="shared" si="36"/>
        <v>0</v>
      </c>
      <c r="BH224" s="136">
        <f t="shared" si="37"/>
        <v>0</v>
      </c>
      <c r="BI224" s="136">
        <f t="shared" si="38"/>
        <v>0</v>
      </c>
      <c r="BJ224" s="80" t="s">
        <v>88</v>
      </c>
      <c r="BK224" s="136">
        <f t="shared" si="39"/>
        <v>0</v>
      </c>
      <c r="BL224" s="80" t="s">
        <v>308</v>
      </c>
      <c r="BM224" s="135" t="s">
        <v>2204</v>
      </c>
    </row>
    <row r="225" spans="1:65" s="87" customFormat="1" ht="16.5" customHeight="1">
      <c r="A225" s="163"/>
      <c r="B225" s="258"/>
      <c r="C225" s="235" t="s">
        <v>898</v>
      </c>
      <c r="D225" s="235" t="s">
        <v>368</v>
      </c>
      <c r="E225" s="236" t="s">
        <v>2205</v>
      </c>
      <c r="F225" s="237" t="s">
        <v>2206</v>
      </c>
      <c r="G225" s="238" t="s">
        <v>209</v>
      </c>
      <c r="H225" s="239">
        <v>1</v>
      </c>
      <c r="I225" s="242">
        <v>0</v>
      </c>
      <c r="J225" s="241">
        <f t="shared" si="30"/>
        <v>0</v>
      </c>
      <c r="K225" s="45"/>
      <c r="L225" s="157"/>
      <c r="M225" s="46" t="s">
        <v>1</v>
      </c>
      <c r="N225" s="158" t="s">
        <v>41</v>
      </c>
      <c r="O225" s="132"/>
      <c r="P225" s="133">
        <f t="shared" si="31"/>
        <v>0</v>
      </c>
      <c r="Q225" s="133">
        <v>0</v>
      </c>
      <c r="R225" s="133">
        <f t="shared" si="32"/>
        <v>0</v>
      </c>
      <c r="S225" s="133">
        <v>0</v>
      </c>
      <c r="T225" s="134">
        <f t="shared" si="33"/>
        <v>0</v>
      </c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R225" s="135" t="s">
        <v>420</v>
      </c>
      <c r="AT225" s="135" t="s">
        <v>368</v>
      </c>
      <c r="AU225" s="135" t="s">
        <v>88</v>
      </c>
      <c r="AY225" s="80" t="s">
        <v>203</v>
      </c>
      <c r="BE225" s="136">
        <f t="shared" si="34"/>
        <v>0</v>
      </c>
      <c r="BF225" s="136">
        <f t="shared" si="35"/>
        <v>0</v>
      </c>
      <c r="BG225" s="136">
        <f t="shared" si="36"/>
        <v>0</v>
      </c>
      <c r="BH225" s="136">
        <f t="shared" si="37"/>
        <v>0</v>
      </c>
      <c r="BI225" s="136">
        <f t="shared" si="38"/>
        <v>0</v>
      </c>
      <c r="BJ225" s="80" t="s">
        <v>88</v>
      </c>
      <c r="BK225" s="136">
        <f t="shared" si="39"/>
        <v>0</v>
      </c>
      <c r="BL225" s="80" t="s">
        <v>308</v>
      </c>
      <c r="BM225" s="135" t="s">
        <v>2207</v>
      </c>
    </row>
    <row r="226" spans="1:65" s="87" customFormat="1" ht="16.5" customHeight="1">
      <c r="A226" s="163"/>
      <c r="B226" s="258"/>
      <c r="C226" s="235" t="s">
        <v>904</v>
      </c>
      <c r="D226" s="235" t="s">
        <v>368</v>
      </c>
      <c r="E226" s="236" t="s">
        <v>2208</v>
      </c>
      <c r="F226" s="237" t="s">
        <v>2145</v>
      </c>
      <c r="G226" s="238" t="s">
        <v>209</v>
      </c>
      <c r="H226" s="239">
        <v>2</v>
      </c>
      <c r="I226" s="242">
        <v>0</v>
      </c>
      <c r="J226" s="241">
        <f t="shared" si="30"/>
        <v>0</v>
      </c>
      <c r="K226" s="45"/>
      <c r="L226" s="157"/>
      <c r="M226" s="46" t="s">
        <v>1</v>
      </c>
      <c r="N226" s="158" t="s">
        <v>41</v>
      </c>
      <c r="O226" s="132"/>
      <c r="P226" s="133">
        <f t="shared" si="31"/>
        <v>0</v>
      </c>
      <c r="Q226" s="133">
        <v>0</v>
      </c>
      <c r="R226" s="133">
        <f t="shared" si="32"/>
        <v>0</v>
      </c>
      <c r="S226" s="133">
        <v>0</v>
      </c>
      <c r="T226" s="134">
        <f t="shared" si="33"/>
        <v>0</v>
      </c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R226" s="135" t="s">
        <v>420</v>
      </c>
      <c r="AT226" s="135" t="s">
        <v>368</v>
      </c>
      <c r="AU226" s="135" t="s">
        <v>88</v>
      </c>
      <c r="AY226" s="80" t="s">
        <v>203</v>
      </c>
      <c r="BE226" s="136">
        <f t="shared" si="34"/>
        <v>0</v>
      </c>
      <c r="BF226" s="136">
        <f t="shared" si="35"/>
        <v>0</v>
      </c>
      <c r="BG226" s="136">
        <f t="shared" si="36"/>
        <v>0</v>
      </c>
      <c r="BH226" s="136">
        <f t="shared" si="37"/>
        <v>0</v>
      </c>
      <c r="BI226" s="136">
        <f t="shared" si="38"/>
        <v>0</v>
      </c>
      <c r="BJ226" s="80" t="s">
        <v>88</v>
      </c>
      <c r="BK226" s="136">
        <f t="shared" si="39"/>
        <v>0</v>
      </c>
      <c r="BL226" s="80" t="s">
        <v>308</v>
      </c>
      <c r="BM226" s="135" t="s">
        <v>2209</v>
      </c>
    </row>
    <row r="227" spans="1:65" s="87" customFormat="1" ht="16.5" customHeight="1">
      <c r="A227" s="163"/>
      <c r="B227" s="258"/>
      <c r="C227" s="235" t="s">
        <v>921</v>
      </c>
      <c r="D227" s="235" t="s">
        <v>368</v>
      </c>
      <c r="E227" s="236" t="s">
        <v>2210</v>
      </c>
      <c r="F227" s="237" t="s">
        <v>2141</v>
      </c>
      <c r="G227" s="238" t="s">
        <v>209</v>
      </c>
      <c r="H227" s="239">
        <v>2</v>
      </c>
      <c r="I227" s="242">
        <v>0</v>
      </c>
      <c r="J227" s="241">
        <f t="shared" si="30"/>
        <v>0</v>
      </c>
      <c r="K227" s="45"/>
      <c r="L227" s="157"/>
      <c r="M227" s="46" t="s">
        <v>1</v>
      </c>
      <c r="N227" s="158" t="s">
        <v>41</v>
      </c>
      <c r="O227" s="132"/>
      <c r="P227" s="133">
        <f t="shared" si="31"/>
        <v>0</v>
      </c>
      <c r="Q227" s="133">
        <v>0</v>
      </c>
      <c r="R227" s="133">
        <f t="shared" si="32"/>
        <v>0</v>
      </c>
      <c r="S227" s="133">
        <v>0</v>
      </c>
      <c r="T227" s="134">
        <f t="shared" si="33"/>
        <v>0</v>
      </c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R227" s="135" t="s">
        <v>420</v>
      </c>
      <c r="AT227" s="135" t="s">
        <v>368</v>
      </c>
      <c r="AU227" s="135" t="s">
        <v>88</v>
      </c>
      <c r="AY227" s="80" t="s">
        <v>203</v>
      </c>
      <c r="BE227" s="136">
        <f t="shared" si="34"/>
        <v>0</v>
      </c>
      <c r="BF227" s="136">
        <f t="shared" si="35"/>
        <v>0</v>
      </c>
      <c r="BG227" s="136">
        <f t="shared" si="36"/>
        <v>0</v>
      </c>
      <c r="BH227" s="136">
        <f t="shared" si="37"/>
        <v>0</v>
      </c>
      <c r="BI227" s="136">
        <f t="shared" si="38"/>
        <v>0</v>
      </c>
      <c r="BJ227" s="80" t="s">
        <v>88</v>
      </c>
      <c r="BK227" s="136">
        <f t="shared" si="39"/>
        <v>0</v>
      </c>
      <c r="BL227" s="80" t="s">
        <v>308</v>
      </c>
      <c r="BM227" s="135" t="s">
        <v>1428</v>
      </c>
    </row>
    <row r="228" spans="1:65" s="87" customFormat="1" ht="16.5" customHeight="1">
      <c r="A228" s="163"/>
      <c r="B228" s="258"/>
      <c r="C228" s="235" t="s">
        <v>926</v>
      </c>
      <c r="D228" s="235" t="s">
        <v>368</v>
      </c>
      <c r="E228" s="236" t="s">
        <v>2211</v>
      </c>
      <c r="F228" s="237" t="s">
        <v>2212</v>
      </c>
      <c r="G228" s="238" t="s">
        <v>209</v>
      </c>
      <c r="H228" s="239">
        <v>1</v>
      </c>
      <c r="I228" s="242">
        <v>0</v>
      </c>
      <c r="J228" s="241">
        <f t="shared" si="30"/>
        <v>0</v>
      </c>
      <c r="K228" s="45"/>
      <c r="L228" s="157"/>
      <c r="M228" s="46" t="s">
        <v>1</v>
      </c>
      <c r="N228" s="158" t="s">
        <v>41</v>
      </c>
      <c r="O228" s="132"/>
      <c r="P228" s="133">
        <f t="shared" si="31"/>
        <v>0</v>
      </c>
      <c r="Q228" s="133">
        <v>0</v>
      </c>
      <c r="R228" s="133">
        <f t="shared" si="32"/>
        <v>0</v>
      </c>
      <c r="S228" s="133">
        <v>0</v>
      </c>
      <c r="T228" s="134">
        <f t="shared" si="33"/>
        <v>0</v>
      </c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R228" s="135" t="s">
        <v>420</v>
      </c>
      <c r="AT228" s="135" t="s">
        <v>368</v>
      </c>
      <c r="AU228" s="135" t="s">
        <v>88</v>
      </c>
      <c r="AY228" s="80" t="s">
        <v>203</v>
      </c>
      <c r="BE228" s="136">
        <f t="shared" si="34"/>
        <v>0</v>
      </c>
      <c r="BF228" s="136">
        <f t="shared" si="35"/>
        <v>0</v>
      </c>
      <c r="BG228" s="136">
        <f t="shared" si="36"/>
        <v>0</v>
      </c>
      <c r="BH228" s="136">
        <f t="shared" si="37"/>
        <v>0</v>
      </c>
      <c r="BI228" s="136">
        <f t="shared" si="38"/>
        <v>0</v>
      </c>
      <c r="BJ228" s="80" t="s">
        <v>88</v>
      </c>
      <c r="BK228" s="136">
        <f t="shared" si="39"/>
        <v>0</v>
      </c>
      <c r="BL228" s="80" t="s">
        <v>308</v>
      </c>
      <c r="BM228" s="135" t="s">
        <v>1431</v>
      </c>
    </row>
    <row r="229" spans="1:65" s="87" customFormat="1" ht="16.5" customHeight="1">
      <c r="A229" s="163"/>
      <c r="B229" s="258"/>
      <c r="C229" s="235" t="s">
        <v>930</v>
      </c>
      <c r="D229" s="235" t="s">
        <v>368</v>
      </c>
      <c r="E229" s="236" t="s">
        <v>2213</v>
      </c>
      <c r="F229" s="237" t="s">
        <v>2166</v>
      </c>
      <c r="G229" s="238" t="s">
        <v>116</v>
      </c>
      <c r="H229" s="239">
        <v>32</v>
      </c>
      <c r="I229" s="242">
        <v>0</v>
      </c>
      <c r="J229" s="241">
        <f t="shared" si="30"/>
        <v>0</v>
      </c>
      <c r="K229" s="45"/>
      <c r="L229" s="157"/>
      <c r="M229" s="46" t="s">
        <v>1</v>
      </c>
      <c r="N229" s="158" t="s">
        <v>41</v>
      </c>
      <c r="O229" s="132"/>
      <c r="P229" s="133">
        <f t="shared" si="31"/>
        <v>0</v>
      </c>
      <c r="Q229" s="133">
        <v>0</v>
      </c>
      <c r="R229" s="133">
        <f t="shared" si="32"/>
        <v>0</v>
      </c>
      <c r="S229" s="133">
        <v>0</v>
      </c>
      <c r="T229" s="134">
        <f t="shared" si="33"/>
        <v>0</v>
      </c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R229" s="135" t="s">
        <v>420</v>
      </c>
      <c r="AT229" s="135" t="s">
        <v>368</v>
      </c>
      <c r="AU229" s="135" t="s">
        <v>88</v>
      </c>
      <c r="AY229" s="80" t="s">
        <v>203</v>
      </c>
      <c r="BE229" s="136">
        <f t="shared" si="34"/>
        <v>0</v>
      </c>
      <c r="BF229" s="136">
        <f t="shared" si="35"/>
        <v>0</v>
      </c>
      <c r="BG229" s="136">
        <f t="shared" si="36"/>
        <v>0</v>
      </c>
      <c r="BH229" s="136">
        <f t="shared" si="37"/>
        <v>0</v>
      </c>
      <c r="BI229" s="136">
        <f t="shared" si="38"/>
        <v>0</v>
      </c>
      <c r="BJ229" s="80" t="s">
        <v>88</v>
      </c>
      <c r="BK229" s="136">
        <f t="shared" si="39"/>
        <v>0</v>
      </c>
      <c r="BL229" s="80" t="s">
        <v>308</v>
      </c>
      <c r="BM229" s="135" t="s">
        <v>1434</v>
      </c>
    </row>
    <row r="230" spans="1:65" s="35" customFormat="1" ht="22.9" customHeight="1">
      <c r="A230" s="188"/>
      <c r="B230" s="405"/>
      <c r="C230" s="59"/>
      <c r="D230" s="60" t="s">
        <v>74</v>
      </c>
      <c r="E230" s="61" t="s">
        <v>2214</v>
      </c>
      <c r="F230" s="61" t="s">
        <v>2215</v>
      </c>
      <c r="G230" s="59"/>
      <c r="H230" s="59"/>
      <c r="I230" s="59"/>
      <c r="J230" s="63">
        <f>BK230</f>
        <v>0</v>
      </c>
      <c r="L230" s="123"/>
      <c r="M230" s="125"/>
      <c r="N230" s="126"/>
      <c r="O230" s="126"/>
      <c r="P230" s="127">
        <f>SUM(P231:P249)</f>
        <v>0</v>
      </c>
      <c r="Q230" s="126"/>
      <c r="R230" s="127">
        <f>SUM(R231:R249)</f>
        <v>0</v>
      </c>
      <c r="S230" s="126"/>
      <c r="T230" s="128">
        <f>SUM(T231:T249)</f>
        <v>0</v>
      </c>
      <c r="AR230" s="124" t="s">
        <v>82</v>
      </c>
      <c r="AT230" s="129" t="s">
        <v>74</v>
      </c>
      <c r="AU230" s="129" t="s">
        <v>82</v>
      </c>
      <c r="AY230" s="124" t="s">
        <v>203</v>
      </c>
      <c r="BK230" s="130">
        <f>SUM(BK231:BK249)</f>
        <v>0</v>
      </c>
    </row>
    <row r="231" spans="1:65" s="87" customFormat="1" ht="16.5" customHeight="1">
      <c r="A231" s="163"/>
      <c r="B231" s="258"/>
      <c r="C231" s="235" t="s">
        <v>934</v>
      </c>
      <c r="D231" s="235" t="s">
        <v>368</v>
      </c>
      <c r="E231" s="236" t="s">
        <v>2216</v>
      </c>
      <c r="F231" s="237" t="s">
        <v>2212</v>
      </c>
      <c r="G231" s="238" t="s">
        <v>209</v>
      </c>
      <c r="H231" s="239">
        <v>1</v>
      </c>
      <c r="I231" s="242">
        <v>0</v>
      </c>
      <c r="J231" s="241">
        <f t="shared" ref="J231:J249" si="40">ROUND(I231*H231,2)</f>
        <v>0</v>
      </c>
      <c r="K231" s="45"/>
      <c r="L231" s="157"/>
      <c r="M231" s="46" t="s">
        <v>1</v>
      </c>
      <c r="N231" s="158" t="s">
        <v>41</v>
      </c>
      <c r="O231" s="132"/>
      <c r="P231" s="133">
        <f t="shared" ref="P231:P249" si="41">O231*H231</f>
        <v>0</v>
      </c>
      <c r="Q231" s="133">
        <v>0</v>
      </c>
      <c r="R231" s="133">
        <f t="shared" ref="R231:R249" si="42">Q231*H231</f>
        <v>0</v>
      </c>
      <c r="S231" s="133">
        <v>0</v>
      </c>
      <c r="T231" s="134">
        <f t="shared" ref="T231:T249" si="43">S231*H231</f>
        <v>0</v>
      </c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R231" s="135" t="s">
        <v>420</v>
      </c>
      <c r="AT231" s="135" t="s">
        <v>368</v>
      </c>
      <c r="AU231" s="135" t="s">
        <v>88</v>
      </c>
      <c r="AY231" s="80" t="s">
        <v>203</v>
      </c>
      <c r="BE231" s="136">
        <f t="shared" ref="BE231:BE249" si="44">IF(N231="základná",J231,0)</f>
        <v>0</v>
      </c>
      <c r="BF231" s="136">
        <f t="shared" ref="BF231:BF249" si="45">IF(N231="znížená",J231,0)</f>
        <v>0</v>
      </c>
      <c r="BG231" s="136">
        <f t="shared" ref="BG231:BG249" si="46">IF(N231="zákl. prenesená",J231,0)</f>
        <v>0</v>
      </c>
      <c r="BH231" s="136">
        <f t="shared" ref="BH231:BH249" si="47">IF(N231="zníž. prenesená",J231,0)</f>
        <v>0</v>
      </c>
      <c r="BI231" s="136">
        <f t="shared" ref="BI231:BI249" si="48">IF(N231="nulová",J231,0)</f>
        <v>0</v>
      </c>
      <c r="BJ231" s="80" t="s">
        <v>88</v>
      </c>
      <c r="BK231" s="136">
        <f t="shared" ref="BK231:BK249" si="49">ROUND(I231*H231,2)</f>
        <v>0</v>
      </c>
      <c r="BL231" s="80" t="s">
        <v>308</v>
      </c>
      <c r="BM231" s="135" t="s">
        <v>1437</v>
      </c>
    </row>
    <row r="232" spans="1:65" s="87" customFormat="1" ht="16.5" customHeight="1">
      <c r="A232" s="163"/>
      <c r="B232" s="258"/>
      <c r="C232" s="235" t="s">
        <v>940</v>
      </c>
      <c r="D232" s="235" t="s">
        <v>368</v>
      </c>
      <c r="E232" s="236" t="s">
        <v>2217</v>
      </c>
      <c r="F232" s="237" t="s">
        <v>2218</v>
      </c>
      <c r="G232" s="238" t="s">
        <v>209</v>
      </c>
      <c r="H232" s="239">
        <v>1</v>
      </c>
      <c r="I232" s="242">
        <v>0</v>
      </c>
      <c r="J232" s="241">
        <f t="shared" si="40"/>
        <v>0</v>
      </c>
      <c r="K232" s="45"/>
      <c r="L232" s="157"/>
      <c r="M232" s="46" t="s">
        <v>1</v>
      </c>
      <c r="N232" s="158" t="s">
        <v>41</v>
      </c>
      <c r="O232" s="132"/>
      <c r="P232" s="133">
        <f t="shared" si="41"/>
        <v>0</v>
      </c>
      <c r="Q232" s="133">
        <v>0</v>
      </c>
      <c r="R232" s="133">
        <f t="shared" si="42"/>
        <v>0</v>
      </c>
      <c r="S232" s="133">
        <v>0</v>
      </c>
      <c r="T232" s="134">
        <f t="shared" si="43"/>
        <v>0</v>
      </c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R232" s="135" t="s">
        <v>420</v>
      </c>
      <c r="AT232" s="135" t="s">
        <v>368</v>
      </c>
      <c r="AU232" s="135" t="s">
        <v>88</v>
      </c>
      <c r="AY232" s="80" t="s">
        <v>203</v>
      </c>
      <c r="BE232" s="136">
        <f t="shared" si="44"/>
        <v>0</v>
      </c>
      <c r="BF232" s="136">
        <f t="shared" si="45"/>
        <v>0</v>
      </c>
      <c r="BG232" s="136">
        <f t="shared" si="46"/>
        <v>0</v>
      </c>
      <c r="BH232" s="136">
        <f t="shared" si="47"/>
        <v>0</v>
      </c>
      <c r="BI232" s="136">
        <f t="shared" si="48"/>
        <v>0</v>
      </c>
      <c r="BJ232" s="80" t="s">
        <v>88</v>
      </c>
      <c r="BK232" s="136">
        <f t="shared" si="49"/>
        <v>0</v>
      </c>
      <c r="BL232" s="80" t="s">
        <v>308</v>
      </c>
      <c r="BM232" s="135" t="s">
        <v>1440</v>
      </c>
    </row>
    <row r="233" spans="1:65" s="87" customFormat="1" ht="16.5" customHeight="1">
      <c r="A233" s="163"/>
      <c r="B233" s="258"/>
      <c r="C233" s="235" t="s">
        <v>600</v>
      </c>
      <c r="D233" s="235" t="s">
        <v>368</v>
      </c>
      <c r="E233" s="236" t="s">
        <v>2219</v>
      </c>
      <c r="F233" s="237" t="s">
        <v>2139</v>
      </c>
      <c r="G233" s="238" t="s">
        <v>209</v>
      </c>
      <c r="H233" s="239">
        <v>1</v>
      </c>
      <c r="I233" s="242">
        <v>0</v>
      </c>
      <c r="J233" s="241">
        <f t="shared" si="40"/>
        <v>0</v>
      </c>
      <c r="K233" s="45"/>
      <c r="L233" s="157"/>
      <c r="M233" s="46" t="s">
        <v>1</v>
      </c>
      <c r="N233" s="158" t="s">
        <v>41</v>
      </c>
      <c r="O233" s="132"/>
      <c r="P233" s="133">
        <f t="shared" si="41"/>
        <v>0</v>
      </c>
      <c r="Q233" s="133">
        <v>0</v>
      </c>
      <c r="R233" s="133">
        <f t="shared" si="42"/>
        <v>0</v>
      </c>
      <c r="S233" s="133">
        <v>0</v>
      </c>
      <c r="T233" s="134">
        <f t="shared" si="43"/>
        <v>0</v>
      </c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R233" s="135" t="s">
        <v>420</v>
      </c>
      <c r="AT233" s="135" t="s">
        <v>368</v>
      </c>
      <c r="AU233" s="135" t="s">
        <v>88</v>
      </c>
      <c r="AY233" s="80" t="s">
        <v>203</v>
      </c>
      <c r="BE233" s="136">
        <f t="shared" si="44"/>
        <v>0</v>
      </c>
      <c r="BF233" s="136">
        <f t="shared" si="45"/>
        <v>0</v>
      </c>
      <c r="BG233" s="136">
        <f t="shared" si="46"/>
        <v>0</v>
      </c>
      <c r="BH233" s="136">
        <f t="shared" si="47"/>
        <v>0</v>
      </c>
      <c r="BI233" s="136">
        <f t="shared" si="48"/>
        <v>0</v>
      </c>
      <c r="BJ233" s="80" t="s">
        <v>88</v>
      </c>
      <c r="BK233" s="136">
        <f t="shared" si="49"/>
        <v>0</v>
      </c>
      <c r="BL233" s="80" t="s">
        <v>308</v>
      </c>
      <c r="BM233" s="135" t="s">
        <v>1443</v>
      </c>
    </row>
    <row r="234" spans="1:65" s="87" customFormat="1" ht="16.5" customHeight="1">
      <c r="A234" s="163"/>
      <c r="B234" s="258"/>
      <c r="C234" s="235" t="s">
        <v>967</v>
      </c>
      <c r="D234" s="235" t="s">
        <v>368</v>
      </c>
      <c r="E234" s="236" t="s">
        <v>2220</v>
      </c>
      <c r="F234" s="237" t="s">
        <v>2141</v>
      </c>
      <c r="G234" s="238" t="s">
        <v>209</v>
      </c>
      <c r="H234" s="239">
        <v>1</v>
      </c>
      <c r="I234" s="242">
        <v>0</v>
      </c>
      <c r="J234" s="241">
        <f t="shared" si="40"/>
        <v>0</v>
      </c>
      <c r="K234" s="45"/>
      <c r="L234" s="157"/>
      <c r="M234" s="46" t="s">
        <v>1</v>
      </c>
      <c r="N234" s="158" t="s">
        <v>41</v>
      </c>
      <c r="O234" s="132"/>
      <c r="P234" s="133">
        <f t="shared" si="41"/>
        <v>0</v>
      </c>
      <c r="Q234" s="133">
        <v>0</v>
      </c>
      <c r="R234" s="133">
        <f t="shared" si="42"/>
        <v>0</v>
      </c>
      <c r="S234" s="133">
        <v>0</v>
      </c>
      <c r="T234" s="134">
        <f t="shared" si="43"/>
        <v>0</v>
      </c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R234" s="135" t="s">
        <v>420</v>
      </c>
      <c r="AT234" s="135" t="s">
        <v>368</v>
      </c>
      <c r="AU234" s="135" t="s">
        <v>88</v>
      </c>
      <c r="AY234" s="80" t="s">
        <v>203</v>
      </c>
      <c r="BE234" s="136">
        <f t="shared" si="44"/>
        <v>0</v>
      </c>
      <c r="BF234" s="136">
        <f t="shared" si="45"/>
        <v>0</v>
      </c>
      <c r="BG234" s="136">
        <f t="shared" si="46"/>
        <v>0</v>
      </c>
      <c r="BH234" s="136">
        <f t="shared" si="47"/>
        <v>0</v>
      </c>
      <c r="BI234" s="136">
        <f t="shared" si="48"/>
        <v>0</v>
      </c>
      <c r="BJ234" s="80" t="s">
        <v>88</v>
      </c>
      <c r="BK234" s="136">
        <f t="shared" si="49"/>
        <v>0</v>
      </c>
      <c r="BL234" s="80" t="s">
        <v>308</v>
      </c>
      <c r="BM234" s="135" t="s">
        <v>1446</v>
      </c>
    </row>
    <row r="235" spans="1:65" s="87" customFormat="1" ht="16.5" customHeight="1">
      <c r="A235" s="163"/>
      <c r="B235" s="258"/>
      <c r="C235" s="235" t="s">
        <v>621</v>
      </c>
      <c r="D235" s="235" t="s">
        <v>368</v>
      </c>
      <c r="E235" s="236" t="s">
        <v>2221</v>
      </c>
      <c r="F235" s="237" t="s">
        <v>2222</v>
      </c>
      <c r="G235" s="238" t="s">
        <v>209</v>
      </c>
      <c r="H235" s="239">
        <v>1</v>
      </c>
      <c r="I235" s="242">
        <v>0</v>
      </c>
      <c r="J235" s="241">
        <f t="shared" si="40"/>
        <v>0</v>
      </c>
      <c r="K235" s="45"/>
      <c r="L235" s="157"/>
      <c r="M235" s="46" t="s">
        <v>1</v>
      </c>
      <c r="N235" s="158" t="s">
        <v>41</v>
      </c>
      <c r="O235" s="132"/>
      <c r="P235" s="133">
        <f t="shared" si="41"/>
        <v>0</v>
      </c>
      <c r="Q235" s="133">
        <v>0</v>
      </c>
      <c r="R235" s="133">
        <f t="shared" si="42"/>
        <v>0</v>
      </c>
      <c r="S235" s="133">
        <v>0</v>
      </c>
      <c r="T235" s="134">
        <f t="shared" si="43"/>
        <v>0</v>
      </c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R235" s="135" t="s">
        <v>420</v>
      </c>
      <c r="AT235" s="135" t="s">
        <v>368</v>
      </c>
      <c r="AU235" s="135" t="s">
        <v>88</v>
      </c>
      <c r="AY235" s="80" t="s">
        <v>203</v>
      </c>
      <c r="BE235" s="136">
        <f t="shared" si="44"/>
        <v>0</v>
      </c>
      <c r="BF235" s="136">
        <f t="shared" si="45"/>
        <v>0</v>
      </c>
      <c r="BG235" s="136">
        <f t="shared" si="46"/>
        <v>0</v>
      </c>
      <c r="BH235" s="136">
        <f t="shared" si="47"/>
        <v>0</v>
      </c>
      <c r="BI235" s="136">
        <f t="shared" si="48"/>
        <v>0</v>
      </c>
      <c r="BJ235" s="80" t="s">
        <v>88</v>
      </c>
      <c r="BK235" s="136">
        <f t="shared" si="49"/>
        <v>0</v>
      </c>
      <c r="BL235" s="80" t="s">
        <v>308</v>
      </c>
      <c r="BM235" s="135" t="s">
        <v>1449</v>
      </c>
    </row>
    <row r="236" spans="1:65" s="87" customFormat="1" ht="16.5" customHeight="1">
      <c r="A236" s="163"/>
      <c r="B236" s="258"/>
      <c r="C236" s="235" t="s">
        <v>997</v>
      </c>
      <c r="D236" s="235" t="s">
        <v>368</v>
      </c>
      <c r="E236" s="236" t="s">
        <v>2223</v>
      </c>
      <c r="F236" s="237" t="s">
        <v>2224</v>
      </c>
      <c r="G236" s="238" t="s">
        <v>209</v>
      </c>
      <c r="H236" s="239">
        <v>2</v>
      </c>
      <c r="I236" s="242">
        <v>0</v>
      </c>
      <c r="J236" s="241">
        <f t="shared" si="40"/>
        <v>0</v>
      </c>
      <c r="K236" s="45"/>
      <c r="L236" s="157"/>
      <c r="M236" s="46" t="s">
        <v>1</v>
      </c>
      <c r="N236" s="158" t="s">
        <v>41</v>
      </c>
      <c r="O236" s="132"/>
      <c r="P236" s="133">
        <f t="shared" si="41"/>
        <v>0</v>
      </c>
      <c r="Q236" s="133">
        <v>0</v>
      </c>
      <c r="R236" s="133">
        <f t="shared" si="42"/>
        <v>0</v>
      </c>
      <c r="S236" s="133">
        <v>0</v>
      </c>
      <c r="T236" s="134">
        <f t="shared" si="43"/>
        <v>0</v>
      </c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R236" s="135" t="s">
        <v>420</v>
      </c>
      <c r="AT236" s="135" t="s">
        <v>368</v>
      </c>
      <c r="AU236" s="135" t="s">
        <v>88</v>
      </c>
      <c r="AY236" s="80" t="s">
        <v>203</v>
      </c>
      <c r="BE236" s="136">
        <f t="shared" si="44"/>
        <v>0</v>
      </c>
      <c r="BF236" s="136">
        <f t="shared" si="45"/>
        <v>0</v>
      </c>
      <c r="BG236" s="136">
        <f t="shared" si="46"/>
        <v>0</v>
      </c>
      <c r="BH236" s="136">
        <f t="shared" si="47"/>
        <v>0</v>
      </c>
      <c r="BI236" s="136">
        <f t="shared" si="48"/>
        <v>0</v>
      </c>
      <c r="BJ236" s="80" t="s">
        <v>88</v>
      </c>
      <c r="BK236" s="136">
        <f t="shared" si="49"/>
        <v>0</v>
      </c>
      <c r="BL236" s="80" t="s">
        <v>308</v>
      </c>
      <c r="BM236" s="135" t="s">
        <v>1452</v>
      </c>
    </row>
    <row r="237" spans="1:65" s="87" customFormat="1" ht="16.5" customHeight="1">
      <c r="A237" s="163"/>
      <c r="B237" s="258"/>
      <c r="C237" s="235" t="s">
        <v>1003</v>
      </c>
      <c r="D237" s="235" t="s">
        <v>368</v>
      </c>
      <c r="E237" s="236" t="s">
        <v>2225</v>
      </c>
      <c r="F237" s="237" t="s">
        <v>2226</v>
      </c>
      <c r="G237" s="238" t="s">
        <v>209</v>
      </c>
      <c r="H237" s="239">
        <v>1</v>
      </c>
      <c r="I237" s="242">
        <v>0</v>
      </c>
      <c r="J237" s="241">
        <f t="shared" si="40"/>
        <v>0</v>
      </c>
      <c r="K237" s="45"/>
      <c r="L237" s="157"/>
      <c r="M237" s="46" t="s">
        <v>1</v>
      </c>
      <c r="N237" s="158" t="s">
        <v>41</v>
      </c>
      <c r="O237" s="132"/>
      <c r="P237" s="133">
        <f t="shared" si="41"/>
        <v>0</v>
      </c>
      <c r="Q237" s="133">
        <v>0</v>
      </c>
      <c r="R237" s="133">
        <f t="shared" si="42"/>
        <v>0</v>
      </c>
      <c r="S237" s="133">
        <v>0</v>
      </c>
      <c r="T237" s="134">
        <f t="shared" si="43"/>
        <v>0</v>
      </c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R237" s="135" t="s">
        <v>420</v>
      </c>
      <c r="AT237" s="135" t="s">
        <v>368</v>
      </c>
      <c r="AU237" s="135" t="s">
        <v>88</v>
      </c>
      <c r="AY237" s="80" t="s">
        <v>203</v>
      </c>
      <c r="BE237" s="136">
        <f t="shared" si="44"/>
        <v>0</v>
      </c>
      <c r="BF237" s="136">
        <f t="shared" si="45"/>
        <v>0</v>
      </c>
      <c r="BG237" s="136">
        <f t="shared" si="46"/>
        <v>0</v>
      </c>
      <c r="BH237" s="136">
        <f t="shared" si="47"/>
        <v>0</v>
      </c>
      <c r="BI237" s="136">
        <f t="shared" si="48"/>
        <v>0</v>
      </c>
      <c r="BJ237" s="80" t="s">
        <v>88</v>
      </c>
      <c r="BK237" s="136">
        <f t="shared" si="49"/>
        <v>0</v>
      </c>
      <c r="BL237" s="80" t="s">
        <v>308</v>
      </c>
      <c r="BM237" s="135" t="s">
        <v>1455</v>
      </c>
    </row>
    <row r="238" spans="1:65" s="87" customFormat="1" ht="16.5" customHeight="1">
      <c r="A238" s="163"/>
      <c r="B238" s="258"/>
      <c r="C238" s="235" t="s">
        <v>1029</v>
      </c>
      <c r="D238" s="235" t="s">
        <v>368</v>
      </c>
      <c r="E238" s="236" t="s">
        <v>2227</v>
      </c>
      <c r="F238" s="237" t="s">
        <v>2145</v>
      </c>
      <c r="G238" s="238" t="s">
        <v>209</v>
      </c>
      <c r="H238" s="239">
        <v>2</v>
      </c>
      <c r="I238" s="242">
        <v>0</v>
      </c>
      <c r="J238" s="241">
        <f t="shared" si="40"/>
        <v>0</v>
      </c>
      <c r="K238" s="45"/>
      <c r="L238" s="157"/>
      <c r="M238" s="46" t="s">
        <v>1</v>
      </c>
      <c r="N238" s="158" t="s">
        <v>41</v>
      </c>
      <c r="O238" s="132"/>
      <c r="P238" s="133">
        <f t="shared" si="41"/>
        <v>0</v>
      </c>
      <c r="Q238" s="133">
        <v>0</v>
      </c>
      <c r="R238" s="133">
        <f t="shared" si="42"/>
        <v>0</v>
      </c>
      <c r="S238" s="133">
        <v>0</v>
      </c>
      <c r="T238" s="134">
        <f t="shared" si="43"/>
        <v>0</v>
      </c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R238" s="135" t="s">
        <v>420</v>
      </c>
      <c r="AT238" s="135" t="s">
        <v>368</v>
      </c>
      <c r="AU238" s="135" t="s">
        <v>88</v>
      </c>
      <c r="AY238" s="80" t="s">
        <v>203</v>
      </c>
      <c r="BE238" s="136">
        <f t="shared" si="44"/>
        <v>0</v>
      </c>
      <c r="BF238" s="136">
        <f t="shared" si="45"/>
        <v>0</v>
      </c>
      <c r="BG238" s="136">
        <f t="shared" si="46"/>
        <v>0</v>
      </c>
      <c r="BH238" s="136">
        <f t="shared" si="47"/>
        <v>0</v>
      </c>
      <c r="BI238" s="136">
        <f t="shared" si="48"/>
        <v>0</v>
      </c>
      <c r="BJ238" s="80" t="s">
        <v>88</v>
      </c>
      <c r="BK238" s="136">
        <f t="shared" si="49"/>
        <v>0</v>
      </c>
      <c r="BL238" s="80" t="s">
        <v>308</v>
      </c>
      <c r="BM238" s="135" t="s">
        <v>1458</v>
      </c>
    </row>
    <row r="239" spans="1:65" s="87" customFormat="1" ht="16.5" customHeight="1">
      <c r="A239" s="163"/>
      <c r="B239" s="258"/>
      <c r="C239" s="235" t="s">
        <v>1035</v>
      </c>
      <c r="D239" s="235" t="s">
        <v>368</v>
      </c>
      <c r="E239" s="236" t="s">
        <v>2228</v>
      </c>
      <c r="F239" s="237" t="s">
        <v>2141</v>
      </c>
      <c r="G239" s="238" t="s">
        <v>209</v>
      </c>
      <c r="H239" s="239">
        <v>4</v>
      </c>
      <c r="I239" s="242">
        <v>0</v>
      </c>
      <c r="J239" s="241">
        <f t="shared" si="40"/>
        <v>0</v>
      </c>
      <c r="K239" s="45"/>
      <c r="L239" s="157"/>
      <c r="M239" s="46" t="s">
        <v>1</v>
      </c>
      <c r="N239" s="158" t="s">
        <v>41</v>
      </c>
      <c r="O239" s="132"/>
      <c r="P239" s="133">
        <f t="shared" si="41"/>
        <v>0</v>
      </c>
      <c r="Q239" s="133">
        <v>0</v>
      </c>
      <c r="R239" s="133">
        <f t="shared" si="42"/>
        <v>0</v>
      </c>
      <c r="S239" s="133">
        <v>0</v>
      </c>
      <c r="T239" s="134">
        <f t="shared" si="43"/>
        <v>0</v>
      </c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R239" s="135" t="s">
        <v>420</v>
      </c>
      <c r="AT239" s="135" t="s">
        <v>368</v>
      </c>
      <c r="AU239" s="135" t="s">
        <v>88</v>
      </c>
      <c r="AY239" s="80" t="s">
        <v>203</v>
      </c>
      <c r="BE239" s="136">
        <f t="shared" si="44"/>
        <v>0</v>
      </c>
      <c r="BF239" s="136">
        <f t="shared" si="45"/>
        <v>0</v>
      </c>
      <c r="BG239" s="136">
        <f t="shared" si="46"/>
        <v>0</v>
      </c>
      <c r="BH239" s="136">
        <f t="shared" si="47"/>
        <v>0</v>
      </c>
      <c r="BI239" s="136">
        <f t="shared" si="48"/>
        <v>0</v>
      </c>
      <c r="BJ239" s="80" t="s">
        <v>88</v>
      </c>
      <c r="BK239" s="136">
        <f t="shared" si="49"/>
        <v>0</v>
      </c>
      <c r="BL239" s="80" t="s">
        <v>308</v>
      </c>
      <c r="BM239" s="135" t="s">
        <v>1461</v>
      </c>
    </row>
    <row r="240" spans="1:65" s="87" customFormat="1" ht="16.5" customHeight="1">
      <c r="A240" s="163"/>
      <c r="B240" s="258"/>
      <c r="C240" s="235" t="s">
        <v>1049</v>
      </c>
      <c r="D240" s="235" t="s">
        <v>368</v>
      </c>
      <c r="E240" s="236" t="s">
        <v>2229</v>
      </c>
      <c r="F240" s="237" t="s">
        <v>2150</v>
      </c>
      <c r="G240" s="238" t="s">
        <v>209</v>
      </c>
      <c r="H240" s="239">
        <v>2</v>
      </c>
      <c r="I240" s="242">
        <v>0</v>
      </c>
      <c r="J240" s="241">
        <f t="shared" si="40"/>
        <v>0</v>
      </c>
      <c r="K240" s="45"/>
      <c r="L240" s="157"/>
      <c r="M240" s="46" t="s">
        <v>1</v>
      </c>
      <c r="N240" s="158" t="s">
        <v>41</v>
      </c>
      <c r="O240" s="132"/>
      <c r="P240" s="133">
        <f t="shared" si="41"/>
        <v>0</v>
      </c>
      <c r="Q240" s="133">
        <v>0</v>
      </c>
      <c r="R240" s="133">
        <f t="shared" si="42"/>
        <v>0</v>
      </c>
      <c r="S240" s="133">
        <v>0</v>
      </c>
      <c r="T240" s="134">
        <f t="shared" si="43"/>
        <v>0</v>
      </c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R240" s="135" t="s">
        <v>420</v>
      </c>
      <c r="AT240" s="135" t="s">
        <v>368</v>
      </c>
      <c r="AU240" s="135" t="s">
        <v>88</v>
      </c>
      <c r="AY240" s="80" t="s">
        <v>203</v>
      </c>
      <c r="BE240" s="136">
        <f t="shared" si="44"/>
        <v>0</v>
      </c>
      <c r="BF240" s="136">
        <f t="shared" si="45"/>
        <v>0</v>
      </c>
      <c r="BG240" s="136">
        <f t="shared" si="46"/>
        <v>0</v>
      </c>
      <c r="BH240" s="136">
        <f t="shared" si="47"/>
        <v>0</v>
      </c>
      <c r="BI240" s="136">
        <f t="shared" si="48"/>
        <v>0</v>
      </c>
      <c r="BJ240" s="80" t="s">
        <v>88</v>
      </c>
      <c r="BK240" s="136">
        <f t="shared" si="49"/>
        <v>0</v>
      </c>
      <c r="BL240" s="80" t="s">
        <v>308</v>
      </c>
      <c r="BM240" s="135" t="s">
        <v>1464</v>
      </c>
    </row>
    <row r="241" spans="1:65" s="87" customFormat="1" ht="16.5" customHeight="1">
      <c r="A241" s="163"/>
      <c r="B241" s="258"/>
      <c r="C241" s="235" t="s">
        <v>1069</v>
      </c>
      <c r="D241" s="235" t="s">
        <v>368</v>
      </c>
      <c r="E241" s="236" t="s">
        <v>2230</v>
      </c>
      <c r="F241" s="237" t="s">
        <v>2152</v>
      </c>
      <c r="G241" s="238" t="s">
        <v>209</v>
      </c>
      <c r="H241" s="239">
        <v>1</v>
      </c>
      <c r="I241" s="242">
        <v>0</v>
      </c>
      <c r="J241" s="241">
        <f t="shared" si="40"/>
        <v>0</v>
      </c>
      <c r="K241" s="45"/>
      <c r="L241" s="157"/>
      <c r="M241" s="46" t="s">
        <v>1</v>
      </c>
      <c r="N241" s="158" t="s">
        <v>41</v>
      </c>
      <c r="O241" s="132"/>
      <c r="P241" s="133">
        <f t="shared" si="41"/>
        <v>0</v>
      </c>
      <c r="Q241" s="133">
        <v>0</v>
      </c>
      <c r="R241" s="133">
        <f t="shared" si="42"/>
        <v>0</v>
      </c>
      <c r="S241" s="133">
        <v>0</v>
      </c>
      <c r="T241" s="134">
        <f t="shared" si="43"/>
        <v>0</v>
      </c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R241" s="135" t="s">
        <v>420</v>
      </c>
      <c r="AT241" s="135" t="s">
        <v>368</v>
      </c>
      <c r="AU241" s="135" t="s">
        <v>88</v>
      </c>
      <c r="AY241" s="80" t="s">
        <v>203</v>
      </c>
      <c r="BE241" s="136">
        <f t="shared" si="44"/>
        <v>0</v>
      </c>
      <c r="BF241" s="136">
        <f t="shared" si="45"/>
        <v>0</v>
      </c>
      <c r="BG241" s="136">
        <f t="shared" si="46"/>
        <v>0</v>
      </c>
      <c r="BH241" s="136">
        <f t="shared" si="47"/>
        <v>0</v>
      </c>
      <c r="BI241" s="136">
        <f t="shared" si="48"/>
        <v>0</v>
      </c>
      <c r="BJ241" s="80" t="s">
        <v>88</v>
      </c>
      <c r="BK241" s="136">
        <f t="shared" si="49"/>
        <v>0</v>
      </c>
      <c r="BL241" s="80" t="s">
        <v>308</v>
      </c>
      <c r="BM241" s="135" t="s">
        <v>1467</v>
      </c>
    </row>
    <row r="242" spans="1:65" s="87" customFormat="1" ht="16.5" customHeight="1">
      <c r="A242" s="163"/>
      <c r="B242" s="258"/>
      <c r="C242" s="235" t="s">
        <v>1077</v>
      </c>
      <c r="D242" s="235" t="s">
        <v>368</v>
      </c>
      <c r="E242" s="236" t="s">
        <v>2231</v>
      </c>
      <c r="F242" s="237" t="s">
        <v>2232</v>
      </c>
      <c r="G242" s="238" t="s">
        <v>209</v>
      </c>
      <c r="H242" s="239">
        <v>1</v>
      </c>
      <c r="I242" s="242">
        <v>0</v>
      </c>
      <c r="J242" s="241">
        <f t="shared" si="40"/>
        <v>0</v>
      </c>
      <c r="K242" s="45"/>
      <c r="L242" s="157"/>
      <c r="M242" s="46" t="s">
        <v>1</v>
      </c>
      <c r="N242" s="158" t="s">
        <v>41</v>
      </c>
      <c r="O242" s="132"/>
      <c r="P242" s="133">
        <f t="shared" si="41"/>
        <v>0</v>
      </c>
      <c r="Q242" s="133">
        <v>0</v>
      </c>
      <c r="R242" s="133">
        <f t="shared" si="42"/>
        <v>0</v>
      </c>
      <c r="S242" s="133">
        <v>0</v>
      </c>
      <c r="T242" s="134">
        <f t="shared" si="43"/>
        <v>0</v>
      </c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R242" s="135" t="s">
        <v>420</v>
      </c>
      <c r="AT242" s="135" t="s">
        <v>368</v>
      </c>
      <c r="AU242" s="135" t="s">
        <v>88</v>
      </c>
      <c r="AY242" s="80" t="s">
        <v>203</v>
      </c>
      <c r="BE242" s="136">
        <f t="shared" si="44"/>
        <v>0</v>
      </c>
      <c r="BF242" s="136">
        <f t="shared" si="45"/>
        <v>0</v>
      </c>
      <c r="BG242" s="136">
        <f t="shared" si="46"/>
        <v>0</v>
      </c>
      <c r="BH242" s="136">
        <f t="shared" si="47"/>
        <v>0</v>
      </c>
      <c r="BI242" s="136">
        <f t="shared" si="48"/>
        <v>0</v>
      </c>
      <c r="BJ242" s="80" t="s">
        <v>88</v>
      </c>
      <c r="BK242" s="136">
        <f t="shared" si="49"/>
        <v>0</v>
      </c>
      <c r="BL242" s="80" t="s">
        <v>308</v>
      </c>
      <c r="BM242" s="135" t="s">
        <v>1470</v>
      </c>
    </row>
    <row r="243" spans="1:65" s="87" customFormat="1" ht="16.5" customHeight="1">
      <c r="A243" s="163"/>
      <c r="B243" s="258"/>
      <c r="C243" s="235" t="s">
        <v>1083</v>
      </c>
      <c r="D243" s="235" t="s">
        <v>368</v>
      </c>
      <c r="E243" s="236" t="s">
        <v>997</v>
      </c>
      <c r="F243" s="237" t="s">
        <v>2233</v>
      </c>
      <c r="G243" s="238" t="s">
        <v>209</v>
      </c>
      <c r="H243" s="239">
        <v>1</v>
      </c>
      <c r="I243" s="242">
        <v>0</v>
      </c>
      <c r="J243" s="241">
        <f t="shared" si="40"/>
        <v>0</v>
      </c>
      <c r="K243" s="45"/>
      <c r="L243" s="157"/>
      <c r="M243" s="46" t="s">
        <v>1</v>
      </c>
      <c r="N243" s="158" t="s">
        <v>41</v>
      </c>
      <c r="O243" s="132"/>
      <c r="P243" s="133">
        <f t="shared" si="41"/>
        <v>0</v>
      </c>
      <c r="Q243" s="133">
        <v>0</v>
      </c>
      <c r="R243" s="133">
        <f t="shared" si="42"/>
        <v>0</v>
      </c>
      <c r="S243" s="133">
        <v>0</v>
      </c>
      <c r="T243" s="134">
        <f t="shared" si="43"/>
        <v>0</v>
      </c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R243" s="135" t="s">
        <v>420</v>
      </c>
      <c r="AT243" s="135" t="s">
        <v>368</v>
      </c>
      <c r="AU243" s="135" t="s">
        <v>88</v>
      </c>
      <c r="AY243" s="80" t="s">
        <v>203</v>
      </c>
      <c r="BE243" s="136">
        <f t="shared" si="44"/>
        <v>0</v>
      </c>
      <c r="BF243" s="136">
        <f t="shared" si="45"/>
        <v>0</v>
      </c>
      <c r="BG243" s="136">
        <f t="shared" si="46"/>
        <v>0</v>
      </c>
      <c r="BH243" s="136">
        <f t="shared" si="47"/>
        <v>0</v>
      </c>
      <c r="BI243" s="136">
        <f t="shared" si="48"/>
        <v>0</v>
      </c>
      <c r="BJ243" s="80" t="s">
        <v>88</v>
      </c>
      <c r="BK243" s="136">
        <f t="shared" si="49"/>
        <v>0</v>
      </c>
      <c r="BL243" s="80" t="s">
        <v>308</v>
      </c>
      <c r="BM243" s="135" t="s">
        <v>1473</v>
      </c>
    </row>
    <row r="244" spans="1:65" s="87" customFormat="1" ht="16.5" customHeight="1">
      <c r="A244" s="163"/>
      <c r="B244" s="258"/>
      <c r="C244" s="235" t="s">
        <v>1088</v>
      </c>
      <c r="D244" s="235" t="s">
        <v>368</v>
      </c>
      <c r="E244" s="236" t="s">
        <v>1003</v>
      </c>
      <c r="F244" s="237" t="s">
        <v>2145</v>
      </c>
      <c r="G244" s="238" t="s">
        <v>209</v>
      </c>
      <c r="H244" s="239">
        <v>1</v>
      </c>
      <c r="I244" s="242">
        <v>0</v>
      </c>
      <c r="J244" s="241">
        <f t="shared" si="40"/>
        <v>0</v>
      </c>
      <c r="K244" s="45"/>
      <c r="L244" s="157"/>
      <c r="M244" s="46" t="s">
        <v>1</v>
      </c>
      <c r="N244" s="158" t="s">
        <v>41</v>
      </c>
      <c r="O244" s="132"/>
      <c r="P244" s="133">
        <f t="shared" si="41"/>
        <v>0</v>
      </c>
      <c r="Q244" s="133">
        <v>0</v>
      </c>
      <c r="R244" s="133">
        <f t="shared" si="42"/>
        <v>0</v>
      </c>
      <c r="S244" s="133">
        <v>0</v>
      </c>
      <c r="T244" s="134">
        <f t="shared" si="43"/>
        <v>0</v>
      </c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R244" s="135" t="s">
        <v>420</v>
      </c>
      <c r="AT244" s="135" t="s">
        <v>368</v>
      </c>
      <c r="AU244" s="135" t="s">
        <v>88</v>
      </c>
      <c r="AY244" s="80" t="s">
        <v>203</v>
      </c>
      <c r="BE244" s="136">
        <f t="shared" si="44"/>
        <v>0</v>
      </c>
      <c r="BF244" s="136">
        <f t="shared" si="45"/>
        <v>0</v>
      </c>
      <c r="BG244" s="136">
        <f t="shared" si="46"/>
        <v>0</v>
      </c>
      <c r="BH244" s="136">
        <f t="shared" si="47"/>
        <v>0</v>
      </c>
      <c r="BI244" s="136">
        <f t="shared" si="48"/>
        <v>0</v>
      </c>
      <c r="BJ244" s="80" t="s">
        <v>88</v>
      </c>
      <c r="BK244" s="136">
        <f t="shared" si="49"/>
        <v>0</v>
      </c>
      <c r="BL244" s="80" t="s">
        <v>308</v>
      </c>
      <c r="BM244" s="135" t="s">
        <v>1477</v>
      </c>
    </row>
    <row r="245" spans="1:65" s="87" customFormat="1" ht="16.5" customHeight="1">
      <c r="A245" s="163"/>
      <c r="B245" s="258"/>
      <c r="C245" s="235" t="s">
        <v>1097</v>
      </c>
      <c r="D245" s="235" t="s">
        <v>368</v>
      </c>
      <c r="E245" s="236" t="s">
        <v>1029</v>
      </c>
      <c r="F245" s="237" t="s">
        <v>2141</v>
      </c>
      <c r="G245" s="238" t="s">
        <v>209</v>
      </c>
      <c r="H245" s="239">
        <v>5</v>
      </c>
      <c r="I245" s="242">
        <v>0</v>
      </c>
      <c r="J245" s="241">
        <f t="shared" si="40"/>
        <v>0</v>
      </c>
      <c r="K245" s="45"/>
      <c r="L245" s="157"/>
      <c r="M245" s="46" t="s">
        <v>1</v>
      </c>
      <c r="N245" s="158" t="s">
        <v>41</v>
      </c>
      <c r="O245" s="132"/>
      <c r="P245" s="133">
        <f t="shared" si="41"/>
        <v>0</v>
      </c>
      <c r="Q245" s="133">
        <v>0</v>
      </c>
      <c r="R245" s="133">
        <f t="shared" si="42"/>
        <v>0</v>
      </c>
      <c r="S245" s="133">
        <v>0</v>
      </c>
      <c r="T245" s="134">
        <f t="shared" si="43"/>
        <v>0</v>
      </c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R245" s="135" t="s">
        <v>420</v>
      </c>
      <c r="AT245" s="135" t="s">
        <v>368</v>
      </c>
      <c r="AU245" s="135" t="s">
        <v>88</v>
      </c>
      <c r="AY245" s="80" t="s">
        <v>203</v>
      </c>
      <c r="BE245" s="136">
        <f t="shared" si="44"/>
        <v>0</v>
      </c>
      <c r="BF245" s="136">
        <f t="shared" si="45"/>
        <v>0</v>
      </c>
      <c r="BG245" s="136">
        <f t="shared" si="46"/>
        <v>0</v>
      </c>
      <c r="BH245" s="136">
        <f t="shared" si="47"/>
        <v>0</v>
      </c>
      <c r="BI245" s="136">
        <f t="shared" si="48"/>
        <v>0</v>
      </c>
      <c r="BJ245" s="80" t="s">
        <v>88</v>
      </c>
      <c r="BK245" s="136">
        <f t="shared" si="49"/>
        <v>0</v>
      </c>
      <c r="BL245" s="80" t="s">
        <v>308</v>
      </c>
      <c r="BM245" s="135" t="s">
        <v>1480</v>
      </c>
    </row>
    <row r="246" spans="1:65" s="87" customFormat="1" ht="16.5" customHeight="1">
      <c r="A246" s="163"/>
      <c r="B246" s="258"/>
      <c r="C246" s="235" t="s">
        <v>1101</v>
      </c>
      <c r="D246" s="235" t="s">
        <v>368</v>
      </c>
      <c r="E246" s="236" t="s">
        <v>1035</v>
      </c>
      <c r="F246" s="237" t="s">
        <v>2145</v>
      </c>
      <c r="G246" s="238" t="s">
        <v>209</v>
      </c>
      <c r="H246" s="239">
        <v>1</v>
      </c>
      <c r="I246" s="242">
        <v>0</v>
      </c>
      <c r="J246" s="241">
        <f t="shared" si="40"/>
        <v>0</v>
      </c>
      <c r="K246" s="45"/>
      <c r="L246" s="157"/>
      <c r="M246" s="46" t="s">
        <v>1</v>
      </c>
      <c r="N246" s="158" t="s">
        <v>41</v>
      </c>
      <c r="O246" s="132"/>
      <c r="P246" s="133">
        <f t="shared" si="41"/>
        <v>0</v>
      </c>
      <c r="Q246" s="133">
        <v>0</v>
      </c>
      <c r="R246" s="133">
        <f t="shared" si="42"/>
        <v>0</v>
      </c>
      <c r="S246" s="133">
        <v>0</v>
      </c>
      <c r="T246" s="134">
        <f t="shared" si="43"/>
        <v>0</v>
      </c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R246" s="135" t="s">
        <v>420</v>
      </c>
      <c r="AT246" s="135" t="s">
        <v>368</v>
      </c>
      <c r="AU246" s="135" t="s">
        <v>88</v>
      </c>
      <c r="AY246" s="80" t="s">
        <v>203</v>
      </c>
      <c r="BE246" s="136">
        <f t="shared" si="44"/>
        <v>0</v>
      </c>
      <c r="BF246" s="136">
        <f t="shared" si="45"/>
        <v>0</v>
      </c>
      <c r="BG246" s="136">
        <f t="shared" si="46"/>
        <v>0</v>
      </c>
      <c r="BH246" s="136">
        <f t="shared" si="47"/>
        <v>0</v>
      </c>
      <c r="BI246" s="136">
        <f t="shared" si="48"/>
        <v>0</v>
      </c>
      <c r="BJ246" s="80" t="s">
        <v>88</v>
      </c>
      <c r="BK246" s="136">
        <f t="shared" si="49"/>
        <v>0</v>
      </c>
      <c r="BL246" s="80" t="s">
        <v>308</v>
      </c>
      <c r="BM246" s="135" t="s">
        <v>1484</v>
      </c>
    </row>
    <row r="247" spans="1:65" s="87" customFormat="1" ht="16.5" customHeight="1">
      <c r="A247" s="163"/>
      <c r="B247" s="258"/>
      <c r="C247" s="235" t="s">
        <v>1152</v>
      </c>
      <c r="D247" s="235" t="s">
        <v>368</v>
      </c>
      <c r="E247" s="236" t="s">
        <v>1049</v>
      </c>
      <c r="F247" s="237" t="s">
        <v>2234</v>
      </c>
      <c r="G247" s="238" t="s">
        <v>209</v>
      </c>
      <c r="H247" s="239">
        <v>1</v>
      </c>
      <c r="I247" s="242">
        <v>0</v>
      </c>
      <c r="J247" s="241">
        <f t="shared" si="40"/>
        <v>0</v>
      </c>
      <c r="K247" s="45"/>
      <c r="L247" s="157"/>
      <c r="M247" s="46" t="s">
        <v>1</v>
      </c>
      <c r="N247" s="158" t="s">
        <v>41</v>
      </c>
      <c r="O247" s="132"/>
      <c r="P247" s="133">
        <f t="shared" si="41"/>
        <v>0</v>
      </c>
      <c r="Q247" s="133">
        <v>0</v>
      </c>
      <c r="R247" s="133">
        <f t="shared" si="42"/>
        <v>0</v>
      </c>
      <c r="S247" s="133">
        <v>0</v>
      </c>
      <c r="T247" s="134">
        <f t="shared" si="43"/>
        <v>0</v>
      </c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R247" s="135" t="s">
        <v>420</v>
      </c>
      <c r="AT247" s="135" t="s">
        <v>368</v>
      </c>
      <c r="AU247" s="135" t="s">
        <v>88</v>
      </c>
      <c r="AY247" s="80" t="s">
        <v>203</v>
      </c>
      <c r="BE247" s="136">
        <f t="shared" si="44"/>
        <v>0</v>
      </c>
      <c r="BF247" s="136">
        <f t="shared" si="45"/>
        <v>0</v>
      </c>
      <c r="BG247" s="136">
        <f t="shared" si="46"/>
        <v>0</v>
      </c>
      <c r="BH247" s="136">
        <f t="shared" si="47"/>
        <v>0</v>
      </c>
      <c r="BI247" s="136">
        <f t="shared" si="48"/>
        <v>0</v>
      </c>
      <c r="BJ247" s="80" t="s">
        <v>88</v>
      </c>
      <c r="BK247" s="136">
        <f t="shared" si="49"/>
        <v>0</v>
      </c>
      <c r="BL247" s="80" t="s">
        <v>308</v>
      </c>
      <c r="BM247" s="135" t="s">
        <v>1487</v>
      </c>
    </row>
    <row r="248" spans="1:65" s="87" customFormat="1" ht="28.5" customHeight="1">
      <c r="A248" s="163"/>
      <c r="B248" s="258"/>
      <c r="C248" s="235" t="s">
        <v>1159</v>
      </c>
      <c r="D248" s="235" t="s">
        <v>368</v>
      </c>
      <c r="E248" s="236" t="s">
        <v>1069</v>
      </c>
      <c r="F248" s="237" t="s">
        <v>2645</v>
      </c>
      <c r="G248" s="238" t="s">
        <v>209</v>
      </c>
      <c r="H248" s="239">
        <v>1</v>
      </c>
      <c r="I248" s="242">
        <v>0</v>
      </c>
      <c r="J248" s="241">
        <f t="shared" si="40"/>
        <v>0</v>
      </c>
      <c r="K248" s="45"/>
      <c r="L248" s="157"/>
      <c r="M248" s="46" t="s">
        <v>1</v>
      </c>
      <c r="N248" s="158" t="s">
        <v>41</v>
      </c>
      <c r="O248" s="132"/>
      <c r="P248" s="133">
        <f t="shared" si="41"/>
        <v>0</v>
      </c>
      <c r="Q248" s="133">
        <v>0</v>
      </c>
      <c r="R248" s="133">
        <f t="shared" si="42"/>
        <v>0</v>
      </c>
      <c r="S248" s="133">
        <v>0</v>
      </c>
      <c r="T248" s="134">
        <f t="shared" si="43"/>
        <v>0</v>
      </c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R248" s="135" t="s">
        <v>420</v>
      </c>
      <c r="AT248" s="135" t="s">
        <v>368</v>
      </c>
      <c r="AU248" s="135" t="s">
        <v>88</v>
      </c>
      <c r="AY248" s="80" t="s">
        <v>203</v>
      </c>
      <c r="BE248" s="136">
        <f t="shared" si="44"/>
        <v>0</v>
      </c>
      <c r="BF248" s="136">
        <f t="shared" si="45"/>
        <v>0</v>
      </c>
      <c r="BG248" s="136">
        <f t="shared" si="46"/>
        <v>0</v>
      </c>
      <c r="BH248" s="136">
        <f t="shared" si="47"/>
        <v>0</v>
      </c>
      <c r="BI248" s="136">
        <f t="shared" si="48"/>
        <v>0</v>
      </c>
      <c r="BJ248" s="80" t="s">
        <v>88</v>
      </c>
      <c r="BK248" s="136">
        <f t="shared" si="49"/>
        <v>0</v>
      </c>
      <c r="BL248" s="80" t="s">
        <v>308</v>
      </c>
      <c r="BM248" s="135" t="s">
        <v>1491</v>
      </c>
    </row>
    <row r="249" spans="1:65" s="87" customFormat="1" ht="16.5" customHeight="1">
      <c r="A249" s="163"/>
      <c r="B249" s="258"/>
      <c r="C249" s="235" t="s">
        <v>1168</v>
      </c>
      <c r="D249" s="235" t="s">
        <v>368</v>
      </c>
      <c r="E249" s="236" t="s">
        <v>1077</v>
      </c>
      <c r="F249" s="237" t="s">
        <v>2166</v>
      </c>
      <c r="G249" s="238" t="s">
        <v>116</v>
      </c>
      <c r="H249" s="239">
        <v>60</v>
      </c>
      <c r="I249" s="242">
        <v>0</v>
      </c>
      <c r="J249" s="241">
        <f t="shared" si="40"/>
        <v>0</v>
      </c>
      <c r="K249" s="45"/>
      <c r="L249" s="157"/>
      <c r="M249" s="46" t="s">
        <v>1</v>
      </c>
      <c r="N249" s="158" t="s">
        <v>41</v>
      </c>
      <c r="O249" s="132"/>
      <c r="P249" s="133">
        <f t="shared" si="41"/>
        <v>0</v>
      </c>
      <c r="Q249" s="133">
        <v>0</v>
      </c>
      <c r="R249" s="133">
        <f t="shared" si="42"/>
        <v>0</v>
      </c>
      <c r="S249" s="133">
        <v>0</v>
      </c>
      <c r="T249" s="134">
        <f t="shared" si="43"/>
        <v>0</v>
      </c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R249" s="135" t="s">
        <v>420</v>
      </c>
      <c r="AT249" s="135" t="s">
        <v>368</v>
      </c>
      <c r="AU249" s="135" t="s">
        <v>88</v>
      </c>
      <c r="AY249" s="80" t="s">
        <v>203</v>
      </c>
      <c r="BE249" s="136">
        <f t="shared" si="44"/>
        <v>0</v>
      </c>
      <c r="BF249" s="136">
        <f t="shared" si="45"/>
        <v>0</v>
      </c>
      <c r="BG249" s="136">
        <f t="shared" si="46"/>
        <v>0</v>
      </c>
      <c r="BH249" s="136">
        <f t="shared" si="47"/>
        <v>0</v>
      </c>
      <c r="BI249" s="136">
        <f t="shared" si="48"/>
        <v>0</v>
      </c>
      <c r="BJ249" s="80" t="s">
        <v>88</v>
      </c>
      <c r="BK249" s="136">
        <f t="shared" si="49"/>
        <v>0</v>
      </c>
      <c r="BL249" s="80" t="s">
        <v>308</v>
      </c>
      <c r="BM249" s="135" t="s">
        <v>1494</v>
      </c>
    </row>
    <row r="250" spans="1:65" s="35" customFormat="1" ht="22.9" customHeight="1">
      <c r="A250" s="188"/>
      <c r="B250" s="405"/>
      <c r="C250" s="59"/>
      <c r="D250" s="60" t="s">
        <v>74</v>
      </c>
      <c r="E250" s="61" t="s">
        <v>2235</v>
      </c>
      <c r="F250" s="61" t="s">
        <v>2236</v>
      </c>
      <c r="G250" s="59"/>
      <c r="H250" s="59"/>
      <c r="I250" s="59"/>
      <c r="J250" s="63">
        <f>BK250</f>
        <v>0</v>
      </c>
      <c r="L250" s="123"/>
      <c r="M250" s="125"/>
      <c r="N250" s="126"/>
      <c r="O250" s="126"/>
      <c r="P250" s="127">
        <f>SUM(P251:P253)</f>
        <v>0</v>
      </c>
      <c r="Q250" s="126"/>
      <c r="R250" s="127">
        <f>SUM(R251:R253)</f>
        <v>0</v>
      </c>
      <c r="S250" s="126"/>
      <c r="T250" s="128">
        <f>SUM(T251:T253)</f>
        <v>0</v>
      </c>
      <c r="AR250" s="124" t="s">
        <v>82</v>
      </c>
      <c r="AT250" s="129" t="s">
        <v>74</v>
      </c>
      <c r="AU250" s="129" t="s">
        <v>82</v>
      </c>
      <c r="AY250" s="124" t="s">
        <v>203</v>
      </c>
      <c r="BK250" s="130">
        <f>SUM(BK251:BK253)</f>
        <v>0</v>
      </c>
    </row>
    <row r="251" spans="1:65" s="87" customFormat="1" ht="21.75" customHeight="1">
      <c r="A251" s="163"/>
      <c r="B251" s="258"/>
      <c r="C251" s="235" t="s">
        <v>1174</v>
      </c>
      <c r="D251" s="235" t="s">
        <v>368</v>
      </c>
      <c r="E251" s="236" t="s">
        <v>1159</v>
      </c>
      <c r="F251" s="237" t="s">
        <v>2237</v>
      </c>
      <c r="G251" s="238" t="s">
        <v>209</v>
      </c>
      <c r="H251" s="239">
        <v>2</v>
      </c>
      <c r="I251" s="242">
        <v>0</v>
      </c>
      <c r="J251" s="241">
        <f>ROUND(I251*H251,2)</f>
        <v>0</v>
      </c>
      <c r="K251" s="45"/>
      <c r="L251" s="157"/>
      <c r="M251" s="46" t="s">
        <v>1</v>
      </c>
      <c r="N251" s="158" t="s">
        <v>41</v>
      </c>
      <c r="O251" s="132"/>
      <c r="P251" s="133">
        <f>O251*H251</f>
        <v>0</v>
      </c>
      <c r="Q251" s="133">
        <v>0</v>
      </c>
      <c r="R251" s="133">
        <f>Q251*H251</f>
        <v>0</v>
      </c>
      <c r="S251" s="133">
        <v>0</v>
      </c>
      <c r="T251" s="134">
        <f>S251*H251</f>
        <v>0</v>
      </c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R251" s="135" t="s">
        <v>420</v>
      </c>
      <c r="AT251" s="135" t="s">
        <v>368</v>
      </c>
      <c r="AU251" s="135" t="s">
        <v>88</v>
      </c>
      <c r="AY251" s="80" t="s">
        <v>203</v>
      </c>
      <c r="BE251" s="136">
        <f>IF(N251="základná",J251,0)</f>
        <v>0</v>
      </c>
      <c r="BF251" s="136">
        <f>IF(N251="znížená",J251,0)</f>
        <v>0</v>
      </c>
      <c r="BG251" s="136">
        <f>IF(N251="zákl. prenesená",J251,0)</f>
        <v>0</v>
      </c>
      <c r="BH251" s="136">
        <f>IF(N251="zníž. prenesená",J251,0)</f>
        <v>0</v>
      </c>
      <c r="BI251" s="136">
        <f>IF(N251="nulová",J251,0)</f>
        <v>0</v>
      </c>
      <c r="BJ251" s="80" t="s">
        <v>88</v>
      </c>
      <c r="BK251" s="136">
        <f>ROUND(I251*H251,2)</f>
        <v>0</v>
      </c>
      <c r="BL251" s="80" t="s">
        <v>308</v>
      </c>
      <c r="BM251" s="135" t="s">
        <v>1498</v>
      </c>
    </row>
    <row r="252" spans="1:65" s="87" customFormat="1" ht="16.5" customHeight="1">
      <c r="A252" s="163"/>
      <c r="B252" s="258"/>
      <c r="C252" s="235" t="s">
        <v>1474</v>
      </c>
      <c r="D252" s="235" t="s">
        <v>368</v>
      </c>
      <c r="E252" s="236" t="s">
        <v>1168</v>
      </c>
      <c r="F252" s="237" t="s">
        <v>2238</v>
      </c>
      <c r="G252" s="238" t="s">
        <v>209</v>
      </c>
      <c r="H252" s="239">
        <v>1</v>
      </c>
      <c r="I252" s="242">
        <v>0</v>
      </c>
      <c r="J252" s="241">
        <f>ROUND(I252*H252,2)</f>
        <v>0</v>
      </c>
      <c r="K252" s="45"/>
      <c r="L252" s="157"/>
      <c r="M252" s="46" t="s">
        <v>1</v>
      </c>
      <c r="N252" s="158" t="s">
        <v>41</v>
      </c>
      <c r="O252" s="132"/>
      <c r="P252" s="133">
        <f>O252*H252</f>
        <v>0</v>
      </c>
      <c r="Q252" s="133">
        <v>0</v>
      </c>
      <c r="R252" s="133">
        <f>Q252*H252</f>
        <v>0</v>
      </c>
      <c r="S252" s="133">
        <v>0</v>
      </c>
      <c r="T252" s="134">
        <f>S252*H252</f>
        <v>0</v>
      </c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R252" s="135" t="s">
        <v>420</v>
      </c>
      <c r="AT252" s="135" t="s">
        <v>368</v>
      </c>
      <c r="AU252" s="135" t="s">
        <v>88</v>
      </c>
      <c r="AY252" s="80" t="s">
        <v>203</v>
      </c>
      <c r="BE252" s="136">
        <f>IF(N252="základná",J252,0)</f>
        <v>0</v>
      </c>
      <c r="BF252" s="136">
        <f>IF(N252="znížená",J252,0)</f>
        <v>0</v>
      </c>
      <c r="BG252" s="136">
        <f>IF(N252="zákl. prenesená",J252,0)</f>
        <v>0</v>
      </c>
      <c r="BH252" s="136">
        <f>IF(N252="zníž. prenesená",J252,0)</f>
        <v>0</v>
      </c>
      <c r="BI252" s="136">
        <f>IF(N252="nulová",J252,0)</f>
        <v>0</v>
      </c>
      <c r="BJ252" s="80" t="s">
        <v>88</v>
      </c>
      <c r="BK252" s="136">
        <f>ROUND(I252*H252,2)</f>
        <v>0</v>
      </c>
      <c r="BL252" s="80" t="s">
        <v>308</v>
      </c>
      <c r="BM252" s="135" t="s">
        <v>2239</v>
      </c>
    </row>
    <row r="253" spans="1:65" s="87" customFormat="1" ht="16.5" customHeight="1">
      <c r="A253" s="163"/>
      <c r="B253" s="258"/>
      <c r="C253" s="235" t="s">
        <v>1338</v>
      </c>
      <c r="D253" s="235" t="s">
        <v>368</v>
      </c>
      <c r="E253" s="236" t="s">
        <v>1174</v>
      </c>
      <c r="F253" s="237" t="s">
        <v>2240</v>
      </c>
      <c r="G253" s="238" t="s">
        <v>209</v>
      </c>
      <c r="H253" s="239">
        <v>2</v>
      </c>
      <c r="I253" s="242">
        <v>0</v>
      </c>
      <c r="J253" s="241">
        <f>ROUND(I253*H253,2)</f>
        <v>0</v>
      </c>
      <c r="K253" s="45"/>
      <c r="L253" s="157"/>
      <c r="M253" s="46" t="s">
        <v>1</v>
      </c>
      <c r="N253" s="158" t="s">
        <v>41</v>
      </c>
      <c r="O253" s="132"/>
      <c r="P253" s="133">
        <f>O253*H253</f>
        <v>0</v>
      </c>
      <c r="Q253" s="133">
        <v>0</v>
      </c>
      <c r="R253" s="133">
        <f>Q253*H253</f>
        <v>0</v>
      </c>
      <c r="S253" s="133">
        <v>0</v>
      </c>
      <c r="T253" s="134">
        <f>S253*H253</f>
        <v>0</v>
      </c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R253" s="135" t="s">
        <v>420</v>
      </c>
      <c r="AT253" s="135" t="s">
        <v>368</v>
      </c>
      <c r="AU253" s="135" t="s">
        <v>88</v>
      </c>
      <c r="AY253" s="80" t="s">
        <v>203</v>
      </c>
      <c r="BE253" s="136">
        <f>IF(N253="základná",J253,0)</f>
        <v>0</v>
      </c>
      <c r="BF253" s="136">
        <f>IF(N253="znížená",J253,0)</f>
        <v>0</v>
      </c>
      <c r="BG253" s="136">
        <f>IF(N253="zákl. prenesená",J253,0)</f>
        <v>0</v>
      </c>
      <c r="BH253" s="136">
        <f>IF(N253="zníž. prenesená",J253,0)</f>
        <v>0</v>
      </c>
      <c r="BI253" s="136">
        <f>IF(N253="nulová",J253,0)</f>
        <v>0</v>
      </c>
      <c r="BJ253" s="80" t="s">
        <v>88</v>
      </c>
      <c r="BK253" s="136">
        <f>ROUND(I253*H253,2)</f>
        <v>0</v>
      </c>
      <c r="BL253" s="80" t="s">
        <v>308</v>
      </c>
      <c r="BM253" s="135" t="s">
        <v>2241</v>
      </c>
    </row>
    <row r="254" spans="1:65" s="35" customFormat="1" ht="22.9" customHeight="1">
      <c r="A254" s="188"/>
      <c r="B254" s="405"/>
      <c r="C254" s="59"/>
      <c r="D254" s="60" t="s">
        <v>74</v>
      </c>
      <c r="E254" s="61" t="s">
        <v>368</v>
      </c>
      <c r="F254" s="61" t="s">
        <v>2242</v>
      </c>
      <c r="G254" s="59"/>
      <c r="H254" s="59"/>
      <c r="I254" s="59"/>
      <c r="J254" s="63">
        <f>BK254</f>
        <v>0</v>
      </c>
      <c r="L254" s="123"/>
      <c r="M254" s="125"/>
      <c r="N254" s="126"/>
      <c r="O254" s="126"/>
      <c r="P254" s="127">
        <f>SUM(P255:P267)</f>
        <v>0</v>
      </c>
      <c r="Q254" s="126"/>
      <c r="R254" s="127">
        <f>SUM(R255:R267)</f>
        <v>0</v>
      </c>
      <c r="S254" s="126"/>
      <c r="T254" s="128">
        <f>SUM(T255:T267)</f>
        <v>0</v>
      </c>
      <c r="AR254" s="124" t="s">
        <v>204</v>
      </c>
      <c r="AT254" s="129" t="s">
        <v>74</v>
      </c>
      <c r="AU254" s="129" t="s">
        <v>82</v>
      </c>
      <c r="AY254" s="124" t="s">
        <v>203</v>
      </c>
      <c r="BK254" s="130">
        <f>SUM(BK255:BK267)</f>
        <v>0</v>
      </c>
    </row>
    <row r="255" spans="1:65" s="87" customFormat="1" ht="16.5" customHeight="1">
      <c r="A255" s="163"/>
      <c r="B255" s="258"/>
      <c r="C255" s="218" t="s">
        <v>1481</v>
      </c>
      <c r="D255" s="218" t="s">
        <v>206</v>
      </c>
      <c r="E255" s="219" t="s">
        <v>1083</v>
      </c>
      <c r="F255" s="220" t="s">
        <v>2243</v>
      </c>
      <c r="G255" s="221" t="s">
        <v>209</v>
      </c>
      <c r="H255" s="222">
        <v>1</v>
      </c>
      <c r="I255" s="242">
        <v>0</v>
      </c>
      <c r="J255" s="229">
        <f t="shared" ref="J255:J267" si="50">ROUND(I255*H255,2)</f>
        <v>0</v>
      </c>
      <c r="K255" s="38"/>
      <c r="L255" s="36"/>
      <c r="M255" s="39" t="s">
        <v>1</v>
      </c>
      <c r="N255" s="131" t="s">
        <v>41</v>
      </c>
      <c r="O255" s="132"/>
      <c r="P255" s="133">
        <f t="shared" ref="P255:P267" si="51">O255*H255</f>
        <v>0</v>
      </c>
      <c r="Q255" s="133">
        <v>0</v>
      </c>
      <c r="R255" s="133">
        <f t="shared" ref="R255:R267" si="52">Q255*H255</f>
        <v>0</v>
      </c>
      <c r="S255" s="133">
        <v>0</v>
      </c>
      <c r="T255" s="134">
        <f t="shared" ref="T255:T267" si="53">S255*H255</f>
        <v>0</v>
      </c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R255" s="135" t="s">
        <v>308</v>
      </c>
      <c r="AT255" s="135" t="s">
        <v>206</v>
      </c>
      <c r="AU255" s="135" t="s">
        <v>88</v>
      </c>
      <c r="AY255" s="80" t="s">
        <v>203</v>
      </c>
      <c r="BE255" s="136">
        <f t="shared" ref="BE255:BE267" si="54">IF(N255="základná",J255,0)</f>
        <v>0</v>
      </c>
      <c r="BF255" s="136">
        <f t="shared" ref="BF255:BF267" si="55">IF(N255="znížená",J255,0)</f>
        <v>0</v>
      </c>
      <c r="BG255" s="136">
        <f t="shared" ref="BG255:BG267" si="56">IF(N255="zákl. prenesená",J255,0)</f>
        <v>0</v>
      </c>
      <c r="BH255" s="136">
        <f t="shared" ref="BH255:BH267" si="57">IF(N255="zníž. prenesená",J255,0)</f>
        <v>0</v>
      </c>
      <c r="BI255" s="136">
        <f t="shared" ref="BI255:BI267" si="58">IF(N255="nulová",J255,0)</f>
        <v>0</v>
      </c>
      <c r="BJ255" s="80" t="s">
        <v>88</v>
      </c>
      <c r="BK255" s="136">
        <f t="shared" ref="BK255:BK267" si="59">ROUND(I255*H255,2)</f>
        <v>0</v>
      </c>
      <c r="BL255" s="80" t="s">
        <v>308</v>
      </c>
      <c r="BM255" s="135" t="s">
        <v>2244</v>
      </c>
    </row>
    <row r="256" spans="1:65" s="87" customFormat="1" ht="16.5" customHeight="1">
      <c r="A256" s="163"/>
      <c r="B256" s="258"/>
      <c r="C256" s="218" t="s">
        <v>1341</v>
      </c>
      <c r="D256" s="218" t="s">
        <v>206</v>
      </c>
      <c r="E256" s="219" t="s">
        <v>1088</v>
      </c>
      <c r="F256" s="220" t="s">
        <v>2245</v>
      </c>
      <c r="G256" s="221" t="s">
        <v>209</v>
      </c>
      <c r="H256" s="222">
        <v>1</v>
      </c>
      <c r="I256" s="242">
        <v>0</v>
      </c>
      <c r="J256" s="229">
        <f t="shared" si="50"/>
        <v>0</v>
      </c>
      <c r="K256" s="38"/>
      <c r="L256" s="36"/>
      <c r="M256" s="39" t="s">
        <v>1</v>
      </c>
      <c r="N256" s="131" t="s">
        <v>41</v>
      </c>
      <c r="O256" s="132"/>
      <c r="P256" s="133">
        <f t="shared" si="51"/>
        <v>0</v>
      </c>
      <c r="Q256" s="133">
        <v>0</v>
      </c>
      <c r="R256" s="133">
        <f t="shared" si="52"/>
        <v>0</v>
      </c>
      <c r="S256" s="133">
        <v>0</v>
      </c>
      <c r="T256" s="134">
        <f t="shared" si="53"/>
        <v>0</v>
      </c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R256" s="135" t="s">
        <v>308</v>
      </c>
      <c r="AT256" s="135" t="s">
        <v>206</v>
      </c>
      <c r="AU256" s="135" t="s">
        <v>88</v>
      </c>
      <c r="AY256" s="80" t="s">
        <v>203</v>
      </c>
      <c r="BE256" s="136">
        <f t="shared" si="54"/>
        <v>0</v>
      </c>
      <c r="BF256" s="136">
        <f t="shared" si="55"/>
        <v>0</v>
      </c>
      <c r="BG256" s="136">
        <f t="shared" si="56"/>
        <v>0</v>
      </c>
      <c r="BH256" s="136">
        <f t="shared" si="57"/>
        <v>0</v>
      </c>
      <c r="BI256" s="136">
        <f t="shared" si="58"/>
        <v>0</v>
      </c>
      <c r="BJ256" s="80" t="s">
        <v>88</v>
      </c>
      <c r="BK256" s="136">
        <f t="shared" si="59"/>
        <v>0</v>
      </c>
      <c r="BL256" s="80" t="s">
        <v>308</v>
      </c>
      <c r="BM256" s="135" t="s">
        <v>2246</v>
      </c>
    </row>
    <row r="257" spans="1:65" s="87" customFormat="1" ht="16.5" customHeight="1">
      <c r="A257" s="163"/>
      <c r="B257" s="258"/>
      <c r="C257" s="218" t="s">
        <v>1488</v>
      </c>
      <c r="D257" s="218" t="s">
        <v>206</v>
      </c>
      <c r="E257" s="219" t="s">
        <v>1097</v>
      </c>
      <c r="F257" s="220" t="s">
        <v>2247</v>
      </c>
      <c r="G257" s="221" t="s">
        <v>209</v>
      </c>
      <c r="H257" s="222">
        <v>10</v>
      </c>
      <c r="I257" s="242">
        <v>0</v>
      </c>
      <c r="J257" s="229">
        <f t="shared" si="50"/>
        <v>0</v>
      </c>
      <c r="K257" s="38"/>
      <c r="L257" s="36"/>
      <c r="M257" s="39" t="s">
        <v>1</v>
      </c>
      <c r="N257" s="131" t="s">
        <v>41</v>
      </c>
      <c r="O257" s="132"/>
      <c r="P257" s="133">
        <f t="shared" si="51"/>
        <v>0</v>
      </c>
      <c r="Q257" s="133">
        <v>0</v>
      </c>
      <c r="R257" s="133">
        <f t="shared" si="52"/>
        <v>0</v>
      </c>
      <c r="S257" s="133">
        <v>0</v>
      </c>
      <c r="T257" s="134">
        <f t="shared" si="53"/>
        <v>0</v>
      </c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R257" s="135" t="s">
        <v>308</v>
      </c>
      <c r="AT257" s="135" t="s">
        <v>206</v>
      </c>
      <c r="AU257" s="135" t="s">
        <v>88</v>
      </c>
      <c r="AY257" s="80" t="s">
        <v>203</v>
      </c>
      <c r="BE257" s="136">
        <f t="shared" si="54"/>
        <v>0</v>
      </c>
      <c r="BF257" s="136">
        <f t="shared" si="55"/>
        <v>0</v>
      </c>
      <c r="BG257" s="136">
        <f t="shared" si="56"/>
        <v>0</v>
      </c>
      <c r="BH257" s="136">
        <f t="shared" si="57"/>
        <v>0</v>
      </c>
      <c r="BI257" s="136">
        <f t="shared" si="58"/>
        <v>0</v>
      </c>
      <c r="BJ257" s="80" t="s">
        <v>88</v>
      </c>
      <c r="BK257" s="136">
        <f t="shared" si="59"/>
        <v>0</v>
      </c>
      <c r="BL257" s="80" t="s">
        <v>308</v>
      </c>
      <c r="BM257" s="135" t="s">
        <v>2248</v>
      </c>
    </row>
    <row r="258" spans="1:65" s="87" customFormat="1" ht="16.5" customHeight="1">
      <c r="A258" s="163"/>
      <c r="B258" s="258"/>
      <c r="C258" s="218" t="s">
        <v>1347</v>
      </c>
      <c r="D258" s="218" t="s">
        <v>206</v>
      </c>
      <c r="E258" s="219" t="s">
        <v>1101</v>
      </c>
      <c r="F258" s="220" t="s">
        <v>2249</v>
      </c>
      <c r="G258" s="221" t="s">
        <v>1212</v>
      </c>
      <c r="H258" s="222">
        <v>146</v>
      </c>
      <c r="I258" s="242">
        <v>0</v>
      </c>
      <c r="J258" s="229">
        <f t="shared" si="50"/>
        <v>0</v>
      </c>
      <c r="K258" s="38"/>
      <c r="L258" s="36"/>
      <c r="M258" s="39" t="s">
        <v>1</v>
      </c>
      <c r="N258" s="131" t="s">
        <v>41</v>
      </c>
      <c r="O258" s="132"/>
      <c r="P258" s="133">
        <f t="shared" si="51"/>
        <v>0</v>
      </c>
      <c r="Q258" s="133">
        <v>0</v>
      </c>
      <c r="R258" s="133">
        <f t="shared" si="52"/>
        <v>0</v>
      </c>
      <c r="S258" s="133">
        <v>0</v>
      </c>
      <c r="T258" s="134">
        <f t="shared" si="53"/>
        <v>0</v>
      </c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R258" s="135" t="s">
        <v>308</v>
      </c>
      <c r="AT258" s="135" t="s">
        <v>206</v>
      </c>
      <c r="AU258" s="135" t="s">
        <v>88</v>
      </c>
      <c r="AY258" s="80" t="s">
        <v>203</v>
      </c>
      <c r="BE258" s="136">
        <f t="shared" si="54"/>
        <v>0</v>
      </c>
      <c r="BF258" s="136">
        <f t="shared" si="55"/>
        <v>0</v>
      </c>
      <c r="BG258" s="136">
        <f t="shared" si="56"/>
        <v>0</v>
      </c>
      <c r="BH258" s="136">
        <f t="shared" si="57"/>
        <v>0</v>
      </c>
      <c r="BI258" s="136">
        <f t="shared" si="58"/>
        <v>0</v>
      </c>
      <c r="BJ258" s="80" t="s">
        <v>88</v>
      </c>
      <c r="BK258" s="136">
        <f t="shared" si="59"/>
        <v>0</v>
      </c>
      <c r="BL258" s="80" t="s">
        <v>308</v>
      </c>
      <c r="BM258" s="135" t="s">
        <v>2250</v>
      </c>
    </row>
    <row r="259" spans="1:65" s="87" customFormat="1" ht="16.5" customHeight="1">
      <c r="A259" s="163"/>
      <c r="B259" s="258"/>
      <c r="C259" s="218" t="s">
        <v>1495</v>
      </c>
      <c r="D259" s="218" t="s">
        <v>206</v>
      </c>
      <c r="E259" s="219" t="s">
        <v>1152</v>
      </c>
      <c r="F259" s="220" t="s">
        <v>2251</v>
      </c>
      <c r="G259" s="221" t="s">
        <v>1212</v>
      </c>
      <c r="H259" s="222">
        <v>75</v>
      </c>
      <c r="I259" s="230">
        <v>0</v>
      </c>
      <c r="J259" s="229">
        <f t="shared" si="50"/>
        <v>0</v>
      </c>
      <c r="K259" s="38"/>
      <c r="L259" s="36"/>
      <c r="M259" s="39" t="s">
        <v>1</v>
      </c>
      <c r="N259" s="131" t="s">
        <v>41</v>
      </c>
      <c r="O259" s="132"/>
      <c r="P259" s="133">
        <f t="shared" si="51"/>
        <v>0</v>
      </c>
      <c r="Q259" s="133">
        <v>0</v>
      </c>
      <c r="R259" s="133">
        <f t="shared" si="52"/>
        <v>0</v>
      </c>
      <c r="S259" s="133">
        <v>0</v>
      </c>
      <c r="T259" s="134">
        <f t="shared" si="53"/>
        <v>0</v>
      </c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R259" s="135" t="s">
        <v>308</v>
      </c>
      <c r="AT259" s="135" t="s">
        <v>206</v>
      </c>
      <c r="AU259" s="135" t="s">
        <v>88</v>
      </c>
      <c r="AY259" s="80" t="s">
        <v>203</v>
      </c>
      <c r="BE259" s="136">
        <f t="shared" si="54"/>
        <v>0</v>
      </c>
      <c r="BF259" s="136">
        <f t="shared" si="55"/>
        <v>0</v>
      </c>
      <c r="BG259" s="136">
        <f t="shared" si="56"/>
        <v>0</v>
      </c>
      <c r="BH259" s="136">
        <f t="shared" si="57"/>
        <v>0</v>
      </c>
      <c r="BI259" s="136">
        <f t="shared" si="58"/>
        <v>0</v>
      </c>
      <c r="BJ259" s="80" t="s">
        <v>88</v>
      </c>
      <c r="BK259" s="136">
        <f t="shared" si="59"/>
        <v>0</v>
      </c>
      <c r="BL259" s="80" t="s">
        <v>308</v>
      </c>
      <c r="BM259" s="135" t="s">
        <v>2252</v>
      </c>
    </row>
    <row r="260" spans="1:65" s="87" customFormat="1" ht="16.5" customHeight="1">
      <c r="A260" s="163"/>
      <c r="B260" s="258"/>
      <c r="C260" s="218" t="s">
        <v>1350</v>
      </c>
      <c r="D260" s="218" t="s">
        <v>206</v>
      </c>
      <c r="E260" s="219" t="s">
        <v>1159</v>
      </c>
      <c r="F260" s="220" t="s">
        <v>2253</v>
      </c>
      <c r="G260" s="221" t="s">
        <v>1212</v>
      </c>
      <c r="H260" s="222">
        <v>48</v>
      </c>
      <c r="I260" s="242">
        <v>0</v>
      </c>
      <c r="J260" s="229">
        <f t="shared" si="50"/>
        <v>0</v>
      </c>
      <c r="K260" s="38"/>
      <c r="L260" s="36"/>
      <c r="M260" s="39" t="s">
        <v>1</v>
      </c>
      <c r="N260" s="131" t="s">
        <v>41</v>
      </c>
      <c r="O260" s="132"/>
      <c r="P260" s="133">
        <f t="shared" si="51"/>
        <v>0</v>
      </c>
      <c r="Q260" s="133">
        <v>0</v>
      </c>
      <c r="R260" s="133">
        <f t="shared" si="52"/>
        <v>0</v>
      </c>
      <c r="S260" s="133">
        <v>0</v>
      </c>
      <c r="T260" s="134">
        <f t="shared" si="53"/>
        <v>0</v>
      </c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R260" s="135" t="s">
        <v>308</v>
      </c>
      <c r="AT260" s="135" t="s">
        <v>206</v>
      </c>
      <c r="AU260" s="135" t="s">
        <v>88</v>
      </c>
      <c r="AY260" s="80" t="s">
        <v>203</v>
      </c>
      <c r="BE260" s="136">
        <f t="shared" si="54"/>
        <v>0</v>
      </c>
      <c r="BF260" s="136">
        <f t="shared" si="55"/>
        <v>0</v>
      </c>
      <c r="BG260" s="136">
        <f t="shared" si="56"/>
        <v>0</v>
      </c>
      <c r="BH260" s="136">
        <f t="shared" si="57"/>
        <v>0</v>
      </c>
      <c r="BI260" s="136">
        <f t="shared" si="58"/>
        <v>0</v>
      </c>
      <c r="BJ260" s="80" t="s">
        <v>88</v>
      </c>
      <c r="BK260" s="136">
        <f t="shared" si="59"/>
        <v>0</v>
      </c>
      <c r="BL260" s="80" t="s">
        <v>308</v>
      </c>
      <c r="BM260" s="135" t="s">
        <v>2254</v>
      </c>
    </row>
    <row r="261" spans="1:65" s="87" customFormat="1" ht="16.5" customHeight="1">
      <c r="A261" s="163"/>
      <c r="B261" s="258"/>
      <c r="C261" s="218" t="s">
        <v>1502</v>
      </c>
      <c r="D261" s="218" t="s">
        <v>206</v>
      </c>
      <c r="E261" s="219" t="s">
        <v>2255</v>
      </c>
      <c r="F261" s="220" t="s">
        <v>2256</v>
      </c>
      <c r="G261" s="221" t="s">
        <v>2257</v>
      </c>
      <c r="H261" s="222">
        <v>1</v>
      </c>
      <c r="I261" s="242">
        <v>0</v>
      </c>
      <c r="J261" s="229">
        <f t="shared" si="50"/>
        <v>0</v>
      </c>
      <c r="K261" s="38"/>
      <c r="L261" s="36"/>
      <c r="M261" s="39" t="s">
        <v>1</v>
      </c>
      <c r="N261" s="131" t="s">
        <v>41</v>
      </c>
      <c r="O261" s="132"/>
      <c r="P261" s="133">
        <f t="shared" si="51"/>
        <v>0</v>
      </c>
      <c r="Q261" s="133">
        <v>0</v>
      </c>
      <c r="R261" s="133">
        <f t="shared" si="52"/>
        <v>0</v>
      </c>
      <c r="S261" s="133">
        <v>0</v>
      </c>
      <c r="T261" s="134">
        <f t="shared" si="53"/>
        <v>0</v>
      </c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R261" s="135" t="s">
        <v>308</v>
      </c>
      <c r="AT261" s="135" t="s">
        <v>206</v>
      </c>
      <c r="AU261" s="135" t="s">
        <v>88</v>
      </c>
      <c r="AY261" s="80" t="s">
        <v>203</v>
      </c>
      <c r="BE261" s="136">
        <f t="shared" si="54"/>
        <v>0</v>
      </c>
      <c r="BF261" s="136">
        <f t="shared" si="55"/>
        <v>0</v>
      </c>
      <c r="BG261" s="136">
        <f t="shared" si="56"/>
        <v>0</v>
      </c>
      <c r="BH261" s="136">
        <f t="shared" si="57"/>
        <v>0</v>
      </c>
      <c r="BI261" s="136">
        <f t="shared" si="58"/>
        <v>0</v>
      </c>
      <c r="BJ261" s="80" t="s">
        <v>88</v>
      </c>
      <c r="BK261" s="136">
        <f t="shared" si="59"/>
        <v>0</v>
      </c>
      <c r="BL261" s="80" t="s">
        <v>308</v>
      </c>
      <c r="BM261" s="135" t="s">
        <v>2258</v>
      </c>
    </row>
    <row r="262" spans="1:65" s="87" customFormat="1" ht="16.5" customHeight="1">
      <c r="A262" s="163"/>
      <c r="B262" s="258"/>
      <c r="C262" s="218" t="s">
        <v>1352</v>
      </c>
      <c r="D262" s="218" t="s">
        <v>206</v>
      </c>
      <c r="E262" s="219" t="s">
        <v>2259</v>
      </c>
      <c r="F262" s="220" t="s">
        <v>2260</v>
      </c>
      <c r="G262" s="221" t="s">
        <v>2257</v>
      </c>
      <c r="H262" s="222">
        <v>2</v>
      </c>
      <c r="I262" s="242">
        <v>0</v>
      </c>
      <c r="J262" s="229">
        <f t="shared" si="50"/>
        <v>0</v>
      </c>
      <c r="K262" s="38"/>
      <c r="L262" s="36"/>
      <c r="M262" s="39" t="s">
        <v>1</v>
      </c>
      <c r="N262" s="131" t="s">
        <v>41</v>
      </c>
      <c r="O262" s="132"/>
      <c r="P262" s="133">
        <f t="shared" si="51"/>
        <v>0</v>
      </c>
      <c r="Q262" s="133">
        <v>0</v>
      </c>
      <c r="R262" s="133">
        <f t="shared" si="52"/>
        <v>0</v>
      </c>
      <c r="S262" s="133">
        <v>0</v>
      </c>
      <c r="T262" s="134">
        <f t="shared" si="53"/>
        <v>0</v>
      </c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R262" s="135" t="s">
        <v>308</v>
      </c>
      <c r="AT262" s="135" t="s">
        <v>206</v>
      </c>
      <c r="AU262" s="135" t="s">
        <v>88</v>
      </c>
      <c r="AY262" s="80" t="s">
        <v>203</v>
      </c>
      <c r="BE262" s="136">
        <f t="shared" si="54"/>
        <v>0</v>
      </c>
      <c r="BF262" s="136">
        <f t="shared" si="55"/>
        <v>0</v>
      </c>
      <c r="BG262" s="136">
        <f t="shared" si="56"/>
        <v>0</v>
      </c>
      <c r="BH262" s="136">
        <f t="shared" si="57"/>
        <v>0</v>
      </c>
      <c r="BI262" s="136">
        <f t="shared" si="58"/>
        <v>0</v>
      </c>
      <c r="BJ262" s="80" t="s">
        <v>88</v>
      </c>
      <c r="BK262" s="136">
        <f t="shared" si="59"/>
        <v>0</v>
      </c>
      <c r="BL262" s="80" t="s">
        <v>308</v>
      </c>
      <c r="BM262" s="135" t="s">
        <v>2261</v>
      </c>
    </row>
    <row r="263" spans="1:65" s="87" customFormat="1" ht="16.5" customHeight="1">
      <c r="A263" s="163"/>
      <c r="B263" s="258"/>
      <c r="C263" s="218" t="s">
        <v>1942</v>
      </c>
      <c r="D263" s="218" t="s">
        <v>206</v>
      </c>
      <c r="E263" s="219" t="s">
        <v>2262</v>
      </c>
      <c r="F263" s="220" t="s">
        <v>2263</v>
      </c>
      <c r="G263" s="221" t="s">
        <v>2257</v>
      </c>
      <c r="H263" s="222">
        <v>2</v>
      </c>
      <c r="I263" s="242">
        <v>0</v>
      </c>
      <c r="J263" s="229">
        <f t="shared" si="50"/>
        <v>0</v>
      </c>
      <c r="K263" s="38"/>
      <c r="L263" s="36"/>
      <c r="M263" s="39" t="s">
        <v>1</v>
      </c>
      <c r="N263" s="131" t="s">
        <v>41</v>
      </c>
      <c r="O263" s="132"/>
      <c r="P263" s="133">
        <f t="shared" si="51"/>
        <v>0</v>
      </c>
      <c r="Q263" s="133">
        <v>0</v>
      </c>
      <c r="R263" s="133">
        <f t="shared" si="52"/>
        <v>0</v>
      </c>
      <c r="S263" s="133">
        <v>0</v>
      </c>
      <c r="T263" s="134">
        <f t="shared" si="53"/>
        <v>0</v>
      </c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R263" s="135" t="s">
        <v>308</v>
      </c>
      <c r="AT263" s="135" t="s">
        <v>206</v>
      </c>
      <c r="AU263" s="135" t="s">
        <v>88</v>
      </c>
      <c r="AY263" s="80" t="s">
        <v>203</v>
      </c>
      <c r="BE263" s="136">
        <f t="shared" si="54"/>
        <v>0</v>
      </c>
      <c r="BF263" s="136">
        <f t="shared" si="55"/>
        <v>0</v>
      </c>
      <c r="BG263" s="136">
        <f t="shared" si="56"/>
        <v>0</v>
      </c>
      <c r="BH263" s="136">
        <f t="shared" si="57"/>
        <v>0</v>
      </c>
      <c r="BI263" s="136">
        <f t="shared" si="58"/>
        <v>0</v>
      </c>
      <c r="BJ263" s="80" t="s">
        <v>88</v>
      </c>
      <c r="BK263" s="136">
        <f t="shared" si="59"/>
        <v>0</v>
      </c>
      <c r="BL263" s="80" t="s">
        <v>308</v>
      </c>
      <c r="BM263" s="135" t="s">
        <v>2264</v>
      </c>
    </row>
    <row r="264" spans="1:65" s="87" customFormat="1" ht="16.5" customHeight="1">
      <c r="A264" s="163"/>
      <c r="B264" s="258"/>
      <c r="C264" s="218" t="s">
        <v>1354</v>
      </c>
      <c r="D264" s="218" t="s">
        <v>206</v>
      </c>
      <c r="E264" s="219" t="s">
        <v>2265</v>
      </c>
      <c r="F264" s="220" t="s">
        <v>2266</v>
      </c>
      <c r="G264" s="221" t="s">
        <v>2257</v>
      </c>
      <c r="H264" s="222">
        <v>2</v>
      </c>
      <c r="I264" s="242">
        <v>0</v>
      </c>
      <c r="J264" s="229">
        <f t="shared" si="50"/>
        <v>0</v>
      </c>
      <c r="K264" s="38"/>
      <c r="L264" s="36"/>
      <c r="M264" s="39" t="s">
        <v>1</v>
      </c>
      <c r="N264" s="131" t="s">
        <v>41</v>
      </c>
      <c r="O264" s="132"/>
      <c r="P264" s="133">
        <f t="shared" si="51"/>
        <v>0</v>
      </c>
      <c r="Q264" s="133">
        <v>0</v>
      </c>
      <c r="R264" s="133">
        <f t="shared" si="52"/>
        <v>0</v>
      </c>
      <c r="S264" s="133">
        <v>0</v>
      </c>
      <c r="T264" s="134">
        <f t="shared" si="53"/>
        <v>0</v>
      </c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R264" s="135" t="s">
        <v>308</v>
      </c>
      <c r="AT264" s="135" t="s">
        <v>206</v>
      </c>
      <c r="AU264" s="135" t="s">
        <v>88</v>
      </c>
      <c r="AY264" s="80" t="s">
        <v>203</v>
      </c>
      <c r="BE264" s="136">
        <f t="shared" si="54"/>
        <v>0</v>
      </c>
      <c r="BF264" s="136">
        <f t="shared" si="55"/>
        <v>0</v>
      </c>
      <c r="BG264" s="136">
        <f t="shared" si="56"/>
        <v>0</v>
      </c>
      <c r="BH264" s="136">
        <f t="shared" si="57"/>
        <v>0</v>
      </c>
      <c r="BI264" s="136">
        <f t="shared" si="58"/>
        <v>0</v>
      </c>
      <c r="BJ264" s="80" t="s">
        <v>88</v>
      </c>
      <c r="BK264" s="136">
        <f t="shared" si="59"/>
        <v>0</v>
      </c>
      <c r="BL264" s="80" t="s">
        <v>308</v>
      </c>
      <c r="BM264" s="135" t="s">
        <v>2267</v>
      </c>
    </row>
    <row r="265" spans="1:65" s="87" customFormat="1" ht="16.5" customHeight="1">
      <c r="A265" s="163"/>
      <c r="B265" s="258"/>
      <c r="C265" s="218" t="s">
        <v>1951</v>
      </c>
      <c r="D265" s="218" t="s">
        <v>206</v>
      </c>
      <c r="E265" s="219" t="s">
        <v>2268</v>
      </c>
      <c r="F265" s="220" t="s">
        <v>2269</v>
      </c>
      <c r="G265" s="221" t="s">
        <v>1212</v>
      </c>
      <c r="H265" s="222">
        <v>16</v>
      </c>
      <c r="I265" s="242">
        <v>0</v>
      </c>
      <c r="J265" s="229">
        <f t="shared" si="50"/>
        <v>0</v>
      </c>
      <c r="K265" s="38"/>
      <c r="L265" s="36"/>
      <c r="M265" s="39" t="s">
        <v>1</v>
      </c>
      <c r="N265" s="131" t="s">
        <v>41</v>
      </c>
      <c r="O265" s="132"/>
      <c r="P265" s="133">
        <f t="shared" si="51"/>
        <v>0</v>
      </c>
      <c r="Q265" s="133">
        <v>0</v>
      </c>
      <c r="R265" s="133">
        <f t="shared" si="52"/>
        <v>0</v>
      </c>
      <c r="S265" s="133">
        <v>0</v>
      </c>
      <c r="T265" s="134">
        <f t="shared" si="53"/>
        <v>0</v>
      </c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R265" s="135" t="s">
        <v>308</v>
      </c>
      <c r="AT265" s="135" t="s">
        <v>206</v>
      </c>
      <c r="AU265" s="135" t="s">
        <v>88</v>
      </c>
      <c r="AY265" s="80" t="s">
        <v>203</v>
      </c>
      <c r="BE265" s="136">
        <f t="shared" si="54"/>
        <v>0</v>
      </c>
      <c r="BF265" s="136">
        <f t="shared" si="55"/>
        <v>0</v>
      </c>
      <c r="BG265" s="136">
        <f t="shared" si="56"/>
        <v>0</v>
      </c>
      <c r="BH265" s="136">
        <f t="shared" si="57"/>
        <v>0</v>
      </c>
      <c r="BI265" s="136">
        <f t="shared" si="58"/>
        <v>0</v>
      </c>
      <c r="BJ265" s="80" t="s">
        <v>88</v>
      </c>
      <c r="BK265" s="136">
        <f t="shared" si="59"/>
        <v>0</v>
      </c>
      <c r="BL265" s="80" t="s">
        <v>308</v>
      </c>
      <c r="BM265" s="135" t="s">
        <v>2270</v>
      </c>
    </row>
    <row r="266" spans="1:65" s="87" customFormat="1" ht="16.5" customHeight="1">
      <c r="A266" s="163"/>
      <c r="B266" s="258"/>
      <c r="C266" s="218" t="s">
        <v>1319</v>
      </c>
      <c r="D266" s="218" t="s">
        <v>206</v>
      </c>
      <c r="E266" s="219" t="s">
        <v>2271</v>
      </c>
      <c r="F266" s="220" t="s">
        <v>2272</v>
      </c>
      <c r="G266" s="221" t="s">
        <v>1212</v>
      </c>
      <c r="H266" s="222">
        <v>8</v>
      </c>
      <c r="I266" s="242">
        <v>0</v>
      </c>
      <c r="J266" s="229">
        <f t="shared" si="50"/>
        <v>0</v>
      </c>
      <c r="K266" s="38"/>
      <c r="L266" s="36"/>
      <c r="M266" s="39" t="s">
        <v>1</v>
      </c>
      <c r="N266" s="131" t="s">
        <v>41</v>
      </c>
      <c r="O266" s="132"/>
      <c r="P266" s="133">
        <f t="shared" si="51"/>
        <v>0</v>
      </c>
      <c r="Q266" s="133">
        <v>0</v>
      </c>
      <c r="R266" s="133">
        <f t="shared" si="52"/>
        <v>0</v>
      </c>
      <c r="S266" s="133">
        <v>0</v>
      </c>
      <c r="T266" s="134">
        <f t="shared" si="53"/>
        <v>0</v>
      </c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R266" s="135" t="s">
        <v>308</v>
      </c>
      <c r="AT266" s="135" t="s">
        <v>206</v>
      </c>
      <c r="AU266" s="135" t="s">
        <v>88</v>
      </c>
      <c r="AY266" s="80" t="s">
        <v>203</v>
      </c>
      <c r="BE266" s="136">
        <f t="shared" si="54"/>
        <v>0</v>
      </c>
      <c r="BF266" s="136">
        <f t="shared" si="55"/>
        <v>0</v>
      </c>
      <c r="BG266" s="136">
        <f t="shared" si="56"/>
        <v>0</v>
      </c>
      <c r="BH266" s="136">
        <f t="shared" si="57"/>
        <v>0</v>
      </c>
      <c r="BI266" s="136">
        <f t="shared" si="58"/>
        <v>0</v>
      </c>
      <c r="BJ266" s="80" t="s">
        <v>88</v>
      </c>
      <c r="BK266" s="136">
        <f t="shared" si="59"/>
        <v>0</v>
      </c>
      <c r="BL266" s="80" t="s">
        <v>308</v>
      </c>
      <c r="BM266" s="135" t="s">
        <v>2273</v>
      </c>
    </row>
    <row r="267" spans="1:65" s="87" customFormat="1" ht="16.5" customHeight="1">
      <c r="A267" s="163"/>
      <c r="B267" s="258"/>
      <c r="C267" s="218" t="s">
        <v>1959</v>
      </c>
      <c r="D267" s="218" t="s">
        <v>206</v>
      </c>
      <c r="E267" s="219" t="s">
        <v>2274</v>
      </c>
      <c r="F267" s="220" t="s">
        <v>2275</v>
      </c>
      <c r="G267" s="221" t="s">
        <v>2257</v>
      </c>
      <c r="H267" s="222">
        <v>4</v>
      </c>
      <c r="I267" s="242">
        <v>0</v>
      </c>
      <c r="J267" s="229">
        <f t="shared" si="50"/>
        <v>0</v>
      </c>
      <c r="K267" s="38"/>
      <c r="L267" s="36"/>
      <c r="M267" s="49" t="s">
        <v>1</v>
      </c>
      <c r="N267" s="231" t="s">
        <v>41</v>
      </c>
      <c r="O267" s="232"/>
      <c r="P267" s="233">
        <f t="shared" si="51"/>
        <v>0</v>
      </c>
      <c r="Q267" s="233">
        <v>0</v>
      </c>
      <c r="R267" s="233">
        <f t="shared" si="52"/>
        <v>0</v>
      </c>
      <c r="S267" s="233">
        <v>0</v>
      </c>
      <c r="T267" s="234">
        <f t="shared" si="53"/>
        <v>0</v>
      </c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R267" s="135" t="s">
        <v>308</v>
      </c>
      <c r="AT267" s="135" t="s">
        <v>206</v>
      </c>
      <c r="AU267" s="135" t="s">
        <v>88</v>
      </c>
      <c r="AY267" s="80" t="s">
        <v>203</v>
      </c>
      <c r="BE267" s="136">
        <f t="shared" si="54"/>
        <v>0</v>
      </c>
      <c r="BF267" s="136">
        <f t="shared" si="55"/>
        <v>0</v>
      </c>
      <c r="BG267" s="136">
        <f t="shared" si="56"/>
        <v>0</v>
      </c>
      <c r="BH267" s="136">
        <f t="shared" si="57"/>
        <v>0</v>
      </c>
      <c r="BI267" s="136">
        <f t="shared" si="58"/>
        <v>0</v>
      </c>
      <c r="BJ267" s="80" t="s">
        <v>88</v>
      </c>
      <c r="BK267" s="136">
        <f t="shared" si="59"/>
        <v>0</v>
      </c>
      <c r="BL267" s="80" t="s">
        <v>308</v>
      </c>
      <c r="BM267" s="135" t="s">
        <v>2276</v>
      </c>
    </row>
    <row r="268" spans="1:65" s="87" customFormat="1" ht="6.95" customHeight="1">
      <c r="A268" s="163"/>
      <c r="B268" s="273"/>
      <c r="C268" s="223"/>
      <c r="D268" s="223"/>
      <c r="E268" s="223"/>
      <c r="F268" s="223"/>
      <c r="G268" s="223"/>
      <c r="H268" s="223"/>
      <c r="I268" s="223"/>
      <c r="J268" s="223"/>
      <c r="K268" s="26"/>
      <c r="L268" s="36"/>
      <c r="M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</row>
  </sheetData>
  <sheetProtection password="ABFB" sheet="1" objects="1" scenarios="1" selectLockedCells="1"/>
  <autoFilter ref="C128:K267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2"/>
  <sheetViews>
    <sheetView showGridLines="0" topLeftCell="A119" workbookViewId="0">
      <selection activeCell="I137" sqref="I137"/>
    </sheetView>
  </sheetViews>
  <sheetFormatPr defaultRowHeight="11.25"/>
  <cols>
    <col min="1" max="1" width="8.33203125" style="17" customWidth="1"/>
    <col min="2" max="2" width="1.6640625" style="17" customWidth="1"/>
    <col min="3" max="3" width="4.1640625" style="17" customWidth="1"/>
    <col min="4" max="4" width="4.33203125" style="17" customWidth="1"/>
    <col min="5" max="5" width="17.1640625" style="17" customWidth="1"/>
    <col min="6" max="6" width="100.83203125" style="17" customWidth="1"/>
    <col min="7" max="7" width="7" style="17" customWidth="1"/>
    <col min="8" max="8" width="11.5" style="17" customWidth="1"/>
    <col min="9" max="10" width="20.1640625" style="17" customWidth="1"/>
    <col min="11" max="11" width="20.1640625" style="17" hidden="1" customWidth="1"/>
    <col min="12" max="12" width="9.33203125" style="17" customWidth="1"/>
    <col min="13" max="13" width="46.5" style="17" customWidth="1"/>
    <col min="14" max="14" width="7" style="17" hidden="1" customWidth="1"/>
    <col min="15" max="15" width="9" style="17" hidden="1" customWidth="1"/>
    <col min="16" max="16" width="8.6640625" style="17" hidden="1" customWidth="1"/>
    <col min="17" max="17" width="6.33203125" style="17" hidden="1" customWidth="1"/>
    <col min="18" max="18" width="4.33203125" style="17" hidden="1" customWidth="1"/>
    <col min="19" max="19" width="8.6640625" style="17" hidden="1" customWidth="1"/>
    <col min="20" max="20" width="5.1640625" style="17" hidden="1" customWidth="1"/>
    <col min="21" max="21" width="12.6640625" style="17" hidden="1" customWidth="1"/>
    <col min="22" max="22" width="12.33203125" style="17" customWidth="1"/>
    <col min="23" max="23" width="16.33203125" style="17" customWidth="1"/>
    <col min="24" max="24" width="12.33203125" style="17" customWidth="1"/>
    <col min="25" max="25" width="15" style="17" customWidth="1"/>
    <col min="26" max="26" width="11" style="17" customWidth="1"/>
    <col min="27" max="27" width="15" style="17" customWidth="1"/>
    <col min="28" max="28" width="16.33203125" style="17" customWidth="1"/>
    <col min="29" max="29" width="11" style="17" customWidth="1"/>
    <col min="30" max="30" width="15" style="17" customWidth="1"/>
    <col min="31" max="31" width="16.33203125" style="17" customWidth="1"/>
    <col min="32" max="43" width="9.33203125" style="17"/>
    <col min="44" max="65" width="9.33203125" style="17" hidden="1"/>
    <col min="66" max="16384" width="9.33203125" style="17"/>
  </cols>
  <sheetData>
    <row r="2" spans="1:46" ht="36.950000000000003" customHeight="1">
      <c r="L2" s="374" t="s">
        <v>5</v>
      </c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80" t="s">
        <v>101</v>
      </c>
    </row>
    <row r="3" spans="1:46" ht="6.95" customHeight="1">
      <c r="B3" s="82"/>
      <c r="C3" s="18"/>
      <c r="D3" s="18"/>
      <c r="E3" s="18"/>
      <c r="F3" s="18"/>
      <c r="G3" s="18"/>
      <c r="H3" s="18"/>
      <c r="I3" s="18"/>
      <c r="J3" s="18"/>
      <c r="K3" s="18"/>
      <c r="L3" s="83"/>
      <c r="AT3" s="80" t="s">
        <v>75</v>
      </c>
    </row>
    <row r="4" spans="1:46" ht="24.95" customHeight="1">
      <c r="B4" s="83"/>
      <c r="D4" s="84" t="s">
        <v>121</v>
      </c>
      <c r="L4" s="83"/>
      <c r="M4" s="85" t="s">
        <v>9</v>
      </c>
      <c r="AT4" s="80" t="s">
        <v>3</v>
      </c>
    </row>
    <row r="5" spans="1:46" ht="6.95" customHeight="1">
      <c r="B5" s="83"/>
      <c r="L5" s="83"/>
    </row>
    <row r="6" spans="1:46" ht="12" customHeight="1">
      <c r="B6" s="83"/>
      <c r="D6" s="20" t="s">
        <v>15</v>
      </c>
      <c r="L6" s="83"/>
    </row>
    <row r="7" spans="1:46" ht="16.5" customHeight="1">
      <c r="B7" s="83"/>
      <c r="E7" s="376" t="str">
        <f>'Rekapitulácia stavby'!K6</f>
        <v>REKONŠTRUKCIA ŠKOLSKEJ KUCHYNE ZŠ HOLÍČSKA 50 BA-Petržalka</v>
      </c>
      <c r="F7" s="377"/>
      <c r="G7" s="377"/>
      <c r="H7" s="377"/>
      <c r="L7" s="83"/>
    </row>
    <row r="8" spans="1:46" ht="12" customHeight="1">
      <c r="B8" s="83"/>
      <c r="D8" s="20" t="s">
        <v>134</v>
      </c>
      <c r="L8" s="83"/>
    </row>
    <row r="9" spans="1:46" s="87" customFormat="1" ht="16.5" customHeight="1">
      <c r="A9" s="19"/>
      <c r="B9" s="36"/>
      <c r="C9" s="19"/>
      <c r="D9" s="19"/>
      <c r="E9" s="376" t="s">
        <v>137</v>
      </c>
      <c r="F9" s="373"/>
      <c r="G9" s="373"/>
      <c r="H9" s="373"/>
      <c r="I9" s="19"/>
      <c r="J9" s="19"/>
      <c r="K9" s="19"/>
      <c r="L9" s="86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46" s="87" customFormat="1" ht="12" customHeight="1">
      <c r="A10" s="19"/>
      <c r="B10" s="36"/>
      <c r="C10" s="19"/>
      <c r="D10" s="20" t="s">
        <v>142</v>
      </c>
      <c r="E10" s="19"/>
      <c r="F10" s="19"/>
      <c r="G10" s="19"/>
      <c r="H10" s="19"/>
      <c r="I10" s="19"/>
      <c r="J10" s="19"/>
      <c r="K10" s="19"/>
      <c r="L10" s="86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46" s="87" customFormat="1" ht="16.5" customHeight="1">
      <c r="A11" s="19"/>
      <c r="B11" s="36"/>
      <c r="C11" s="19"/>
      <c r="D11" s="19"/>
      <c r="E11" s="372" t="s">
        <v>2277</v>
      </c>
      <c r="F11" s="373"/>
      <c r="G11" s="373"/>
      <c r="H11" s="373"/>
      <c r="I11" s="19"/>
      <c r="J11" s="19"/>
      <c r="K11" s="19"/>
      <c r="L11" s="86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46" s="87" customFormat="1">
      <c r="A12" s="19"/>
      <c r="B12" s="36"/>
      <c r="C12" s="19"/>
      <c r="D12" s="19"/>
      <c r="E12" s="19"/>
      <c r="F12" s="19"/>
      <c r="G12" s="19"/>
      <c r="H12" s="19"/>
      <c r="I12" s="19"/>
      <c r="J12" s="19"/>
      <c r="K12" s="19"/>
      <c r="L12" s="86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46" s="87" customFormat="1" ht="12" customHeight="1">
      <c r="A13" s="19"/>
      <c r="B13" s="36"/>
      <c r="C13" s="19"/>
      <c r="D13" s="20" t="s">
        <v>17</v>
      </c>
      <c r="E13" s="19"/>
      <c r="F13" s="88" t="s">
        <v>1</v>
      </c>
      <c r="G13" s="19"/>
      <c r="H13" s="19"/>
      <c r="I13" s="20" t="s">
        <v>18</v>
      </c>
      <c r="J13" s="88" t="s">
        <v>1</v>
      </c>
      <c r="K13" s="19"/>
      <c r="L13" s="86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46" s="87" customFormat="1" ht="12" customHeight="1">
      <c r="A14" s="19"/>
      <c r="B14" s="36"/>
      <c r="C14" s="19"/>
      <c r="D14" s="20" t="s">
        <v>19</v>
      </c>
      <c r="E14" s="19"/>
      <c r="F14" s="88" t="s">
        <v>20</v>
      </c>
      <c r="G14" s="19"/>
      <c r="H14" s="19"/>
      <c r="I14" s="20" t="s">
        <v>21</v>
      </c>
      <c r="J14" s="89" t="str">
        <f>'Rekapitulácia stavby'!AN8</f>
        <v>17. 6. 2020</v>
      </c>
      <c r="K14" s="19"/>
      <c r="L14" s="86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46" s="87" customFormat="1" ht="10.9" customHeight="1">
      <c r="A15" s="19"/>
      <c r="B15" s="36"/>
      <c r="C15" s="19"/>
      <c r="D15" s="19"/>
      <c r="E15" s="19"/>
      <c r="F15" s="19"/>
      <c r="G15" s="19"/>
      <c r="H15" s="19"/>
      <c r="I15" s="19"/>
      <c r="J15" s="19"/>
      <c r="K15" s="19"/>
      <c r="L15" s="86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46" s="87" customFormat="1" ht="12" customHeight="1">
      <c r="A16" s="19"/>
      <c r="B16" s="36"/>
      <c r="C16" s="19"/>
      <c r="D16" s="20" t="s">
        <v>23</v>
      </c>
      <c r="E16" s="19"/>
      <c r="F16" s="19"/>
      <c r="G16" s="19"/>
      <c r="H16" s="19"/>
      <c r="I16" s="20" t="s">
        <v>24</v>
      </c>
      <c r="J16" s="88" t="s">
        <v>1</v>
      </c>
      <c r="K16" s="19"/>
      <c r="L16" s="86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87" customFormat="1" ht="18" customHeight="1">
      <c r="A17" s="19"/>
      <c r="B17" s="36"/>
      <c r="C17" s="19"/>
      <c r="D17" s="19"/>
      <c r="E17" s="88" t="s">
        <v>25</v>
      </c>
      <c r="F17" s="19"/>
      <c r="G17" s="19"/>
      <c r="H17" s="19"/>
      <c r="I17" s="20" t="s">
        <v>26</v>
      </c>
      <c r="J17" s="88" t="s">
        <v>1</v>
      </c>
      <c r="K17" s="19"/>
      <c r="L17" s="86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87" customFormat="1" ht="6.95" customHeight="1">
      <c r="A18" s="19"/>
      <c r="B18" s="36"/>
      <c r="C18" s="19"/>
      <c r="D18" s="19"/>
      <c r="E18" s="19"/>
      <c r="F18" s="19"/>
      <c r="G18" s="19"/>
      <c r="H18" s="19"/>
      <c r="I18" s="19"/>
      <c r="J18" s="19"/>
      <c r="K18" s="19"/>
      <c r="L18" s="86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87" customFormat="1" ht="12" customHeight="1">
      <c r="A19" s="19"/>
      <c r="B19" s="36"/>
      <c r="C19" s="19"/>
      <c r="D19" s="20" t="s">
        <v>27</v>
      </c>
      <c r="E19" s="19"/>
      <c r="F19" s="19"/>
      <c r="G19" s="19"/>
      <c r="H19" s="19"/>
      <c r="I19" s="20" t="s">
        <v>24</v>
      </c>
      <c r="J19" s="58" t="str">
        <f>'Rekapitulácia stavby'!AN13</f>
        <v>Vyplň údaj</v>
      </c>
      <c r="K19" s="19"/>
      <c r="L19" s="86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87" customFormat="1" ht="18" customHeight="1">
      <c r="A20" s="19"/>
      <c r="B20" s="36"/>
      <c r="C20" s="19"/>
      <c r="D20" s="19"/>
      <c r="E20" s="378" t="str">
        <f>'Rekapitulácia stavby'!E14</f>
        <v>Vyplň údaj</v>
      </c>
      <c r="F20" s="379"/>
      <c r="G20" s="379"/>
      <c r="H20" s="379"/>
      <c r="I20" s="20" t="s">
        <v>26</v>
      </c>
      <c r="J20" s="58" t="str">
        <f>'Rekapitulácia stavby'!AN14</f>
        <v>Vyplň údaj</v>
      </c>
      <c r="K20" s="19"/>
      <c r="L20" s="86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87" customFormat="1" ht="6.95" customHeight="1">
      <c r="A21" s="19"/>
      <c r="B21" s="36"/>
      <c r="C21" s="19"/>
      <c r="D21" s="19"/>
      <c r="E21" s="19"/>
      <c r="F21" s="19"/>
      <c r="G21" s="19"/>
      <c r="H21" s="19"/>
      <c r="I21" s="19"/>
      <c r="J21" s="19"/>
      <c r="K21" s="19"/>
      <c r="L21" s="86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87" customFormat="1" ht="12" customHeight="1">
      <c r="A22" s="19"/>
      <c r="B22" s="36"/>
      <c r="C22" s="19"/>
      <c r="D22" s="20" t="s">
        <v>29</v>
      </c>
      <c r="E22" s="19"/>
      <c r="F22" s="19"/>
      <c r="G22" s="19"/>
      <c r="H22" s="19"/>
      <c r="I22" s="20" t="s">
        <v>24</v>
      </c>
      <c r="J22" s="88" t="s">
        <v>1</v>
      </c>
      <c r="K22" s="19"/>
      <c r="L22" s="86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87" customFormat="1" ht="18" customHeight="1">
      <c r="A23" s="19"/>
      <c r="B23" s="36"/>
      <c r="C23" s="19"/>
      <c r="D23" s="19"/>
      <c r="E23" s="88" t="s">
        <v>30</v>
      </c>
      <c r="F23" s="19"/>
      <c r="G23" s="19"/>
      <c r="H23" s="19"/>
      <c r="I23" s="20" t="s">
        <v>26</v>
      </c>
      <c r="J23" s="88" t="s">
        <v>1</v>
      </c>
      <c r="K23" s="19"/>
      <c r="L23" s="86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87" customFormat="1" ht="6.95" customHeight="1">
      <c r="A24" s="19"/>
      <c r="B24" s="36"/>
      <c r="C24" s="19"/>
      <c r="D24" s="19"/>
      <c r="E24" s="19"/>
      <c r="F24" s="19"/>
      <c r="G24" s="19"/>
      <c r="H24" s="19"/>
      <c r="I24" s="19"/>
      <c r="J24" s="19"/>
      <c r="K24" s="19"/>
      <c r="L24" s="86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87" customFormat="1" ht="12" customHeight="1">
      <c r="A25" s="19"/>
      <c r="B25" s="36"/>
      <c r="C25" s="19"/>
      <c r="D25" s="20" t="s">
        <v>32</v>
      </c>
      <c r="E25" s="19"/>
      <c r="F25" s="19"/>
      <c r="G25" s="19"/>
      <c r="H25" s="19"/>
      <c r="I25" s="20" t="s">
        <v>24</v>
      </c>
      <c r="J25" s="88" t="s">
        <v>1</v>
      </c>
      <c r="K25" s="19"/>
      <c r="L25" s="86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87" customFormat="1" ht="18" customHeight="1">
      <c r="A26" s="19"/>
      <c r="B26" s="36"/>
      <c r="C26" s="19"/>
      <c r="D26" s="19"/>
      <c r="E26" s="88" t="s">
        <v>1513</v>
      </c>
      <c r="F26" s="19"/>
      <c r="G26" s="19"/>
      <c r="H26" s="19"/>
      <c r="I26" s="20" t="s">
        <v>26</v>
      </c>
      <c r="J26" s="88" t="s">
        <v>1</v>
      </c>
      <c r="K26" s="19"/>
      <c r="L26" s="86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87" customFormat="1" ht="6.95" customHeight="1">
      <c r="A27" s="19"/>
      <c r="B27" s="36"/>
      <c r="C27" s="19"/>
      <c r="D27" s="19"/>
      <c r="E27" s="19"/>
      <c r="F27" s="19"/>
      <c r="G27" s="19"/>
      <c r="H27" s="19"/>
      <c r="I27" s="19"/>
      <c r="J27" s="19"/>
      <c r="K27" s="19"/>
      <c r="L27" s="86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s="87" customFormat="1" ht="12" customHeight="1">
      <c r="A28" s="19"/>
      <c r="B28" s="36"/>
      <c r="C28" s="19"/>
      <c r="D28" s="20" t="s">
        <v>34</v>
      </c>
      <c r="E28" s="19"/>
      <c r="F28" s="19"/>
      <c r="G28" s="19"/>
      <c r="H28" s="19"/>
      <c r="I28" s="19"/>
      <c r="J28" s="19"/>
      <c r="K28" s="19"/>
      <c r="L28" s="86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92" customFormat="1" ht="16.5" customHeight="1">
      <c r="A29" s="21"/>
      <c r="B29" s="90"/>
      <c r="C29" s="21"/>
      <c r="D29" s="21"/>
      <c r="E29" s="380" t="s">
        <v>1</v>
      </c>
      <c r="F29" s="380"/>
      <c r="G29" s="380"/>
      <c r="H29" s="380"/>
      <c r="I29" s="21"/>
      <c r="J29" s="21"/>
      <c r="K29" s="21"/>
      <c r="L29" s="9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s="87" customFormat="1" ht="6.95" customHeight="1">
      <c r="A30" s="19"/>
      <c r="B30" s="36"/>
      <c r="C30" s="19"/>
      <c r="D30" s="19"/>
      <c r="E30" s="19"/>
      <c r="F30" s="19"/>
      <c r="G30" s="19"/>
      <c r="H30" s="19"/>
      <c r="I30" s="19"/>
      <c r="J30" s="19"/>
      <c r="K30" s="19"/>
      <c r="L30" s="86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87" customFormat="1" ht="6.95" customHeight="1">
      <c r="A31" s="19"/>
      <c r="B31" s="36"/>
      <c r="C31" s="19"/>
      <c r="D31" s="165"/>
      <c r="E31" s="165"/>
      <c r="F31" s="165"/>
      <c r="G31" s="165"/>
      <c r="H31" s="165"/>
      <c r="I31" s="165"/>
      <c r="J31" s="165"/>
      <c r="K31" s="22"/>
      <c r="L31" s="86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87" customFormat="1" ht="25.35" customHeight="1">
      <c r="A32" s="19"/>
      <c r="B32" s="36"/>
      <c r="C32" s="19"/>
      <c r="D32" s="162" t="s">
        <v>35</v>
      </c>
      <c r="E32" s="163"/>
      <c r="F32" s="163"/>
      <c r="G32" s="163"/>
      <c r="H32" s="163"/>
      <c r="I32" s="163"/>
      <c r="J32" s="164">
        <f>ROUND(J125, 2)</f>
        <v>0</v>
      </c>
      <c r="K32" s="19"/>
      <c r="L32" s="86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87" customFormat="1" ht="6.95" customHeight="1">
      <c r="A33" s="19"/>
      <c r="B33" s="36"/>
      <c r="C33" s="19"/>
      <c r="D33" s="165"/>
      <c r="E33" s="165"/>
      <c r="F33" s="165"/>
      <c r="G33" s="165"/>
      <c r="H33" s="165"/>
      <c r="I33" s="165"/>
      <c r="J33" s="165"/>
      <c r="K33" s="22"/>
      <c r="L33" s="86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87" customFormat="1" ht="14.45" customHeight="1">
      <c r="A34" s="19"/>
      <c r="B34" s="36"/>
      <c r="C34" s="19"/>
      <c r="D34" s="163"/>
      <c r="E34" s="163"/>
      <c r="F34" s="166" t="s">
        <v>37</v>
      </c>
      <c r="G34" s="163"/>
      <c r="H34" s="163"/>
      <c r="I34" s="166" t="s">
        <v>36</v>
      </c>
      <c r="J34" s="166" t="s">
        <v>38</v>
      </c>
      <c r="K34" s="19"/>
      <c r="L34" s="86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87" customFormat="1" ht="14.45" customHeight="1">
      <c r="A35" s="19"/>
      <c r="B35" s="36"/>
      <c r="C35" s="19"/>
      <c r="D35" s="167" t="s">
        <v>39</v>
      </c>
      <c r="E35" s="168" t="s">
        <v>40</v>
      </c>
      <c r="F35" s="169">
        <f>ROUND((SUM(BE125:BE171)),  2)</f>
        <v>0</v>
      </c>
      <c r="G35" s="163"/>
      <c r="H35" s="163"/>
      <c r="I35" s="170">
        <v>0.2</v>
      </c>
      <c r="J35" s="169">
        <f>ROUND(((SUM(BE125:BE171))*I35),  2)</f>
        <v>0</v>
      </c>
      <c r="K35" s="19"/>
      <c r="L35" s="86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87" customFormat="1" ht="14.45" customHeight="1">
      <c r="A36" s="19"/>
      <c r="B36" s="36"/>
      <c r="C36" s="19"/>
      <c r="D36" s="163"/>
      <c r="E36" s="168" t="s">
        <v>41</v>
      </c>
      <c r="F36" s="169">
        <f>ROUND((SUM(BF125:BF171)),  2)</f>
        <v>0</v>
      </c>
      <c r="G36" s="163"/>
      <c r="H36" s="163"/>
      <c r="I36" s="170">
        <v>0.2</v>
      </c>
      <c r="J36" s="169">
        <f>ROUND(((SUM(BF125:BF171))*I36),  2)</f>
        <v>0</v>
      </c>
      <c r="K36" s="19"/>
      <c r="L36" s="86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87" customFormat="1" ht="14.45" hidden="1" customHeight="1">
      <c r="A37" s="19"/>
      <c r="B37" s="36"/>
      <c r="C37" s="19"/>
      <c r="D37" s="163"/>
      <c r="E37" s="168" t="s">
        <v>42</v>
      </c>
      <c r="F37" s="169">
        <f>ROUND((SUM(BG125:BG171)),  2)</f>
        <v>0</v>
      </c>
      <c r="G37" s="163"/>
      <c r="H37" s="163"/>
      <c r="I37" s="170">
        <v>0.2</v>
      </c>
      <c r="J37" s="169">
        <f>0</f>
        <v>0</v>
      </c>
      <c r="K37" s="19"/>
      <c r="L37" s="86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87" customFormat="1" ht="14.45" hidden="1" customHeight="1">
      <c r="A38" s="19"/>
      <c r="B38" s="36"/>
      <c r="C38" s="19"/>
      <c r="D38" s="163"/>
      <c r="E38" s="168" t="s">
        <v>43</v>
      </c>
      <c r="F38" s="169">
        <f>ROUND((SUM(BH125:BH171)),  2)</f>
        <v>0</v>
      </c>
      <c r="G38" s="163"/>
      <c r="H38" s="163"/>
      <c r="I38" s="170">
        <v>0.2</v>
      </c>
      <c r="J38" s="169">
        <f>0</f>
        <v>0</v>
      </c>
      <c r="K38" s="19"/>
      <c r="L38" s="86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87" customFormat="1" ht="14.45" hidden="1" customHeight="1">
      <c r="A39" s="19"/>
      <c r="B39" s="36"/>
      <c r="C39" s="19"/>
      <c r="D39" s="163"/>
      <c r="E39" s="168" t="s">
        <v>44</v>
      </c>
      <c r="F39" s="169">
        <f>ROUND((SUM(BI125:BI171)),  2)</f>
        <v>0</v>
      </c>
      <c r="G39" s="163"/>
      <c r="H39" s="163"/>
      <c r="I39" s="170">
        <v>0</v>
      </c>
      <c r="J39" s="169">
        <f>0</f>
        <v>0</v>
      </c>
      <c r="K39" s="19"/>
      <c r="L39" s="86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s="87" customFormat="1" ht="6.95" customHeight="1">
      <c r="A40" s="19"/>
      <c r="B40" s="36"/>
      <c r="C40" s="19"/>
      <c r="D40" s="163"/>
      <c r="E40" s="163"/>
      <c r="F40" s="163"/>
      <c r="G40" s="163"/>
      <c r="H40" s="163"/>
      <c r="I40" s="163"/>
      <c r="J40" s="163"/>
      <c r="K40" s="19"/>
      <c r="L40" s="86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s="87" customFormat="1" ht="25.35" customHeight="1">
      <c r="A41" s="19"/>
      <c r="B41" s="36"/>
      <c r="C41" s="28"/>
      <c r="D41" s="171" t="s">
        <v>45</v>
      </c>
      <c r="E41" s="172"/>
      <c r="F41" s="172"/>
      <c r="G41" s="173" t="s">
        <v>46</v>
      </c>
      <c r="H41" s="174" t="s">
        <v>47</v>
      </c>
      <c r="I41" s="172"/>
      <c r="J41" s="175">
        <f>SUM(J32:J39)</f>
        <v>0</v>
      </c>
      <c r="K41" s="93"/>
      <c r="L41" s="86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s="87" customFormat="1" ht="14.45" customHeight="1">
      <c r="A42" s="19"/>
      <c r="B42" s="36"/>
      <c r="C42" s="19"/>
      <c r="D42" s="19"/>
      <c r="E42" s="19"/>
      <c r="F42" s="19"/>
      <c r="G42" s="19"/>
      <c r="H42" s="19"/>
      <c r="I42" s="19"/>
      <c r="J42" s="19"/>
      <c r="K42" s="19"/>
      <c r="L42" s="8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ht="14.45" customHeight="1">
      <c r="B43" s="83"/>
      <c r="L43" s="83"/>
    </row>
    <row r="44" spans="1:31" ht="14.45" customHeight="1">
      <c r="B44" s="83"/>
      <c r="L44" s="83"/>
    </row>
    <row r="45" spans="1:31" ht="14.45" customHeight="1">
      <c r="B45" s="83"/>
      <c r="L45" s="83"/>
    </row>
    <row r="46" spans="1:31" ht="14.45" customHeight="1">
      <c r="B46" s="83"/>
      <c r="L46" s="83"/>
    </row>
    <row r="47" spans="1:31" ht="14.45" customHeight="1">
      <c r="B47" s="83"/>
      <c r="L47" s="83"/>
    </row>
    <row r="48" spans="1:31" ht="14.45" customHeight="1">
      <c r="B48" s="83"/>
      <c r="L48" s="83"/>
    </row>
    <row r="49" spans="1:31" ht="14.45" customHeight="1">
      <c r="B49" s="83"/>
      <c r="L49" s="83"/>
    </row>
    <row r="50" spans="1:31" s="87" customFormat="1" ht="14.45" customHeight="1">
      <c r="B50" s="86"/>
      <c r="D50" s="94" t="s">
        <v>48</v>
      </c>
      <c r="E50" s="23"/>
      <c r="F50" s="23"/>
      <c r="G50" s="94" t="s">
        <v>49</v>
      </c>
      <c r="H50" s="23"/>
      <c r="I50" s="23"/>
      <c r="J50" s="23"/>
      <c r="K50" s="23"/>
      <c r="L50" s="86"/>
    </row>
    <row r="51" spans="1:31">
      <c r="B51" s="83"/>
      <c r="L51" s="83"/>
    </row>
    <row r="52" spans="1:31">
      <c r="B52" s="83"/>
      <c r="L52" s="83"/>
    </row>
    <row r="53" spans="1:31">
      <c r="B53" s="83"/>
      <c r="L53" s="83"/>
    </row>
    <row r="54" spans="1:31">
      <c r="B54" s="83"/>
      <c r="L54" s="83"/>
    </row>
    <row r="55" spans="1:31">
      <c r="B55" s="83"/>
      <c r="L55" s="83"/>
    </row>
    <row r="56" spans="1:31">
      <c r="B56" s="83"/>
      <c r="L56" s="83"/>
    </row>
    <row r="57" spans="1:31">
      <c r="B57" s="83"/>
      <c r="L57" s="83"/>
    </row>
    <row r="58" spans="1:31">
      <c r="B58" s="83"/>
      <c r="L58" s="83"/>
    </row>
    <row r="59" spans="1:31">
      <c r="B59" s="83"/>
      <c r="L59" s="83"/>
    </row>
    <row r="60" spans="1:31">
      <c r="B60" s="83"/>
      <c r="L60" s="83"/>
    </row>
    <row r="61" spans="1:31" s="87" customFormat="1" ht="12.75">
      <c r="A61" s="19"/>
      <c r="B61" s="36"/>
      <c r="C61" s="19"/>
      <c r="D61" s="95" t="s">
        <v>50</v>
      </c>
      <c r="E61" s="24"/>
      <c r="F61" s="96" t="s">
        <v>51</v>
      </c>
      <c r="G61" s="95" t="s">
        <v>50</v>
      </c>
      <c r="H61" s="24"/>
      <c r="I61" s="24"/>
      <c r="J61" s="97" t="s">
        <v>51</v>
      </c>
      <c r="K61" s="24"/>
      <c r="L61" s="86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>
      <c r="B62" s="83"/>
      <c r="L62" s="83"/>
    </row>
    <row r="63" spans="1:31">
      <c r="B63" s="83"/>
      <c r="L63" s="83"/>
    </row>
    <row r="64" spans="1:31">
      <c r="B64" s="83"/>
      <c r="L64" s="83"/>
    </row>
    <row r="65" spans="1:31" s="87" customFormat="1" ht="12.75">
      <c r="A65" s="19"/>
      <c r="B65" s="36"/>
      <c r="C65" s="19"/>
      <c r="D65" s="94" t="s">
        <v>52</v>
      </c>
      <c r="E65" s="25"/>
      <c r="F65" s="25"/>
      <c r="G65" s="94" t="s">
        <v>53</v>
      </c>
      <c r="H65" s="25"/>
      <c r="I65" s="25"/>
      <c r="J65" s="25"/>
      <c r="K65" s="25"/>
      <c r="L65" s="86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>
      <c r="B66" s="83"/>
      <c r="L66" s="83"/>
    </row>
    <row r="67" spans="1:31">
      <c r="B67" s="83"/>
      <c r="L67" s="83"/>
    </row>
    <row r="68" spans="1:31">
      <c r="B68" s="83"/>
      <c r="L68" s="83"/>
    </row>
    <row r="69" spans="1:31">
      <c r="B69" s="83"/>
      <c r="L69" s="83"/>
    </row>
    <row r="70" spans="1:31">
      <c r="B70" s="83"/>
      <c r="L70" s="83"/>
    </row>
    <row r="71" spans="1:31">
      <c r="B71" s="83"/>
      <c r="L71" s="83"/>
    </row>
    <row r="72" spans="1:31">
      <c r="B72" s="83"/>
      <c r="L72" s="83"/>
    </row>
    <row r="73" spans="1:31">
      <c r="B73" s="83"/>
      <c r="L73" s="83"/>
    </row>
    <row r="74" spans="1:31">
      <c r="B74" s="83"/>
      <c r="L74" s="83"/>
    </row>
    <row r="75" spans="1:31">
      <c r="B75" s="83"/>
      <c r="L75" s="83"/>
    </row>
    <row r="76" spans="1:31" s="87" customFormat="1" ht="12.75">
      <c r="A76" s="19"/>
      <c r="B76" s="36"/>
      <c r="C76" s="19"/>
      <c r="D76" s="95" t="s">
        <v>50</v>
      </c>
      <c r="E76" s="24"/>
      <c r="F76" s="96" t="s">
        <v>51</v>
      </c>
      <c r="G76" s="95" t="s">
        <v>50</v>
      </c>
      <c r="H76" s="24"/>
      <c r="I76" s="24"/>
      <c r="J76" s="97" t="s">
        <v>51</v>
      </c>
      <c r="K76" s="24"/>
      <c r="L76" s="86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87" customFormat="1" ht="14.45" customHeight="1">
      <c r="A77" s="19"/>
      <c r="B77" s="98"/>
      <c r="C77" s="26"/>
      <c r="D77" s="26"/>
      <c r="E77" s="26"/>
      <c r="F77" s="26"/>
      <c r="G77" s="26"/>
      <c r="H77" s="26"/>
      <c r="I77" s="26"/>
      <c r="J77" s="26"/>
      <c r="K77" s="26"/>
      <c r="L77" s="86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pans="1:31" s="87" customFormat="1" ht="6.95" customHeight="1">
      <c r="A81" s="19"/>
      <c r="B81" s="99"/>
      <c r="C81" s="27"/>
      <c r="D81" s="27"/>
      <c r="E81" s="27"/>
      <c r="F81" s="27"/>
      <c r="G81" s="27"/>
      <c r="H81" s="27"/>
      <c r="I81" s="27"/>
      <c r="J81" s="27"/>
      <c r="K81" s="27"/>
      <c r="L81" s="86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s="87" customFormat="1" ht="24.95" customHeight="1">
      <c r="A82" s="19"/>
      <c r="B82" s="36"/>
      <c r="C82" s="84" t="s">
        <v>158</v>
      </c>
      <c r="D82" s="19"/>
      <c r="E82" s="19"/>
      <c r="F82" s="19"/>
      <c r="G82" s="19"/>
      <c r="H82" s="19"/>
      <c r="I82" s="19"/>
      <c r="J82" s="19"/>
      <c r="K82" s="19"/>
      <c r="L82" s="86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s="87" customFormat="1" ht="6.95" customHeight="1">
      <c r="A83" s="19"/>
      <c r="B83" s="36"/>
      <c r="C83" s="19"/>
      <c r="D83" s="19"/>
      <c r="E83" s="19"/>
      <c r="F83" s="19"/>
      <c r="G83" s="19"/>
      <c r="H83" s="19"/>
      <c r="I83" s="19"/>
      <c r="J83" s="19"/>
      <c r="K83" s="19"/>
      <c r="L83" s="86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s="87" customFormat="1" ht="12" customHeight="1">
      <c r="A84" s="19"/>
      <c r="B84" s="36"/>
      <c r="C84" s="20" t="s">
        <v>15</v>
      </c>
      <c r="D84" s="19"/>
      <c r="E84" s="19"/>
      <c r="F84" s="19"/>
      <c r="G84" s="19"/>
      <c r="H84" s="19"/>
      <c r="I84" s="19"/>
      <c r="J84" s="19"/>
      <c r="K84" s="19"/>
      <c r="L84" s="86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s="87" customFormat="1" ht="16.5" customHeight="1">
      <c r="A85" s="19"/>
      <c r="B85" s="36"/>
      <c r="C85" s="19"/>
      <c r="D85" s="19"/>
      <c r="E85" s="376" t="str">
        <f>E7</f>
        <v>REKONŠTRUKCIA ŠKOLSKEJ KUCHYNE ZŠ HOLÍČSKA 50 BA-Petržalka</v>
      </c>
      <c r="F85" s="377"/>
      <c r="G85" s="377"/>
      <c r="H85" s="377"/>
      <c r="I85" s="19"/>
      <c r="J85" s="19"/>
      <c r="K85" s="19"/>
      <c r="L85" s="86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12" customHeight="1">
      <c r="B86" s="83"/>
      <c r="C86" s="20" t="s">
        <v>134</v>
      </c>
      <c r="L86" s="83"/>
    </row>
    <row r="87" spans="1:31" s="87" customFormat="1" ht="16.5" customHeight="1">
      <c r="A87" s="19"/>
      <c r="B87" s="36"/>
      <c r="C87" s="19"/>
      <c r="D87" s="19"/>
      <c r="E87" s="376" t="s">
        <v>137</v>
      </c>
      <c r="F87" s="373"/>
      <c r="G87" s="373"/>
      <c r="H87" s="373"/>
      <c r="I87" s="19"/>
      <c r="J87" s="19"/>
      <c r="K87" s="19"/>
      <c r="L87" s="86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s="87" customFormat="1" ht="12" customHeight="1">
      <c r="A88" s="19"/>
      <c r="B88" s="36"/>
      <c r="C88" s="20" t="s">
        <v>142</v>
      </c>
      <c r="D88" s="19"/>
      <c r="E88" s="19"/>
      <c r="F88" s="19"/>
      <c r="G88" s="19"/>
      <c r="H88" s="19"/>
      <c r="I88" s="19"/>
      <c r="J88" s="19"/>
      <c r="K88" s="19"/>
      <c r="L88" s="86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s="87" customFormat="1" ht="16.5" customHeight="1">
      <c r="A89" s="19"/>
      <c r="B89" s="36"/>
      <c r="C89" s="19"/>
      <c r="D89" s="19"/>
      <c r="E89" s="372" t="str">
        <f>E11</f>
        <v>SO01.A-5 - SO01.A-5  Plynoinštalácia</v>
      </c>
      <c r="F89" s="373"/>
      <c r="G89" s="373"/>
      <c r="H89" s="373"/>
      <c r="I89" s="19"/>
      <c r="J89" s="19"/>
      <c r="K89" s="19"/>
      <c r="L89" s="86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s="87" customFormat="1" ht="6.95" customHeight="1">
      <c r="A90" s="19"/>
      <c r="B90" s="36"/>
      <c r="C90" s="19"/>
      <c r="D90" s="19"/>
      <c r="E90" s="19"/>
      <c r="F90" s="19"/>
      <c r="G90" s="19"/>
      <c r="H90" s="19"/>
      <c r="I90" s="19"/>
      <c r="J90" s="19"/>
      <c r="K90" s="19"/>
      <c r="L90" s="86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s="87" customFormat="1" ht="12" customHeight="1">
      <c r="A91" s="19"/>
      <c r="B91" s="36"/>
      <c r="C91" s="20" t="s">
        <v>19</v>
      </c>
      <c r="D91" s="19"/>
      <c r="E91" s="19"/>
      <c r="F91" s="88" t="str">
        <f>F14</f>
        <v>Petržalka - Bratislava</v>
      </c>
      <c r="G91" s="19"/>
      <c r="H91" s="19"/>
      <c r="I91" s="20" t="s">
        <v>21</v>
      </c>
      <c r="J91" s="89" t="str">
        <f>IF(J14="","",J14)</f>
        <v>17. 6. 2020</v>
      </c>
      <c r="K91" s="19"/>
      <c r="L91" s="86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s="87" customFormat="1" ht="6.95" customHeight="1">
      <c r="A92" s="19"/>
      <c r="B92" s="36"/>
      <c r="C92" s="19"/>
      <c r="D92" s="19"/>
      <c r="E92" s="19"/>
      <c r="F92" s="19"/>
      <c r="G92" s="19"/>
      <c r="H92" s="19"/>
      <c r="I92" s="19"/>
      <c r="J92" s="19"/>
      <c r="K92" s="19"/>
      <c r="L92" s="86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s="87" customFormat="1" ht="40.15" customHeight="1">
      <c r="A93" s="19"/>
      <c r="B93" s="36"/>
      <c r="C93" s="20" t="s">
        <v>23</v>
      </c>
      <c r="D93" s="19"/>
      <c r="E93" s="19"/>
      <c r="F93" s="88" t="str">
        <f>E17</f>
        <v>Mestská časť Bratislava-Petržalka, Kutlíkova7,BA5</v>
      </c>
      <c r="G93" s="19"/>
      <c r="H93" s="19"/>
      <c r="I93" s="20" t="s">
        <v>29</v>
      </c>
      <c r="J93" s="100" t="str">
        <f>E23</f>
        <v>STAPRING a.s.,Piaristická ul.2, 949 24 NITRA</v>
      </c>
      <c r="K93" s="19"/>
      <c r="L93" s="86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s="87" customFormat="1" ht="15.2" customHeight="1">
      <c r="A94" s="19"/>
      <c r="B94" s="36"/>
      <c r="C94" s="20" t="s">
        <v>27</v>
      </c>
      <c r="D94" s="19"/>
      <c r="E94" s="19"/>
      <c r="F94" s="88" t="str">
        <f>IF(E20="","",E20)</f>
        <v>Vyplň údaj</v>
      </c>
      <c r="G94" s="19"/>
      <c r="H94" s="19"/>
      <c r="I94" s="20" t="s">
        <v>32</v>
      </c>
      <c r="J94" s="100" t="str">
        <f>E26</f>
        <v>Ing. Ján Štrba</v>
      </c>
      <c r="K94" s="19"/>
      <c r="L94" s="86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s="87" customFormat="1" ht="10.35" customHeight="1">
      <c r="A95" s="19"/>
      <c r="B95" s="36"/>
      <c r="C95" s="19"/>
      <c r="D95" s="19"/>
      <c r="E95" s="19"/>
      <c r="F95" s="19"/>
      <c r="G95" s="19"/>
      <c r="H95" s="19"/>
      <c r="I95" s="19"/>
      <c r="J95" s="19"/>
      <c r="K95" s="19"/>
      <c r="L95" s="86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s="87" customFormat="1" ht="29.25" customHeight="1">
      <c r="A96" s="19"/>
      <c r="B96" s="36"/>
      <c r="C96" s="101" t="s">
        <v>159</v>
      </c>
      <c r="D96" s="28"/>
      <c r="E96" s="28"/>
      <c r="F96" s="28"/>
      <c r="G96" s="28"/>
      <c r="H96" s="28"/>
      <c r="I96" s="28"/>
      <c r="J96" s="102" t="s">
        <v>160</v>
      </c>
      <c r="K96" s="28"/>
      <c r="L96" s="86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47" s="87" customFormat="1" ht="10.35" customHeight="1">
      <c r="A97" s="19"/>
      <c r="B97" s="36"/>
      <c r="C97" s="19"/>
      <c r="D97" s="19"/>
      <c r="E97" s="19"/>
      <c r="F97" s="19"/>
      <c r="G97" s="19"/>
      <c r="H97" s="19"/>
      <c r="I97" s="19"/>
      <c r="J97" s="19"/>
      <c r="K97" s="19"/>
      <c r="L97" s="86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47" s="87" customFormat="1" ht="22.9" customHeight="1">
      <c r="A98" s="19"/>
      <c r="B98" s="36"/>
      <c r="C98" s="176" t="s">
        <v>161</v>
      </c>
      <c r="D98" s="163"/>
      <c r="E98" s="163"/>
      <c r="F98" s="163"/>
      <c r="G98" s="163"/>
      <c r="H98" s="163"/>
      <c r="I98" s="163"/>
      <c r="J98" s="164">
        <f>J125</f>
        <v>0</v>
      </c>
      <c r="K98" s="19"/>
      <c r="L98" s="86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U98" s="80" t="s">
        <v>162</v>
      </c>
    </row>
    <row r="99" spans="1:47" s="103" customFormat="1" ht="24.95" customHeight="1">
      <c r="B99" s="104"/>
      <c r="C99" s="177"/>
      <c r="D99" s="178" t="s">
        <v>175</v>
      </c>
      <c r="E99" s="179"/>
      <c r="F99" s="179"/>
      <c r="G99" s="179"/>
      <c r="H99" s="179"/>
      <c r="I99" s="179"/>
      <c r="J99" s="180">
        <f>J126</f>
        <v>0</v>
      </c>
      <c r="L99" s="104"/>
    </row>
    <row r="100" spans="1:47" s="105" customFormat="1" ht="19.899999999999999" customHeight="1">
      <c r="B100" s="106"/>
      <c r="C100" s="181"/>
      <c r="D100" s="182" t="s">
        <v>1518</v>
      </c>
      <c r="E100" s="183"/>
      <c r="F100" s="183"/>
      <c r="G100" s="183"/>
      <c r="H100" s="183"/>
      <c r="I100" s="183"/>
      <c r="J100" s="184">
        <f>J127</f>
        <v>0</v>
      </c>
      <c r="L100" s="106"/>
    </row>
    <row r="101" spans="1:47" s="105" customFormat="1" ht="19.899999999999999" customHeight="1">
      <c r="B101" s="106"/>
      <c r="C101" s="181"/>
      <c r="D101" s="182" t="s">
        <v>185</v>
      </c>
      <c r="E101" s="183"/>
      <c r="F101" s="183"/>
      <c r="G101" s="183"/>
      <c r="H101" s="183"/>
      <c r="I101" s="183"/>
      <c r="J101" s="184">
        <f>J155</f>
        <v>0</v>
      </c>
      <c r="L101" s="106"/>
    </row>
    <row r="102" spans="1:47" s="103" customFormat="1" ht="24.95" customHeight="1">
      <c r="B102" s="104"/>
      <c r="C102" s="177"/>
      <c r="D102" s="178" t="s">
        <v>1184</v>
      </c>
      <c r="E102" s="179"/>
      <c r="F102" s="179"/>
      <c r="G102" s="179"/>
      <c r="H102" s="179"/>
      <c r="I102" s="179"/>
      <c r="J102" s="180">
        <f>J162</f>
        <v>0</v>
      </c>
      <c r="L102" s="104"/>
    </row>
    <row r="103" spans="1:47" s="105" customFormat="1" ht="19.899999999999999" customHeight="1">
      <c r="B103" s="106"/>
      <c r="C103" s="181"/>
      <c r="D103" s="182" t="s">
        <v>2278</v>
      </c>
      <c r="E103" s="183"/>
      <c r="F103" s="183"/>
      <c r="G103" s="183"/>
      <c r="H103" s="183"/>
      <c r="I103" s="183"/>
      <c r="J103" s="184">
        <f>J163</f>
        <v>0</v>
      </c>
      <c r="L103" s="106"/>
    </row>
    <row r="104" spans="1:47" s="87" customFormat="1" ht="21.75" customHeight="1">
      <c r="A104" s="19"/>
      <c r="B104" s="36"/>
      <c r="C104" s="19"/>
      <c r="D104" s="19"/>
      <c r="E104" s="19"/>
      <c r="F104" s="19"/>
      <c r="G104" s="19"/>
      <c r="H104" s="19"/>
      <c r="I104" s="19"/>
      <c r="J104" s="19"/>
      <c r="K104" s="19"/>
      <c r="L104" s="86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47" s="87" customFormat="1" ht="6.95" customHeight="1">
      <c r="A105" s="19"/>
      <c r="B105" s="98"/>
      <c r="C105" s="26"/>
      <c r="D105" s="26"/>
      <c r="E105" s="26"/>
      <c r="F105" s="26"/>
      <c r="G105" s="26"/>
      <c r="H105" s="26"/>
      <c r="I105" s="26"/>
      <c r="J105" s="26"/>
      <c r="K105" s="26"/>
      <c r="L105" s="86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9" spans="1:47" s="87" customFormat="1" ht="6.95" customHeight="1">
      <c r="A109" s="19"/>
      <c r="B109" s="99"/>
      <c r="C109" s="27"/>
      <c r="D109" s="27"/>
      <c r="E109" s="27"/>
      <c r="F109" s="27"/>
      <c r="G109" s="27"/>
      <c r="H109" s="27"/>
      <c r="I109" s="27"/>
      <c r="J109" s="27"/>
      <c r="K109" s="27"/>
      <c r="L109" s="86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47" s="87" customFormat="1" ht="24.95" customHeight="1">
      <c r="A110" s="19"/>
      <c r="B110" s="36"/>
      <c r="C110" s="84" t="s">
        <v>189</v>
      </c>
      <c r="D110" s="19"/>
      <c r="E110" s="19"/>
      <c r="F110" s="19"/>
      <c r="G110" s="19"/>
      <c r="H110" s="19"/>
      <c r="I110" s="19"/>
      <c r="J110" s="19"/>
      <c r="K110" s="19"/>
      <c r="L110" s="86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47" s="87" customFormat="1" ht="6.95" customHeight="1">
      <c r="A111" s="19"/>
      <c r="B111" s="36"/>
      <c r="C111" s="19"/>
      <c r="D111" s="19"/>
      <c r="E111" s="19"/>
      <c r="F111" s="19"/>
      <c r="G111" s="19"/>
      <c r="H111" s="19"/>
      <c r="I111" s="19"/>
      <c r="J111" s="19"/>
      <c r="K111" s="19"/>
      <c r="L111" s="86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47" s="87" customFormat="1" ht="12" customHeight="1">
      <c r="A112" s="19"/>
      <c r="B112" s="36"/>
      <c r="C112" s="20" t="s">
        <v>15</v>
      </c>
      <c r="D112" s="19"/>
      <c r="E112" s="19"/>
      <c r="F112" s="19"/>
      <c r="G112" s="19"/>
      <c r="H112" s="19"/>
      <c r="I112" s="19"/>
      <c r="J112" s="19"/>
      <c r="K112" s="19"/>
      <c r="L112" s="86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65" s="87" customFormat="1" ht="16.5" customHeight="1">
      <c r="A113" s="19"/>
      <c r="B113" s="36"/>
      <c r="C113" s="19"/>
      <c r="D113" s="19"/>
      <c r="E113" s="376" t="str">
        <f>E7</f>
        <v>REKONŠTRUKCIA ŠKOLSKEJ KUCHYNE ZŠ HOLÍČSKA 50 BA-Petržalka</v>
      </c>
      <c r="F113" s="377"/>
      <c r="G113" s="377"/>
      <c r="H113" s="377"/>
      <c r="I113" s="19"/>
      <c r="J113" s="19"/>
      <c r="K113" s="19"/>
      <c r="L113" s="86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65" ht="12" customHeight="1">
      <c r="B114" s="83"/>
      <c r="C114" s="20" t="s">
        <v>134</v>
      </c>
      <c r="L114" s="83"/>
    </row>
    <row r="115" spans="1:65" s="87" customFormat="1" ht="16.5" customHeight="1">
      <c r="A115" s="19"/>
      <c r="B115" s="36"/>
      <c r="C115" s="19"/>
      <c r="D115" s="19"/>
      <c r="E115" s="376" t="s">
        <v>137</v>
      </c>
      <c r="F115" s="373"/>
      <c r="G115" s="373"/>
      <c r="H115" s="373"/>
      <c r="I115" s="19"/>
      <c r="J115" s="19"/>
      <c r="K115" s="19"/>
      <c r="L115" s="86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65" s="87" customFormat="1" ht="12" customHeight="1">
      <c r="A116" s="19"/>
      <c r="B116" s="36"/>
      <c r="C116" s="20" t="s">
        <v>142</v>
      </c>
      <c r="D116" s="19"/>
      <c r="E116" s="19"/>
      <c r="F116" s="19"/>
      <c r="G116" s="19"/>
      <c r="H116" s="19"/>
      <c r="I116" s="19"/>
      <c r="J116" s="19"/>
      <c r="K116" s="19"/>
      <c r="L116" s="86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65" s="87" customFormat="1" ht="16.5" customHeight="1">
      <c r="A117" s="19"/>
      <c r="B117" s="36"/>
      <c r="C117" s="19"/>
      <c r="D117" s="19"/>
      <c r="E117" s="372" t="str">
        <f>E11</f>
        <v>SO01.A-5 - SO01.A-5  Plynoinštalácia</v>
      </c>
      <c r="F117" s="373"/>
      <c r="G117" s="373"/>
      <c r="H117" s="373"/>
      <c r="I117" s="19"/>
      <c r="J117" s="19"/>
      <c r="K117" s="19"/>
      <c r="L117" s="86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65" s="87" customFormat="1" ht="6.95" customHeight="1">
      <c r="A118" s="19"/>
      <c r="B118" s="36"/>
      <c r="C118" s="19"/>
      <c r="D118" s="19"/>
      <c r="E118" s="19"/>
      <c r="F118" s="19"/>
      <c r="G118" s="19"/>
      <c r="H118" s="19"/>
      <c r="I118" s="19"/>
      <c r="J118" s="19"/>
      <c r="K118" s="19"/>
      <c r="L118" s="86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pans="1:65" s="87" customFormat="1" ht="12" customHeight="1">
      <c r="A119" s="19"/>
      <c r="B119" s="36"/>
      <c r="C119" s="20" t="s">
        <v>19</v>
      </c>
      <c r="D119" s="19"/>
      <c r="E119" s="19"/>
      <c r="F119" s="88" t="str">
        <f>F14</f>
        <v>Petržalka - Bratislava</v>
      </c>
      <c r="G119" s="19"/>
      <c r="H119" s="19"/>
      <c r="I119" s="20" t="s">
        <v>21</v>
      </c>
      <c r="J119" s="89" t="str">
        <f>IF(J14="","",J14)</f>
        <v>17. 6. 2020</v>
      </c>
      <c r="K119" s="19"/>
      <c r="L119" s="86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65" s="87" customFormat="1" ht="6.95" customHeight="1">
      <c r="A120" s="19"/>
      <c r="B120" s="36"/>
      <c r="C120" s="19"/>
      <c r="D120" s="19"/>
      <c r="E120" s="19"/>
      <c r="F120" s="19"/>
      <c r="G120" s="19"/>
      <c r="H120" s="19"/>
      <c r="I120" s="19"/>
      <c r="J120" s="19"/>
      <c r="K120" s="19"/>
      <c r="L120" s="86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65" s="87" customFormat="1" ht="40.15" customHeight="1">
      <c r="A121" s="19"/>
      <c r="B121" s="36"/>
      <c r="C121" s="20" t="s">
        <v>23</v>
      </c>
      <c r="D121" s="19"/>
      <c r="E121" s="19"/>
      <c r="F121" s="88" t="str">
        <f>E17</f>
        <v>Mestská časť Bratislava-Petržalka, Kutlíkova7,BA5</v>
      </c>
      <c r="G121" s="19"/>
      <c r="H121" s="19"/>
      <c r="I121" s="20" t="s">
        <v>29</v>
      </c>
      <c r="J121" s="100" t="str">
        <f>E23</f>
        <v>STAPRING a.s.,Piaristická ul.2, 949 24 NITRA</v>
      </c>
      <c r="K121" s="19"/>
      <c r="L121" s="86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65" s="87" customFormat="1" ht="15.2" customHeight="1">
      <c r="A122" s="19"/>
      <c r="B122" s="36"/>
      <c r="C122" s="20" t="s">
        <v>27</v>
      </c>
      <c r="D122" s="19"/>
      <c r="E122" s="19"/>
      <c r="F122" s="88" t="str">
        <f>IF(E20="","",E20)</f>
        <v>Vyplň údaj</v>
      </c>
      <c r="G122" s="19"/>
      <c r="H122" s="19"/>
      <c r="I122" s="20" t="s">
        <v>32</v>
      </c>
      <c r="J122" s="100" t="str">
        <f>E26</f>
        <v>Ing. Ján Štrba</v>
      </c>
      <c r="K122" s="19"/>
      <c r="L122" s="86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65" s="87" customFormat="1" ht="10.35" customHeight="1">
      <c r="A123" s="19"/>
      <c r="B123" s="36"/>
      <c r="C123" s="19"/>
      <c r="D123" s="19"/>
      <c r="E123" s="19"/>
      <c r="F123" s="19"/>
      <c r="G123" s="19"/>
      <c r="H123" s="19"/>
      <c r="I123" s="19"/>
      <c r="J123" s="19"/>
      <c r="K123" s="19"/>
      <c r="L123" s="86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pans="1:65" s="116" customFormat="1" ht="29.25" customHeight="1">
      <c r="A124" s="107"/>
      <c r="B124" s="108"/>
      <c r="C124" s="109" t="s">
        <v>190</v>
      </c>
      <c r="D124" s="33" t="s">
        <v>60</v>
      </c>
      <c r="E124" s="33" t="s">
        <v>56</v>
      </c>
      <c r="F124" s="33" t="s">
        <v>57</v>
      </c>
      <c r="G124" s="33" t="s">
        <v>191</v>
      </c>
      <c r="H124" s="33" t="s">
        <v>192</v>
      </c>
      <c r="I124" s="33" t="s">
        <v>193</v>
      </c>
      <c r="J124" s="110" t="s">
        <v>160</v>
      </c>
      <c r="K124" s="111" t="s">
        <v>194</v>
      </c>
      <c r="L124" s="112"/>
      <c r="M124" s="113" t="s">
        <v>1</v>
      </c>
      <c r="N124" s="114" t="s">
        <v>39</v>
      </c>
      <c r="O124" s="114" t="s">
        <v>195</v>
      </c>
      <c r="P124" s="114" t="s">
        <v>196</v>
      </c>
      <c r="Q124" s="114" t="s">
        <v>197</v>
      </c>
      <c r="R124" s="114" t="s">
        <v>198</v>
      </c>
      <c r="S124" s="114" t="s">
        <v>199</v>
      </c>
      <c r="T124" s="115" t="s">
        <v>200</v>
      </c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</row>
    <row r="125" spans="1:65" s="87" customFormat="1" ht="22.9" customHeight="1">
      <c r="A125" s="19"/>
      <c r="B125" s="36"/>
      <c r="C125" s="240" t="s">
        <v>161</v>
      </c>
      <c r="D125" s="163"/>
      <c r="E125" s="163"/>
      <c r="F125" s="163"/>
      <c r="G125" s="163"/>
      <c r="H125" s="163"/>
      <c r="I125" s="19"/>
      <c r="J125" s="224">
        <f>BK125</f>
        <v>0</v>
      </c>
      <c r="K125" s="19"/>
      <c r="L125" s="36"/>
      <c r="M125" s="118"/>
      <c r="N125" s="119"/>
      <c r="O125" s="22"/>
      <c r="P125" s="120">
        <f>P126+P162</f>
        <v>0</v>
      </c>
      <c r="Q125" s="22"/>
      <c r="R125" s="120">
        <f>R126+R162</f>
        <v>9.3897499999999995E-2</v>
      </c>
      <c r="S125" s="22"/>
      <c r="T125" s="121">
        <f>T126+T162</f>
        <v>0</v>
      </c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T125" s="80" t="s">
        <v>74</v>
      </c>
      <c r="AU125" s="80" t="s">
        <v>162</v>
      </c>
      <c r="BK125" s="122">
        <f>BK126+BK162</f>
        <v>0</v>
      </c>
    </row>
    <row r="126" spans="1:65" s="35" customFormat="1" ht="25.9" customHeight="1">
      <c r="B126" s="123"/>
      <c r="C126" s="188"/>
      <c r="D126" s="189" t="s">
        <v>74</v>
      </c>
      <c r="E126" s="190" t="s">
        <v>627</v>
      </c>
      <c r="F126" s="190" t="s">
        <v>628</v>
      </c>
      <c r="G126" s="188"/>
      <c r="H126" s="188"/>
      <c r="J126" s="225">
        <f>BK126</f>
        <v>0</v>
      </c>
      <c r="L126" s="123"/>
      <c r="M126" s="125"/>
      <c r="N126" s="126"/>
      <c r="O126" s="126"/>
      <c r="P126" s="127">
        <f>P127+P155</f>
        <v>0</v>
      </c>
      <c r="Q126" s="126"/>
      <c r="R126" s="127">
        <f>R127+R155</f>
        <v>9.3897499999999995E-2</v>
      </c>
      <c r="S126" s="126"/>
      <c r="T126" s="128">
        <f>T127+T155</f>
        <v>0</v>
      </c>
      <c r="AR126" s="124" t="s">
        <v>88</v>
      </c>
      <c r="AT126" s="129" t="s">
        <v>74</v>
      </c>
      <c r="AU126" s="129" t="s">
        <v>75</v>
      </c>
      <c r="AY126" s="124" t="s">
        <v>203</v>
      </c>
      <c r="BK126" s="130">
        <f>BK127+BK155</f>
        <v>0</v>
      </c>
    </row>
    <row r="127" spans="1:65" s="35" customFormat="1" ht="22.9" customHeight="1">
      <c r="B127" s="123"/>
      <c r="C127" s="188"/>
      <c r="D127" s="189" t="s">
        <v>74</v>
      </c>
      <c r="E127" s="191" t="s">
        <v>1659</v>
      </c>
      <c r="F127" s="191" t="s">
        <v>1660</v>
      </c>
      <c r="G127" s="188"/>
      <c r="H127" s="188"/>
      <c r="J127" s="226">
        <f>BK127</f>
        <v>0</v>
      </c>
      <c r="L127" s="123"/>
      <c r="M127" s="125"/>
      <c r="N127" s="126"/>
      <c r="O127" s="126"/>
      <c r="P127" s="127">
        <f>SUM(P128:P154)</f>
        <v>0</v>
      </c>
      <c r="Q127" s="126"/>
      <c r="R127" s="127">
        <f>SUM(R128:R154)</f>
        <v>9.2535999999999993E-2</v>
      </c>
      <c r="S127" s="126"/>
      <c r="T127" s="128">
        <f>SUM(T128:T154)</f>
        <v>0</v>
      </c>
      <c r="AR127" s="124" t="s">
        <v>88</v>
      </c>
      <c r="AT127" s="129" t="s">
        <v>74</v>
      </c>
      <c r="AU127" s="129" t="s">
        <v>82</v>
      </c>
      <c r="AY127" s="124" t="s">
        <v>203</v>
      </c>
      <c r="BK127" s="130">
        <f>SUM(BK128:BK154)</f>
        <v>0</v>
      </c>
    </row>
    <row r="128" spans="1:65" s="87" customFormat="1" ht="16.5" customHeight="1">
      <c r="A128" s="19"/>
      <c r="B128" s="36"/>
      <c r="C128" s="192" t="s">
        <v>82</v>
      </c>
      <c r="D128" s="192" t="s">
        <v>206</v>
      </c>
      <c r="E128" s="193" t="s">
        <v>2279</v>
      </c>
      <c r="F128" s="194" t="s">
        <v>2280</v>
      </c>
      <c r="G128" s="195" t="s">
        <v>408</v>
      </c>
      <c r="H128" s="196">
        <v>5.85</v>
      </c>
      <c r="I128" s="37"/>
      <c r="J128" s="227">
        <f>ROUND(I128*H128,2)</f>
        <v>0</v>
      </c>
      <c r="K128" s="38"/>
      <c r="L128" s="36"/>
      <c r="M128" s="39" t="s">
        <v>1</v>
      </c>
      <c r="N128" s="131" t="s">
        <v>41</v>
      </c>
      <c r="O128" s="132"/>
      <c r="P128" s="133">
        <f>O128*H128</f>
        <v>0</v>
      </c>
      <c r="Q128" s="133">
        <v>1.9400000000000001E-3</v>
      </c>
      <c r="R128" s="133">
        <f>Q128*H128</f>
        <v>1.1349E-2</v>
      </c>
      <c r="S128" s="133">
        <v>0</v>
      </c>
      <c r="T128" s="134">
        <f>S128*H128</f>
        <v>0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135" t="s">
        <v>308</v>
      </c>
      <c r="AT128" s="135" t="s">
        <v>206</v>
      </c>
      <c r="AU128" s="135" t="s">
        <v>88</v>
      </c>
      <c r="AY128" s="80" t="s">
        <v>203</v>
      </c>
      <c r="BE128" s="136">
        <f>IF(N128="základná",J128,0)</f>
        <v>0</v>
      </c>
      <c r="BF128" s="136">
        <f>IF(N128="znížená",J128,0)</f>
        <v>0</v>
      </c>
      <c r="BG128" s="136">
        <f>IF(N128="zákl. prenesená",J128,0)</f>
        <v>0</v>
      </c>
      <c r="BH128" s="136">
        <f>IF(N128="zníž. prenesená",J128,0)</f>
        <v>0</v>
      </c>
      <c r="BI128" s="136">
        <f>IF(N128="nulová",J128,0)</f>
        <v>0</v>
      </c>
      <c r="BJ128" s="80" t="s">
        <v>88</v>
      </c>
      <c r="BK128" s="136">
        <f>ROUND(I128*H128,2)</f>
        <v>0</v>
      </c>
      <c r="BL128" s="80" t="s">
        <v>308</v>
      </c>
      <c r="BM128" s="135" t="s">
        <v>2281</v>
      </c>
    </row>
    <row r="129" spans="1:65" s="40" customFormat="1">
      <c r="B129" s="137"/>
      <c r="C129" s="197"/>
      <c r="D129" s="198" t="s">
        <v>212</v>
      </c>
      <c r="E129" s="199" t="s">
        <v>1</v>
      </c>
      <c r="F129" s="200" t="s">
        <v>2282</v>
      </c>
      <c r="G129" s="197"/>
      <c r="H129" s="201">
        <v>5.85</v>
      </c>
      <c r="J129" s="197"/>
      <c r="L129" s="137"/>
      <c r="M129" s="139"/>
      <c r="N129" s="140"/>
      <c r="O129" s="140"/>
      <c r="P129" s="140"/>
      <c r="Q129" s="140"/>
      <c r="R129" s="140"/>
      <c r="S129" s="140"/>
      <c r="T129" s="141"/>
      <c r="AT129" s="138" t="s">
        <v>212</v>
      </c>
      <c r="AU129" s="138" t="s">
        <v>88</v>
      </c>
      <c r="AV129" s="40" t="s">
        <v>88</v>
      </c>
      <c r="AW129" s="40" t="s">
        <v>31</v>
      </c>
      <c r="AX129" s="40" t="s">
        <v>75</v>
      </c>
      <c r="AY129" s="138" t="s">
        <v>203</v>
      </c>
    </row>
    <row r="130" spans="1:65" s="41" customFormat="1">
      <c r="B130" s="142"/>
      <c r="C130" s="202"/>
      <c r="D130" s="198" t="s">
        <v>212</v>
      </c>
      <c r="E130" s="203" t="s">
        <v>1</v>
      </c>
      <c r="F130" s="204" t="s">
        <v>239</v>
      </c>
      <c r="G130" s="202"/>
      <c r="H130" s="205">
        <v>5.85</v>
      </c>
      <c r="J130" s="202"/>
      <c r="L130" s="142"/>
      <c r="M130" s="144"/>
      <c r="N130" s="145"/>
      <c r="O130" s="145"/>
      <c r="P130" s="145"/>
      <c r="Q130" s="145"/>
      <c r="R130" s="145"/>
      <c r="S130" s="145"/>
      <c r="T130" s="146"/>
      <c r="AT130" s="143" t="s">
        <v>212</v>
      </c>
      <c r="AU130" s="143" t="s">
        <v>88</v>
      </c>
      <c r="AV130" s="41" t="s">
        <v>210</v>
      </c>
      <c r="AW130" s="41" t="s">
        <v>31</v>
      </c>
      <c r="AX130" s="41" t="s">
        <v>82</v>
      </c>
      <c r="AY130" s="143" t="s">
        <v>203</v>
      </c>
    </row>
    <row r="131" spans="1:65" s="87" customFormat="1" ht="16.5" customHeight="1">
      <c r="A131" s="19"/>
      <c r="B131" s="36"/>
      <c r="C131" s="192" t="s">
        <v>88</v>
      </c>
      <c r="D131" s="192" t="s">
        <v>206</v>
      </c>
      <c r="E131" s="193" t="s">
        <v>2283</v>
      </c>
      <c r="F131" s="194" t="s">
        <v>2284</v>
      </c>
      <c r="G131" s="195" t="s">
        <v>408</v>
      </c>
      <c r="H131" s="196">
        <v>3</v>
      </c>
      <c r="I131" s="37"/>
      <c r="J131" s="227">
        <f>ROUND(I131*H131,2)</f>
        <v>0</v>
      </c>
      <c r="K131" s="38"/>
      <c r="L131" s="36"/>
      <c r="M131" s="39" t="s">
        <v>1</v>
      </c>
      <c r="N131" s="131" t="s">
        <v>41</v>
      </c>
      <c r="O131" s="132"/>
      <c r="P131" s="133">
        <f>O131*H131</f>
        <v>0</v>
      </c>
      <c r="Q131" s="133">
        <v>2.5500000000000002E-3</v>
      </c>
      <c r="R131" s="133">
        <f>Q131*H131</f>
        <v>7.6500000000000005E-3</v>
      </c>
      <c r="S131" s="133">
        <v>0</v>
      </c>
      <c r="T131" s="134">
        <f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135" t="s">
        <v>308</v>
      </c>
      <c r="AT131" s="135" t="s">
        <v>206</v>
      </c>
      <c r="AU131" s="135" t="s">
        <v>88</v>
      </c>
      <c r="AY131" s="80" t="s">
        <v>203</v>
      </c>
      <c r="BE131" s="136">
        <f>IF(N131="základná",J131,0)</f>
        <v>0</v>
      </c>
      <c r="BF131" s="136">
        <f>IF(N131="znížená",J131,0)</f>
        <v>0</v>
      </c>
      <c r="BG131" s="136">
        <f>IF(N131="zákl. prenesená",J131,0)</f>
        <v>0</v>
      </c>
      <c r="BH131" s="136">
        <f>IF(N131="zníž. prenesená",J131,0)</f>
        <v>0</v>
      </c>
      <c r="BI131" s="136">
        <f>IF(N131="nulová",J131,0)</f>
        <v>0</v>
      </c>
      <c r="BJ131" s="80" t="s">
        <v>88</v>
      </c>
      <c r="BK131" s="136">
        <f>ROUND(I131*H131,2)</f>
        <v>0</v>
      </c>
      <c r="BL131" s="80" t="s">
        <v>308</v>
      </c>
      <c r="BM131" s="135" t="s">
        <v>2285</v>
      </c>
    </row>
    <row r="132" spans="1:65" s="40" customFormat="1">
      <c r="B132" s="137"/>
      <c r="C132" s="197"/>
      <c r="D132" s="198" t="s">
        <v>212</v>
      </c>
      <c r="E132" s="199" t="s">
        <v>1</v>
      </c>
      <c r="F132" s="200" t="s">
        <v>204</v>
      </c>
      <c r="G132" s="197"/>
      <c r="H132" s="201">
        <v>3</v>
      </c>
      <c r="J132" s="197"/>
      <c r="L132" s="137"/>
      <c r="M132" s="139"/>
      <c r="N132" s="140"/>
      <c r="O132" s="140"/>
      <c r="P132" s="140"/>
      <c r="Q132" s="140"/>
      <c r="R132" s="140"/>
      <c r="S132" s="140"/>
      <c r="T132" s="141"/>
      <c r="AT132" s="138" t="s">
        <v>212</v>
      </c>
      <c r="AU132" s="138" t="s">
        <v>88</v>
      </c>
      <c r="AV132" s="40" t="s">
        <v>88</v>
      </c>
      <c r="AW132" s="40" t="s">
        <v>31</v>
      </c>
      <c r="AX132" s="40" t="s">
        <v>75</v>
      </c>
      <c r="AY132" s="138" t="s">
        <v>203</v>
      </c>
    </row>
    <row r="133" spans="1:65" s="41" customFormat="1">
      <c r="B133" s="142"/>
      <c r="C133" s="202"/>
      <c r="D133" s="198" t="s">
        <v>212</v>
      </c>
      <c r="E133" s="203" t="s">
        <v>1</v>
      </c>
      <c r="F133" s="204" t="s">
        <v>239</v>
      </c>
      <c r="G133" s="202"/>
      <c r="H133" s="205">
        <v>3</v>
      </c>
      <c r="J133" s="202"/>
      <c r="L133" s="142"/>
      <c r="M133" s="144"/>
      <c r="N133" s="145"/>
      <c r="O133" s="145"/>
      <c r="P133" s="145"/>
      <c r="Q133" s="145"/>
      <c r="R133" s="145"/>
      <c r="S133" s="145"/>
      <c r="T133" s="146"/>
      <c r="AT133" s="143" t="s">
        <v>212</v>
      </c>
      <c r="AU133" s="143" t="s">
        <v>88</v>
      </c>
      <c r="AV133" s="41" t="s">
        <v>210</v>
      </c>
      <c r="AW133" s="41" t="s">
        <v>31</v>
      </c>
      <c r="AX133" s="41" t="s">
        <v>82</v>
      </c>
      <c r="AY133" s="143" t="s">
        <v>203</v>
      </c>
    </row>
    <row r="134" spans="1:65" s="87" customFormat="1" ht="16.5" customHeight="1">
      <c r="A134" s="19"/>
      <c r="B134" s="36"/>
      <c r="C134" s="192" t="s">
        <v>204</v>
      </c>
      <c r="D134" s="192" t="s">
        <v>206</v>
      </c>
      <c r="E134" s="193" t="s">
        <v>2286</v>
      </c>
      <c r="F134" s="194" t="s">
        <v>2287</v>
      </c>
      <c r="G134" s="195" t="s">
        <v>408</v>
      </c>
      <c r="H134" s="196">
        <v>3</v>
      </c>
      <c r="I134" s="37"/>
      <c r="J134" s="227">
        <f>ROUND(I134*H134,2)</f>
        <v>0</v>
      </c>
      <c r="K134" s="38"/>
      <c r="L134" s="36"/>
      <c r="M134" s="39" t="s">
        <v>1</v>
      </c>
      <c r="N134" s="131" t="s">
        <v>41</v>
      </c>
      <c r="O134" s="132"/>
      <c r="P134" s="133">
        <f>O134*H134</f>
        <v>0</v>
      </c>
      <c r="Q134" s="133">
        <v>2.81E-3</v>
      </c>
      <c r="R134" s="133">
        <f>Q134*H134</f>
        <v>8.43E-3</v>
      </c>
      <c r="S134" s="133">
        <v>0</v>
      </c>
      <c r="T134" s="134">
        <f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135" t="s">
        <v>308</v>
      </c>
      <c r="AT134" s="135" t="s">
        <v>206</v>
      </c>
      <c r="AU134" s="135" t="s">
        <v>88</v>
      </c>
      <c r="AY134" s="80" t="s">
        <v>203</v>
      </c>
      <c r="BE134" s="136">
        <f>IF(N134="základná",J134,0)</f>
        <v>0</v>
      </c>
      <c r="BF134" s="136">
        <f>IF(N134="znížená",J134,0)</f>
        <v>0</v>
      </c>
      <c r="BG134" s="136">
        <f>IF(N134="zákl. prenesená",J134,0)</f>
        <v>0</v>
      </c>
      <c r="BH134" s="136">
        <f>IF(N134="zníž. prenesená",J134,0)</f>
        <v>0</v>
      </c>
      <c r="BI134" s="136">
        <f>IF(N134="nulová",J134,0)</f>
        <v>0</v>
      </c>
      <c r="BJ134" s="80" t="s">
        <v>88</v>
      </c>
      <c r="BK134" s="136">
        <f>ROUND(I134*H134,2)</f>
        <v>0</v>
      </c>
      <c r="BL134" s="80" t="s">
        <v>308</v>
      </c>
      <c r="BM134" s="135" t="s">
        <v>2288</v>
      </c>
    </row>
    <row r="135" spans="1:65" s="40" customFormat="1">
      <c r="B135" s="137"/>
      <c r="C135" s="197"/>
      <c r="D135" s="198" t="s">
        <v>212</v>
      </c>
      <c r="E135" s="199" t="s">
        <v>1</v>
      </c>
      <c r="F135" s="200" t="s">
        <v>204</v>
      </c>
      <c r="G135" s="197"/>
      <c r="H135" s="201">
        <v>3</v>
      </c>
      <c r="J135" s="197"/>
      <c r="L135" s="137"/>
      <c r="M135" s="139"/>
      <c r="N135" s="140"/>
      <c r="O135" s="140"/>
      <c r="P135" s="140"/>
      <c r="Q135" s="140"/>
      <c r="R135" s="140"/>
      <c r="S135" s="140"/>
      <c r="T135" s="141"/>
      <c r="AT135" s="138" t="s">
        <v>212</v>
      </c>
      <c r="AU135" s="138" t="s">
        <v>88</v>
      </c>
      <c r="AV135" s="40" t="s">
        <v>88</v>
      </c>
      <c r="AW135" s="40" t="s">
        <v>31</v>
      </c>
      <c r="AX135" s="40" t="s">
        <v>75</v>
      </c>
      <c r="AY135" s="138" t="s">
        <v>203</v>
      </c>
    </row>
    <row r="136" spans="1:65" s="41" customFormat="1">
      <c r="B136" s="142"/>
      <c r="C136" s="202"/>
      <c r="D136" s="198" t="s">
        <v>212</v>
      </c>
      <c r="E136" s="203" t="s">
        <v>1</v>
      </c>
      <c r="F136" s="204" t="s">
        <v>239</v>
      </c>
      <c r="G136" s="202"/>
      <c r="H136" s="205">
        <v>3</v>
      </c>
      <c r="J136" s="202"/>
      <c r="L136" s="142"/>
      <c r="M136" s="144"/>
      <c r="N136" s="145"/>
      <c r="O136" s="145"/>
      <c r="P136" s="145"/>
      <c r="Q136" s="145"/>
      <c r="R136" s="145"/>
      <c r="S136" s="145"/>
      <c r="T136" s="146"/>
      <c r="AT136" s="143" t="s">
        <v>212</v>
      </c>
      <c r="AU136" s="143" t="s">
        <v>88</v>
      </c>
      <c r="AV136" s="41" t="s">
        <v>210</v>
      </c>
      <c r="AW136" s="41" t="s">
        <v>31</v>
      </c>
      <c r="AX136" s="41" t="s">
        <v>82</v>
      </c>
      <c r="AY136" s="143" t="s">
        <v>203</v>
      </c>
    </row>
    <row r="137" spans="1:65" s="87" customFormat="1" ht="16.5" customHeight="1">
      <c r="A137" s="19"/>
      <c r="B137" s="36"/>
      <c r="C137" s="192" t="s">
        <v>210</v>
      </c>
      <c r="D137" s="192" t="s">
        <v>206</v>
      </c>
      <c r="E137" s="193" t="s">
        <v>2289</v>
      </c>
      <c r="F137" s="194" t="s">
        <v>2290</v>
      </c>
      <c r="G137" s="195" t="s">
        <v>408</v>
      </c>
      <c r="H137" s="196">
        <v>7.6</v>
      </c>
      <c r="I137" s="37"/>
      <c r="J137" s="227">
        <f>ROUND(I137*H137,2)</f>
        <v>0</v>
      </c>
      <c r="K137" s="38"/>
      <c r="L137" s="36"/>
      <c r="M137" s="39" t="s">
        <v>1</v>
      </c>
      <c r="N137" s="131" t="s">
        <v>41</v>
      </c>
      <c r="O137" s="132"/>
      <c r="P137" s="133">
        <f>O137*H137</f>
        <v>0</v>
      </c>
      <c r="Q137" s="133">
        <v>4.81E-3</v>
      </c>
      <c r="R137" s="133">
        <f>Q137*H137</f>
        <v>3.6555999999999998E-2</v>
      </c>
      <c r="S137" s="133">
        <v>0</v>
      </c>
      <c r="T137" s="134">
        <f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135" t="s">
        <v>308</v>
      </c>
      <c r="AT137" s="135" t="s">
        <v>206</v>
      </c>
      <c r="AU137" s="135" t="s">
        <v>88</v>
      </c>
      <c r="AY137" s="80" t="s">
        <v>203</v>
      </c>
      <c r="BE137" s="136">
        <f>IF(N137="základná",J137,0)</f>
        <v>0</v>
      </c>
      <c r="BF137" s="136">
        <f>IF(N137="znížená",J137,0)</f>
        <v>0</v>
      </c>
      <c r="BG137" s="136">
        <f>IF(N137="zákl. prenesená",J137,0)</f>
        <v>0</v>
      </c>
      <c r="BH137" s="136">
        <f>IF(N137="zníž. prenesená",J137,0)</f>
        <v>0</v>
      </c>
      <c r="BI137" s="136">
        <f>IF(N137="nulová",J137,0)</f>
        <v>0</v>
      </c>
      <c r="BJ137" s="80" t="s">
        <v>88</v>
      </c>
      <c r="BK137" s="136">
        <f>ROUND(I137*H137,2)</f>
        <v>0</v>
      </c>
      <c r="BL137" s="80" t="s">
        <v>308</v>
      </c>
      <c r="BM137" s="135" t="s">
        <v>2291</v>
      </c>
    </row>
    <row r="138" spans="1:65" s="40" customFormat="1">
      <c r="B138" s="137"/>
      <c r="C138" s="197"/>
      <c r="D138" s="198" t="s">
        <v>212</v>
      </c>
      <c r="E138" s="199" t="s">
        <v>1</v>
      </c>
      <c r="F138" s="200" t="s">
        <v>2292</v>
      </c>
      <c r="G138" s="197"/>
      <c r="H138" s="201">
        <v>7.6</v>
      </c>
      <c r="J138" s="197"/>
      <c r="L138" s="137"/>
      <c r="M138" s="139"/>
      <c r="N138" s="140"/>
      <c r="O138" s="140"/>
      <c r="P138" s="140"/>
      <c r="Q138" s="140"/>
      <c r="R138" s="140"/>
      <c r="S138" s="140"/>
      <c r="T138" s="141"/>
      <c r="AT138" s="138" t="s">
        <v>212</v>
      </c>
      <c r="AU138" s="138" t="s">
        <v>88</v>
      </c>
      <c r="AV138" s="40" t="s">
        <v>88</v>
      </c>
      <c r="AW138" s="40" t="s">
        <v>31</v>
      </c>
      <c r="AX138" s="40" t="s">
        <v>75</v>
      </c>
      <c r="AY138" s="138" t="s">
        <v>203</v>
      </c>
    </row>
    <row r="139" spans="1:65" s="41" customFormat="1">
      <c r="B139" s="142"/>
      <c r="C139" s="202"/>
      <c r="D139" s="198" t="s">
        <v>212</v>
      </c>
      <c r="E139" s="203" t="s">
        <v>1</v>
      </c>
      <c r="F139" s="204" t="s">
        <v>239</v>
      </c>
      <c r="G139" s="202"/>
      <c r="H139" s="205">
        <v>7.6</v>
      </c>
      <c r="J139" s="202"/>
      <c r="L139" s="142"/>
      <c r="M139" s="144"/>
      <c r="N139" s="145"/>
      <c r="O139" s="145"/>
      <c r="P139" s="145"/>
      <c r="Q139" s="145"/>
      <c r="R139" s="145"/>
      <c r="S139" s="145"/>
      <c r="T139" s="146"/>
      <c r="AT139" s="143" t="s">
        <v>212</v>
      </c>
      <c r="AU139" s="143" t="s">
        <v>88</v>
      </c>
      <c r="AV139" s="41" t="s">
        <v>210</v>
      </c>
      <c r="AW139" s="41" t="s">
        <v>31</v>
      </c>
      <c r="AX139" s="41" t="s">
        <v>82</v>
      </c>
      <c r="AY139" s="143" t="s">
        <v>203</v>
      </c>
    </row>
    <row r="140" spans="1:65" s="87" customFormat="1" ht="16.5" customHeight="1">
      <c r="A140" s="19"/>
      <c r="B140" s="36"/>
      <c r="C140" s="192" t="s">
        <v>245</v>
      </c>
      <c r="D140" s="192" t="s">
        <v>206</v>
      </c>
      <c r="E140" s="193" t="s">
        <v>2293</v>
      </c>
      <c r="F140" s="194" t="s">
        <v>2294</v>
      </c>
      <c r="G140" s="195" t="s">
        <v>209</v>
      </c>
      <c r="H140" s="196">
        <v>1</v>
      </c>
      <c r="I140" s="37"/>
      <c r="J140" s="227">
        <f>ROUND(I140*H140,2)</f>
        <v>0</v>
      </c>
      <c r="K140" s="38"/>
      <c r="L140" s="36"/>
      <c r="M140" s="39" t="s">
        <v>1</v>
      </c>
      <c r="N140" s="131" t="s">
        <v>41</v>
      </c>
      <c r="O140" s="132"/>
      <c r="P140" s="133">
        <f>O140*H140</f>
        <v>0</v>
      </c>
      <c r="Q140" s="133">
        <v>1.0300000000000001E-3</v>
      </c>
      <c r="R140" s="133">
        <f>Q140*H140</f>
        <v>1.0300000000000001E-3</v>
      </c>
      <c r="S140" s="133">
        <v>0</v>
      </c>
      <c r="T140" s="134">
        <f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135" t="s">
        <v>308</v>
      </c>
      <c r="AT140" s="135" t="s">
        <v>206</v>
      </c>
      <c r="AU140" s="135" t="s">
        <v>88</v>
      </c>
      <c r="AY140" s="80" t="s">
        <v>203</v>
      </c>
      <c r="BE140" s="136">
        <f>IF(N140="základná",J140,0)</f>
        <v>0</v>
      </c>
      <c r="BF140" s="136">
        <f>IF(N140="znížená",J140,0)</f>
        <v>0</v>
      </c>
      <c r="BG140" s="136">
        <f>IF(N140="zákl. prenesená",J140,0)</f>
        <v>0</v>
      </c>
      <c r="BH140" s="136">
        <f>IF(N140="zníž. prenesená",J140,0)</f>
        <v>0</v>
      </c>
      <c r="BI140" s="136">
        <f>IF(N140="nulová",J140,0)</f>
        <v>0</v>
      </c>
      <c r="BJ140" s="80" t="s">
        <v>88</v>
      </c>
      <c r="BK140" s="136">
        <f>ROUND(I140*H140,2)</f>
        <v>0</v>
      </c>
      <c r="BL140" s="80" t="s">
        <v>308</v>
      </c>
      <c r="BM140" s="135" t="s">
        <v>2295</v>
      </c>
    </row>
    <row r="141" spans="1:65" s="87" customFormat="1" ht="16.5" customHeight="1">
      <c r="A141" s="19"/>
      <c r="B141" s="36"/>
      <c r="C141" s="192" t="s">
        <v>224</v>
      </c>
      <c r="D141" s="192" t="s">
        <v>206</v>
      </c>
      <c r="E141" s="193" t="s">
        <v>2296</v>
      </c>
      <c r="F141" s="194" t="s">
        <v>2297</v>
      </c>
      <c r="G141" s="195" t="s">
        <v>209</v>
      </c>
      <c r="H141" s="196">
        <v>1</v>
      </c>
      <c r="I141" s="37"/>
      <c r="J141" s="227">
        <f>ROUND(I141*H141,2)</f>
        <v>0</v>
      </c>
      <c r="K141" s="38"/>
      <c r="L141" s="36"/>
      <c r="M141" s="39" t="s">
        <v>1</v>
      </c>
      <c r="N141" s="131" t="s">
        <v>41</v>
      </c>
      <c r="O141" s="132"/>
      <c r="P141" s="133">
        <f>O141*H141</f>
        <v>0</v>
      </c>
      <c r="Q141" s="133">
        <v>1.15E-3</v>
      </c>
      <c r="R141" s="133">
        <f>Q141*H141</f>
        <v>1.15E-3</v>
      </c>
      <c r="S141" s="133">
        <v>0</v>
      </c>
      <c r="T141" s="134">
        <f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135" t="s">
        <v>308</v>
      </c>
      <c r="AT141" s="135" t="s">
        <v>206</v>
      </c>
      <c r="AU141" s="135" t="s">
        <v>88</v>
      </c>
      <c r="AY141" s="80" t="s">
        <v>203</v>
      </c>
      <c r="BE141" s="136">
        <f>IF(N141="základná",J141,0)</f>
        <v>0</v>
      </c>
      <c r="BF141" s="136">
        <f>IF(N141="znížená",J141,0)</f>
        <v>0</v>
      </c>
      <c r="BG141" s="136">
        <f>IF(N141="zákl. prenesená",J141,0)</f>
        <v>0</v>
      </c>
      <c r="BH141" s="136">
        <f>IF(N141="zníž. prenesená",J141,0)</f>
        <v>0</v>
      </c>
      <c r="BI141" s="136">
        <f>IF(N141="nulová",J141,0)</f>
        <v>0</v>
      </c>
      <c r="BJ141" s="80" t="s">
        <v>88</v>
      </c>
      <c r="BK141" s="136">
        <f>ROUND(I141*H141,2)</f>
        <v>0</v>
      </c>
      <c r="BL141" s="80" t="s">
        <v>308</v>
      </c>
      <c r="BM141" s="135" t="s">
        <v>2298</v>
      </c>
    </row>
    <row r="142" spans="1:65" s="87" customFormat="1" ht="16.5" customHeight="1">
      <c r="A142" s="19"/>
      <c r="B142" s="36"/>
      <c r="C142" s="192" t="s">
        <v>259</v>
      </c>
      <c r="D142" s="192" t="s">
        <v>206</v>
      </c>
      <c r="E142" s="193" t="s">
        <v>2299</v>
      </c>
      <c r="F142" s="194" t="s">
        <v>2300</v>
      </c>
      <c r="G142" s="195" t="s">
        <v>209</v>
      </c>
      <c r="H142" s="196">
        <v>2</v>
      </c>
      <c r="I142" s="37"/>
      <c r="J142" s="227">
        <f>ROUND(I142*H142,2)</f>
        <v>0</v>
      </c>
      <c r="K142" s="38"/>
      <c r="L142" s="36"/>
      <c r="M142" s="39" t="s">
        <v>1</v>
      </c>
      <c r="N142" s="131" t="s">
        <v>41</v>
      </c>
      <c r="O142" s="132"/>
      <c r="P142" s="133">
        <f>O142*H142</f>
        <v>0</v>
      </c>
      <c r="Q142" s="133">
        <v>1.5100000000000001E-3</v>
      </c>
      <c r="R142" s="133">
        <f>Q142*H142</f>
        <v>3.0200000000000001E-3</v>
      </c>
      <c r="S142" s="133">
        <v>0</v>
      </c>
      <c r="T142" s="134">
        <f>S142*H142</f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135" t="s">
        <v>308</v>
      </c>
      <c r="AT142" s="135" t="s">
        <v>206</v>
      </c>
      <c r="AU142" s="135" t="s">
        <v>88</v>
      </c>
      <c r="AY142" s="80" t="s">
        <v>203</v>
      </c>
      <c r="BE142" s="136">
        <f>IF(N142="základná",J142,0)</f>
        <v>0</v>
      </c>
      <c r="BF142" s="136">
        <f>IF(N142="znížená",J142,0)</f>
        <v>0</v>
      </c>
      <c r="BG142" s="136">
        <f>IF(N142="zákl. prenesená",J142,0)</f>
        <v>0</v>
      </c>
      <c r="BH142" s="136">
        <f>IF(N142="zníž. prenesená",J142,0)</f>
        <v>0</v>
      </c>
      <c r="BI142" s="136">
        <f>IF(N142="nulová",J142,0)</f>
        <v>0</v>
      </c>
      <c r="BJ142" s="80" t="s">
        <v>88</v>
      </c>
      <c r="BK142" s="136">
        <f>ROUND(I142*H142,2)</f>
        <v>0</v>
      </c>
      <c r="BL142" s="80" t="s">
        <v>308</v>
      </c>
      <c r="BM142" s="135" t="s">
        <v>2301</v>
      </c>
    </row>
    <row r="143" spans="1:65" s="87" customFormat="1" ht="16.5" customHeight="1">
      <c r="A143" s="19"/>
      <c r="B143" s="36"/>
      <c r="C143" s="192" t="s">
        <v>267</v>
      </c>
      <c r="D143" s="192" t="s">
        <v>206</v>
      </c>
      <c r="E143" s="193" t="s">
        <v>2302</v>
      </c>
      <c r="F143" s="194" t="s">
        <v>2303</v>
      </c>
      <c r="G143" s="195" t="s">
        <v>408</v>
      </c>
      <c r="H143" s="196">
        <v>1.2</v>
      </c>
      <c r="I143" s="37"/>
      <c r="J143" s="227">
        <f>ROUND(I143*H143,2)</f>
        <v>0</v>
      </c>
      <c r="K143" s="38"/>
      <c r="L143" s="36"/>
      <c r="M143" s="39" t="s">
        <v>1</v>
      </c>
      <c r="N143" s="131" t="s">
        <v>41</v>
      </c>
      <c r="O143" s="132"/>
      <c r="P143" s="133">
        <f>O143*H143</f>
        <v>0</v>
      </c>
      <c r="Q143" s="133">
        <v>3.0100000000000001E-3</v>
      </c>
      <c r="R143" s="133">
        <f>Q143*H143</f>
        <v>3.6119999999999998E-3</v>
      </c>
      <c r="S143" s="133">
        <v>0</v>
      </c>
      <c r="T143" s="134">
        <f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135" t="s">
        <v>308</v>
      </c>
      <c r="AT143" s="135" t="s">
        <v>206</v>
      </c>
      <c r="AU143" s="135" t="s">
        <v>88</v>
      </c>
      <c r="AY143" s="80" t="s">
        <v>203</v>
      </c>
      <c r="BE143" s="136">
        <f>IF(N143="základná",J143,0)</f>
        <v>0</v>
      </c>
      <c r="BF143" s="136">
        <f>IF(N143="znížená",J143,0)</f>
        <v>0</v>
      </c>
      <c r="BG143" s="136">
        <f>IF(N143="zákl. prenesená",J143,0)</f>
        <v>0</v>
      </c>
      <c r="BH143" s="136">
        <f>IF(N143="zníž. prenesená",J143,0)</f>
        <v>0</v>
      </c>
      <c r="BI143" s="136">
        <f>IF(N143="nulová",J143,0)</f>
        <v>0</v>
      </c>
      <c r="BJ143" s="80" t="s">
        <v>88</v>
      </c>
      <c r="BK143" s="136">
        <f>ROUND(I143*H143,2)</f>
        <v>0</v>
      </c>
      <c r="BL143" s="80" t="s">
        <v>308</v>
      </c>
      <c r="BM143" s="135" t="s">
        <v>2304</v>
      </c>
    </row>
    <row r="144" spans="1:65" s="40" customFormat="1">
      <c r="B144" s="137"/>
      <c r="C144" s="197"/>
      <c r="D144" s="198" t="s">
        <v>212</v>
      </c>
      <c r="E144" s="199" t="s">
        <v>1</v>
      </c>
      <c r="F144" s="200" t="s">
        <v>2305</v>
      </c>
      <c r="G144" s="197"/>
      <c r="H144" s="201">
        <v>1.2</v>
      </c>
      <c r="J144" s="197"/>
      <c r="L144" s="137"/>
      <c r="M144" s="139"/>
      <c r="N144" s="140"/>
      <c r="O144" s="140"/>
      <c r="P144" s="140"/>
      <c r="Q144" s="140"/>
      <c r="R144" s="140"/>
      <c r="S144" s="140"/>
      <c r="T144" s="141"/>
      <c r="AT144" s="138" t="s">
        <v>212</v>
      </c>
      <c r="AU144" s="138" t="s">
        <v>88</v>
      </c>
      <c r="AV144" s="40" t="s">
        <v>88</v>
      </c>
      <c r="AW144" s="40" t="s">
        <v>31</v>
      </c>
      <c r="AX144" s="40" t="s">
        <v>75</v>
      </c>
      <c r="AY144" s="138" t="s">
        <v>203</v>
      </c>
    </row>
    <row r="145" spans="1:65" s="41" customFormat="1">
      <c r="B145" s="142"/>
      <c r="C145" s="202"/>
      <c r="D145" s="198" t="s">
        <v>212</v>
      </c>
      <c r="E145" s="203" t="s">
        <v>1</v>
      </c>
      <c r="F145" s="204" t="s">
        <v>239</v>
      </c>
      <c r="G145" s="202"/>
      <c r="H145" s="205">
        <v>1.2</v>
      </c>
      <c r="J145" s="202"/>
      <c r="L145" s="142"/>
      <c r="M145" s="144"/>
      <c r="N145" s="145"/>
      <c r="O145" s="145"/>
      <c r="P145" s="145"/>
      <c r="Q145" s="145"/>
      <c r="R145" s="145"/>
      <c r="S145" s="145"/>
      <c r="T145" s="146"/>
      <c r="AT145" s="143" t="s">
        <v>212</v>
      </c>
      <c r="AU145" s="143" t="s">
        <v>88</v>
      </c>
      <c r="AV145" s="41" t="s">
        <v>210</v>
      </c>
      <c r="AW145" s="41" t="s">
        <v>31</v>
      </c>
      <c r="AX145" s="41" t="s">
        <v>82</v>
      </c>
      <c r="AY145" s="143" t="s">
        <v>203</v>
      </c>
    </row>
    <row r="146" spans="1:65" s="87" customFormat="1" ht="16.5" customHeight="1">
      <c r="A146" s="19"/>
      <c r="B146" s="36"/>
      <c r="C146" s="192" t="s">
        <v>271</v>
      </c>
      <c r="D146" s="192" t="s">
        <v>206</v>
      </c>
      <c r="E146" s="193" t="s">
        <v>2306</v>
      </c>
      <c r="F146" s="194" t="s">
        <v>2307</v>
      </c>
      <c r="G146" s="195" t="s">
        <v>408</v>
      </c>
      <c r="H146" s="196">
        <v>0.3</v>
      </c>
      <c r="I146" s="37"/>
      <c r="J146" s="227">
        <f>ROUND(I146*H146,2)</f>
        <v>0</v>
      </c>
      <c r="K146" s="38"/>
      <c r="L146" s="36"/>
      <c r="M146" s="39" t="s">
        <v>1</v>
      </c>
      <c r="N146" s="131" t="s">
        <v>41</v>
      </c>
      <c r="O146" s="132"/>
      <c r="P146" s="133">
        <f>O146*H146</f>
        <v>0</v>
      </c>
      <c r="Q146" s="133">
        <v>6.3299999999999997E-3</v>
      </c>
      <c r="R146" s="133">
        <f>Q146*H146</f>
        <v>1.8989999999999999E-3</v>
      </c>
      <c r="S146" s="133">
        <v>0</v>
      </c>
      <c r="T146" s="134">
        <f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135" t="s">
        <v>308</v>
      </c>
      <c r="AT146" s="135" t="s">
        <v>206</v>
      </c>
      <c r="AU146" s="135" t="s">
        <v>88</v>
      </c>
      <c r="AY146" s="80" t="s">
        <v>203</v>
      </c>
      <c r="BE146" s="136">
        <f>IF(N146="základná",J146,0)</f>
        <v>0</v>
      </c>
      <c r="BF146" s="136">
        <f>IF(N146="znížená",J146,0)</f>
        <v>0</v>
      </c>
      <c r="BG146" s="136">
        <f>IF(N146="zákl. prenesená",J146,0)</f>
        <v>0</v>
      </c>
      <c r="BH146" s="136">
        <f>IF(N146="zníž. prenesená",J146,0)</f>
        <v>0</v>
      </c>
      <c r="BI146" s="136">
        <f>IF(N146="nulová",J146,0)</f>
        <v>0</v>
      </c>
      <c r="BJ146" s="80" t="s">
        <v>88</v>
      </c>
      <c r="BK146" s="136">
        <f>ROUND(I146*H146,2)</f>
        <v>0</v>
      </c>
      <c r="BL146" s="80" t="s">
        <v>308</v>
      </c>
      <c r="BM146" s="135" t="s">
        <v>2308</v>
      </c>
    </row>
    <row r="147" spans="1:65" s="40" customFormat="1">
      <c r="B147" s="137"/>
      <c r="C147" s="197"/>
      <c r="D147" s="198" t="s">
        <v>212</v>
      </c>
      <c r="E147" s="199" t="s">
        <v>1</v>
      </c>
      <c r="F147" s="200" t="s">
        <v>2309</v>
      </c>
      <c r="G147" s="197"/>
      <c r="H147" s="201">
        <v>0.3</v>
      </c>
      <c r="J147" s="197"/>
      <c r="L147" s="137"/>
      <c r="M147" s="139"/>
      <c r="N147" s="140"/>
      <c r="O147" s="140"/>
      <c r="P147" s="140"/>
      <c r="Q147" s="140"/>
      <c r="R147" s="140"/>
      <c r="S147" s="140"/>
      <c r="T147" s="141"/>
      <c r="AT147" s="138" t="s">
        <v>212</v>
      </c>
      <c r="AU147" s="138" t="s">
        <v>88</v>
      </c>
      <c r="AV147" s="40" t="s">
        <v>88</v>
      </c>
      <c r="AW147" s="40" t="s">
        <v>31</v>
      </c>
      <c r="AX147" s="40" t="s">
        <v>75</v>
      </c>
      <c r="AY147" s="138" t="s">
        <v>203</v>
      </c>
    </row>
    <row r="148" spans="1:65" s="41" customFormat="1">
      <c r="B148" s="142"/>
      <c r="C148" s="202"/>
      <c r="D148" s="198" t="s">
        <v>212</v>
      </c>
      <c r="E148" s="203" t="s">
        <v>1</v>
      </c>
      <c r="F148" s="204" t="s">
        <v>239</v>
      </c>
      <c r="G148" s="202"/>
      <c r="H148" s="205">
        <v>0.3</v>
      </c>
      <c r="J148" s="202"/>
      <c r="L148" s="142"/>
      <c r="M148" s="144"/>
      <c r="N148" s="145"/>
      <c r="O148" s="145"/>
      <c r="P148" s="145"/>
      <c r="Q148" s="145"/>
      <c r="R148" s="145"/>
      <c r="S148" s="145"/>
      <c r="T148" s="146"/>
      <c r="AT148" s="143" t="s">
        <v>212</v>
      </c>
      <c r="AU148" s="143" t="s">
        <v>88</v>
      </c>
      <c r="AV148" s="41" t="s">
        <v>210</v>
      </c>
      <c r="AW148" s="41" t="s">
        <v>31</v>
      </c>
      <c r="AX148" s="41" t="s">
        <v>82</v>
      </c>
      <c r="AY148" s="143" t="s">
        <v>203</v>
      </c>
    </row>
    <row r="149" spans="1:65" s="87" customFormat="1" ht="16.5" customHeight="1">
      <c r="A149" s="19"/>
      <c r="B149" s="36"/>
      <c r="C149" s="192" t="s">
        <v>244</v>
      </c>
      <c r="D149" s="192" t="s">
        <v>206</v>
      </c>
      <c r="E149" s="193" t="s">
        <v>2310</v>
      </c>
      <c r="F149" s="194" t="s">
        <v>2311</v>
      </c>
      <c r="G149" s="195" t="s">
        <v>1692</v>
      </c>
      <c r="H149" s="196">
        <v>1</v>
      </c>
      <c r="I149" s="37"/>
      <c r="J149" s="227">
        <f t="shared" ref="J149:J154" si="0">ROUND(I149*H149,2)</f>
        <v>0</v>
      </c>
      <c r="K149" s="38"/>
      <c r="L149" s="36"/>
      <c r="M149" s="39" t="s">
        <v>1</v>
      </c>
      <c r="N149" s="131" t="s">
        <v>41</v>
      </c>
      <c r="O149" s="132"/>
      <c r="P149" s="133">
        <f t="shared" ref="P149:P154" si="1">O149*H149</f>
        <v>0</v>
      </c>
      <c r="Q149" s="133">
        <v>6.28E-3</v>
      </c>
      <c r="R149" s="133">
        <f t="shared" ref="R149:R154" si="2">Q149*H149</f>
        <v>6.28E-3</v>
      </c>
      <c r="S149" s="133">
        <v>0</v>
      </c>
      <c r="T149" s="134">
        <f t="shared" ref="T149:T154" si="3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135" t="s">
        <v>308</v>
      </c>
      <c r="AT149" s="135" t="s">
        <v>206</v>
      </c>
      <c r="AU149" s="135" t="s">
        <v>88</v>
      </c>
      <c r="AY149" s="80" t="s">
        <v>203</v>
      </c>
      <c r="BE149" s="136">
        <f t="shared" ref="BE149:BE154" si="4">IF(N149="základná",J149,0)</f>
        <v>0</v>
      </c>
      <c r="BF149" s="136">
        <f t="shared" ref="BF149:BF154" si="5">IF(N149="znížená",J149,0)</f>
        <v>0</v>
      </c>
      <c r="BG149" s="136">
        <f t="shared" ref="BG149:BG154" si="6">IF(N149="zákl. prenesená",J149,0)</f>
        <v>0</v>
      </c>
      <c r="BH149" s="136">
        <f t="shared" ref="BH149:BH154" si="7">IF(N149="zníž. prenesená",J149,0)</f>
        <v>0</v>
      </c>
      <c r="BI149" s="136">
        <f t="shared" ref="BI149:BI154" si="8">IF(N149="nulová",J149,0)</f>
        <v>0</v>
      </c>
      <c r="BJ149" s="80" t="s">
        <v>88</v>
      </c>
      <c r="BK149" s="136">
        <f t="shared" ref="BK149:BK154" si="9">ROUND(I149*H149,2)</f>
        <v>0</v>
      </c>
      <c r="BL149" s="80" t="s">
        <v>308</v>
      </c>
      <c r="BM149" s="135" t="s">
        <v>2312</v>
      </c>
    </row>
    <row r="150" spans="1:65" s="87" customFormat="1" ht="16.5" customHeight="1">
      <c r="A150" s="19"/>
      <c r="B150" s="36"/>
      <c r="C150" s="192" t="s">
        <v>280</v>
      </c>
      <c r="D150" s="192" t="s">
        <v>206</v>
      </c>
      <c r="E150" s="193" t="s">
        <v>2313</v>
      </c>
      <c r="F150" s="194" t="s">
        <v>2314</v>
      </c>
      <c r="G150" s="195" t="s">
        <v>209</v>
      </c>
      <c r="H150" s="196">
        <v>3</v>
      </c>
      <c r="I150" s="37"/>
      <c r="J150" s="227">
        <f t="shared" si="0"/>
        <v>0</v>
      </c>
      <c r="K150" s="38"/>
      <c r="L150" s="36"/>
      <c r="M150" s="39" t="s">
        <v>1</v>
      </c>
      <c r="N150" s="131" t="s">
        <v>41</v>
      </c>
      <c r="O150" s="132"/>
      <c r="P150" s="133">
        <f t="shared" si="1"/>
        <v>0</v>
      </c>
      <c r="Q150" s="133">
        <v>0</v>
      </c>
      <c r="R150" s="133">
        <f t="shared" si="2"/>
        <v>0</v>
      </c>
      <c r="S150" s="133">
        <v>0</v>
      </c>
      <c r="T150" s="134">
        <f t="shared" si="3"/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135" t="s">
        <v>308</v>
      </c>
      <c r="AT150" s="135" t="s">
        <v>206</v>
      </c>
      <c r="AU150" s="135" t="s">
        <v>88</v>
      </c>
      <c r="AY150" s="80" t="s">
        <v>203</v>
      </c>
      <c r="BE150" s="136">
        <f t="shared" si="4"/>
        <v>0</v>
      </c>
      <c r="BF150" s="136">
        <f t="shared" si="5"/>
        <v>0</v>
      </c>
      <c r="BG150" s="136">
        <f t="shared" si="6"/>
        <v>0</v>
      </c>
      <c r="BH150" s="136">
        <f t="shared" si="7"/>
        <v>0</v>
      </c>
      <c r="BI150" s="136">
        <f t="shared" si="8"/>
        <v>0</v>
      </c>
      <c r="BJ150" s="80" t="s">
        <v>88</v>
      </c>
      <c r="BK150" s="136">
        <f t="shared" si="9"/>
        <v>0</v>
      </c>
      <c r="BL150" s="80" t="s">
        <v>308</v>
      </c>
      <c r="BM150" s="135" t="s">
        <v>2315</v>
      </c>
    </row>
    <row r="151" spans="1:65" s="87" customFormat="1" ht="16.5" customHeight="1">
      <c r="A151" s="19"/>
      <c r="B151" s="36"/>
      <c r="C151" s="213" t="s">
        <v>284</v>
      </c>
      <c r="D151" s="213" t="s">
        <v>368</v>
      </c>
      <c r="E151" s="214" t="s">
        <v>2316</v>
      </c>
      <c r="F151" s="215" t="s">
        <v>2317</v>
      </c>
      <c r="G151" s="216" t="s">
        <v>209</v>
      </c>
      <c r="H151" s="217">
        <v>3</v>
      </c>
      <c r="I151" s="44"/>
      <c r="J151" s="228">
        <f t="shared" si="0"/>
        <v>0</v>
      </c>
      <c r="K151" s="45"/>
      <c r="L151" s="157"/>
      <c r="M151" s="46" t="s">
        <v>1</v>
      </c>
      <c r="N151" s="158" t="s">
        <v>41</v>
      </c>
      <c r="O151" s="132"/>
      <c r="P151" s="133">
        <f t="shared" si="1"/>
        <v>0</v>
      </c>
      <c r="Q151" s="133">
        <v>3.5100000000000001E-3</v>
      </c>
      <c r="R151" s="133">
        <f t="shared" si="2"/>
        <v>1.0530000000000001E-2</v>
      </c>
      <c r="S151" s="133">
        <v>0</v>
      </c>
      <c r="T151" s="134">
        <f t="shared" si="3"/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135" t="s">
        <v>420</v>
      </c>
      <c r="AT151" s="135" t="s">
        <v>368</v>
      </c>
      <c r="AU151" s="135" t="s">
        <v>88</v>
      </c>
      <c r="AY151" s="80" t="s">
        <v>203</v>
      </c>
      <c r="BE151" s="136">
        <f t="shared" si="4"/>
        <v>0</v>
      </c>
      <c r="BF151" s="136">
        <f t="shared" si="5"/>
        <v>0</v>
      </c>
      <c r="BG151" s="136">
        <f t="shared" si="6"/>
        <v>0</v>
      </c>
      <c r="BH151" s="136">
        <f t="shared" si="7"/>
        <v>0</v>
      </c>
      <c r="BI151" s="136">
        <f t="shared" si="8"/>
        <v>0</v>
      </c>
      <c r="BJ151" s="80" t="s">
        <v>88</v>
      </c>
      <c r="BK151" s="136">
        <f t="shared" si="9"/>
        <v>0</v>
      </c>
      <c r="BL151" s="80" t="s">
        <v>308</v>
      </c>
      <c r="BM151" s="135" t="s">
        <v>2318</v>
      </c>
    </row>
    <row r="152" spans="1:65" s="87" customFormat="1" ht="16.5" customHeight="1">
      <c r="A152" s="19"/>
      <c r="B152" s="36"/>
      <c r="C152" s="192" t="s">
        <v>288</v>
      </c>
      <c r="D152" s="192" t="s">
        <v>206</v>
      </c>
      <c r="E152" s="193" t="s">
        <v>2319</v>
      </c>
      <c r="F152" s="194" t="s">
        <v>2320</v>
      </c>
      <c r="G152" s="195" t="s">
        <v>209</v>
      </c>
      <c r="H152" s="196">
        <v>1</v>
      </c>
      <c r="I152" s="37"/>
      <c r="J152" s="227">
        <f t="shared" si="0"/>
        <v>0</v>
      </c>
      <c r="K152" s="38"/>
      <c r="L152" s="36"/>
      <c r="M152" s="39" t="s">
        <v>1</v>
      </c>
      <c r="N152" s="131" t="s">
        <v>41</v>
      </c>
      <c r="O152" s="132"/>
      <c r="P152" s="133">
        <f t="shared" si="1"/>
        <v>0</v>
      </c>
      <c r="Q152" s="133">
        <v>3.0000000000000001E-5</v>
      </c>
      <c r="R152" s="133">
        <f t="shared" si="2"/>
        <v>3.0000000000000001E-5</v>
      </c>
      <c r="S152" s="133">
        <v>0</v>
      </c>
      <c r="T152" s="134">
        <f t="shared" si="3"/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135" t="s">
        <v>308</v>
      </c>
      <c r="AT152" s="135" t="s">
        <v>206</v>
      </c>
      <c r="AU152" s="135" t="s">
        <v>88</v>
      </c>
      <c r="AY152" s="80" t="s">
        <v>203</v>
      </c>
      <c r="BE152" s="136">
        <f t="shared" si="4"/>
        <v>0</v>
      </c>
      <c r="BF152" s="136">
        <f t="shared" si="5"/>
        <v>0</v>
      </c>
      <c r="BG152" s="136">
        <f t="shared" si="6"/>
        <v>0</v>
      </c>
      <c r="BH152" s="136">
        <f t="shared" si="7"/>
        <v>0</v>
      </c>
      <c r="BI152" s="136">
        <f t="shared" si="8"/>
        <v>0</v>
      </c>
      <c r="BJ152" s="80" t="s">
        <v>88</v>
      </c>
      <c r="BK152" s="136">
        <f t="shared" si="9"/>
        <v>0</v>
      </c>
      <c r="BL152" s="80" t="s">
        <v>308</v>
      </c>
      <c r="BM152" s="135" t="s">
        <v>2321</v>
      </c>
    </row>
    <row r="153" spans="1:65" s="87" customFormat="1" ht="16.5" customHeight="1">
      <c r="A153" s="19"/>
      <c r="B153" s="36"/>
      <c r="C153" s="213" t="s">
        <v>296</v>
      </c>
      <c r="D153" s="213" t="s">
        <v>368</v>
      </c>
      <c r="E153" s="214" t="s">
        <v>2322</v>
      </c>
      <c r="F153" s="215" t="s">
        <v>2323</v>
      </c>
      <c r="G153" s="216" t="s">
        <v>209</v>
      </c>
      <c r="H153" s="217">
        <v>1</v>
      </c>
      <c r="I153" s="44"/>
      <c r="J153" s="228">
        <f t="shared" si="0"/>
        <v>0</v>
      </c>
      <c r="K153" s="45"/>
      <c r="L153" s="157"/>
      <c r="M153" s="46" t="s">
        <v>1</v>
      </c>
      <c r="N153" s="158" t="s">
        <v>41</v>
      </c>
      <c r="O153" s="132"/>
      <c r="P153" s="133">
        <f t="shared" si="1"/>
        <v>0</v>
      </c>
      <c r="Q153" s="133">
        <v>1E-3</v>
      </c>
      <c r="R153" s="133">
        <f t="shared" si="2"/>
        <v>1E-3</v>
      </c>
      <c r="S153" s="133">
        <v>0</v>
      </c>
      <c r="T153" s="134">
        <f t="shared" si="3"/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135" t="s">
        <v>420</v>
      </c>
      <c r="AT153" s="135" t="s">
        <v>368</v>
      </c>
      <c r="AU153" s="135" t="s">
        <v>88</v>
      </c>
      <c r="AY153" s="80" t="s">
        <v>203</v>
      </c>
      <c r="BE153" s="136">
        <f t="shared" si="4"/>
        <v>0</v>
      </c>
      <c r="BF153" s="136">
        <f t="shared" si="5"/>
        <v>0</v>
      </c>
      <c r="BG153" s="136">
        <f t="shared" si="6"/>
        <v>0</v>
      </c>
      <c r="BH153" s="136">
        <f t="shared" si="7"/>
        <v>0</v>
      </c>
      <c r="BI153" s="136">
        <f t="shared" si="8"/>
        <v>0</v>
      </c>
      <c r="BJ153" s="80" t="s">
        <v>88</v>
      </c>
      <c r="BK153" s="136">
        <f t="shared" si="9"/>
        <v>0</v>
      </c>
      <c r="BL153" s="80" t="s">
        <v>308</v>
      </c>
      <c r="BM153" s="135" t="s">
        <v>2324</v>
      </c>
    </row>
    <row r="154" spans="1:65" s="87" customFormat="1" ht="16.5" customHeight="1">
      <c r="A154" s="19"/>
      <c r="B154" s="36"/>
      <c r="C154" s="192" t="s">
        <v>300</v>
      </c>
      <c r="D154" s="192" t="s">
        <v>206</v>
      </c>
      <c r="E154" s="193" t="s">
        <v>2325</v>
      </c>
      <c r="F154" s="194" t="s">
        <v>2326</v>
      </c>
      <c r="G154" s="195" t="s">
        <v>605</v>
      </c>
      <c r="H154" s="196">
        <v>9.2999999999999999E-2</v>
      </c>
      <c r="I154" s="37"/>
      <c r="J154" s="227">
        <f t="shared" si="0"/>
        <v>0</v>
      </c>
      <c r="K154" s="38"/>
      <c r="L154" s="36"/>
      <c r="M154" s="39" t="s">
        <v>1</v>
      </c>
      <c r="N154" s="131" t="s">
        <v>41</v>
      </c>
      <c r="O154" s="132"/>
      <c r="P154" s="133">
        <f t="shared" si="1"/>
        <v>0</v>
      </c>
      <c r="Q154" s="133">
        <v>0</v>
      </c>
      <c r="R154" s="133">
        <f t="shared" si="2"/>
        <v>0</v>
      </c>
      <c r="S154" s="133">
        <v>0</v>
      </c>
      <c r="T154" s="134">
        <f t="shared" si="3"/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135" t="s">
        <v>308</v>
      </c>
      <c r="AT154" s="135" t="s">
        <v>206</v>
      </c>
      <c r="AU154" s="135" t="s">
        <v>88</v>
      </c>
      <c r="AY154" s="80" t="s">
        <v>203</v>
      </c>
      <c r="BE154" s="136">
        <f t="shared" si="4"/>
        <v>0</v>
      </c>
      <c r="BF154" s="136">
        <f t="shared" si="5"/>
        <v>0</v>
      </c>
      <c r="BG154" s="136">
        <f t="shared" si="6"/>
        <v>0</v>
      </c>
      <c r="BH154" s="136">
        <f t="shared" si="7"/>
        <v>0</v>
      </c>
      <c r="BI154" s="136">
        <f t="shared" si="8"/>
        <v>0</v>
      </c>
      <c r="BJ154" s="80" t="s">
        <v>88</v>
      </c>
      <c r="BK154" s="136">
        <f t="shared" si="9"/>
        <v>0</v>
      </c>
      <c r="BL154" s="80" t="s">
        <v>308</v>
      </c>
      <c r="BM154" s="135" t="s">
        <v>2327</v>
      </c>
    </row>
    <row r="155" spans="1:65" s="35" customFormat="1" ht="22.9" customHeight="1">
      <c r="B155" s="123"/>
      <c r="C155" s="188"/>
      <c r="D155" s="189" t="s">
        <v>74</v>
      </c>
      <c r="E155" s="191" t="s">
        <v>1033</v>
      </c>
      <c r="F155" s="191" t="s">
        <v>1034</v>
      </c>
      <c r="G155" s="188"/>
      <c r="H155" s="188"/>
      <c r="J155" s="226">
        <f>BK155</f>
        <v>0</v>
      </c>
      <c r="L155" s="123"/>
      <c r="M155" s="125"/>
      <c r="N155" s="126"/>
      <c r="O155" s="126"/>
      <c r="P155" s="127">
        <f>SUM(P156:P161)</f>
        <v>0</v>
      </c>
      <c r="Q155" s="126"/>
      <c r="R155" s="127">
        <f>SUM(R156:R161)</f>
        <v>1.3614999999999999E-3</v>
      </c>
      <c r="S155" s="126"/>
      <c r="T155" s="128">
        <f>SUM(T156:T161)</f>
        <v>0</v>
      </c>
      <c r="AR155" s="124" t="s">
        <v>88</v>
      </c>
      <c r="AT155" s="129" t="s">
        <v>74</v>
      </c>
      <c r="AU155" s="129" t="s">
        <v>82</v>
      </c>
      <c r="AY155" s="124" t="s">
        <v>203</v>
      </c>
      <c r="BK155" s="130">
        <f>SUM(BK156:BK161)</f>
        <v>0</v>
      </c>
    </row>
    <row r="156" spans="1:65" s="87" customFormat="1" ht="16.5" customHeight="1">
      <c r="A156" s="19"/>
      <c r="B156" s="36"/>
      <c r="C156" s="192" t="s">
        <v>308</v>
      </c>
      <c r="D156" s="192" t="s">
        <v>206</v>
      </c>
      <c r="E156" s="193" t="s">
        <v>2328</v>
      </c>
      <c r="F156" s="194" t="s">
        <v>2329</v>
      </c>
      <c r="G156" s="195" t="s">
        <v>408</v>
      </c>
      <c r="H156" s="196">
        <v>19.45</v>
      </c>
      <c r="I156" s="37"/>
      <c r="J156" s="227">
        <f>ROUND(I156*H156,2)</f>
        <v>0</v>
      </c>
      <c r="K156" s="38"/>
      <c r="L156" s="36"/>
      <c r="M156" s="39" t="s">
        <v>1</v>
      </c>
      <c r="N156" s="131" t="s">
        <v>41</v>
      </c>
      <c r="O156" s="132"/>
      <c r="P156" s="133">
        <f>O156*H156</f>
        <v>0</v>
      </c>
      <c r="Q156" s="133">
        <v>6.9999999999999994E-5</v>
      </c>
      <c r="R156" s="133">
        <f>Q156*H156</f>
        <v>1.3614999999999999E-3</v>
      </c>
      <c r="S156" s="133">
        <v>0</v>
      </c>
      <c r="T156" s="134">
        <f>S156*H156</f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135" t="s">
        <v>308</v>
      </c>
      <c r="AT156" s="135" t="s">
        <v>206</v>
      </c>
      <c r="AU156" s="135" t="s">
        <v>88</v>
      </c>
      <c r="AY156" s="80" t="s">
        <v>203</v>
      </c>
      <c r="BE156" s="136">
        <f>IF(N156="základná",J156,0)</f>
        <v>0</v>
      </c>
      <c r="BF156" s="136">
        <f>IF(N156="znížená",J156,0)</f>
        <v>0</v>
      </c>
      <c r="BG156" s="136">
        <f>IF(N156="zákl. prenesená",J156,0)</f>
        <v>0</v>
      </c>
      <c r="BH156" s="136">
        <f>IF(N156="zníž. prenesená",J156,0)</f>
        <v>0</v>
      </c>
      <c r="BI156" s="136">
        <f>IF(N156="nulová",J156,0)</f>
        <v>0</v>
      </c>
      <c r="BJ156" s="80" t="s">
        <v>88</v>
      </c>
      <c r="BK156" s="136">
        <f>ROUND(I156*H156,2)</f>
        <v>0</v>
      </c>
      <c r="BL156" s="80" t="s">
        <v>308</v>
      </c>
      <c r="BM156" s="135" t="s">
        <v>2330</v>
      </c>
    </row>
    <row r="157" spans="1:65" s="40" customFormat="1">
      <c r="B157" s="137"/>
      <c r="C157" s="197"/>
      <c r="D157" s="198" t="s">
        <v>212</v>
      </c>
      <c r="E157" s="199" t="s">
        <v>1</v>
      </c>
      <c r="F157" s="200" t="s">
        <v>2331</v>
      </c>
      <c r="G157" s="197"/>
      <c r="H157" s="201">
        <v>5.85</v>
      </c>
      <c r="J157" s="197"/>
      <c r="L157" s="137"/>
      <c r="M157" s="139"/>
      <c r="N157" s="140"/>
      <c r="O157" s="140"/>
      <c r="P157" s="140"/>
      <c r="Q157" s="140"/>
      <c r="R157" s="140"/>
      <c r="S157" s="140"/>
      <c r="T157" s="141"/>
      <c r="AT157" s="138" t="s">
        <v>212</v>
      </c>
      <c r="AU157" s="138" t="s">
        <v>88</v>
      </c>
      <c r="AV157" s="40" t="s">
        <v>88</v>
      </c>
      <c r="AW157" s="40" t="s">
        <v>31</v>
      </c>
      <c r="AX157" s="40" t="s">
        <v>75</v>
      </c>
      <c r="AY157" s="138" t="s">
        <v>203</v>
      </c>
    </row>
    <row r="158" spans="1:65" s="40" customFormat="1">
      <c r="B158" s="137"/>
      <c r="C158" s="197"/>
      <c r="D158" s="198" t="s">
        <v>212</v>
      </c>
      <c r="E158" s="199" t="s">
        <v>1</v>
      </c>
      <c r="F158" s="200" t="s">
        <v>204</v>
      </c>
      <c r="G158" s="197"/>
      <c r="H158" s="201">
        <v>3</v>
      </c>
      <c r="J158" s="197"/>
      <c r="L158" s="137"/>
      <c r="M158" s="139"/>
      <c r="N158" s="140"/>
      <c r="O158" s="140"/>
      <c r="P158" s="140"/>
      <c r="Q158" s="140"/>
      <c r="R158" s="140"/>
      <c r="S158" s="140"/>
      <c r="T158" s="141"/>
      <c r="AT158" s="138" t="s">
        <v>212</v>
      </c>
      <c r="AU158" s="138" t="s">
        <v>88</v>
      </c>
      <c r="AV158" s="40" t="s">
        <v>88</v>
      </c>
      <c r="AW158" s="40" t="s">
        <v>31</v>
      </c>
      <c r="AX158" s="40" t="s">
        <v>75</v>
      </c>
      <c r="AY158" s="138" t="s">
        <v>203</v>
      </c>
    </row>
    <row r="159" spans="1:65" s="40" customFormat="1">
      <c r="B159" s="137"/>
      <c r="C159" s="197"/>
      <c r="D159" s="198" t="s">
        <v>212</v>
      </c>
      <c r="E159" s="199" t="s">
        <v>1</v>
      </c>
      <c r="F159" s="200" t="s">
        <v>204</v>
      </c>
      <c r="G159" s="197"/>
      <c r="H159" s="201">
        <v>3</v>
      </c>
      <c r="J159" s="197"/>
      <c r="L159" s="137"/>
      <c r="M159" s="139"/>
      <c r="N159" s="140"/>
      <c r="O159" s="140"/>
      <c r="P159" s="140"/>
      <c r="Q159" s="140"/>
      <c r="R159" s="140"/>
      <c r="S159" s="140"/>
      <c r="T159" s="141"/>
      <c r="AT159" s="138" t="s">
        <v>212</v>
      </c>
      <c r="AU159" s="138" t="s">
        <v>88</v>
      </c>
      <c r="AV159" s="40" t="s">
        <v>88</v>
      </c>
      <c r="AW159" s="40" t="s">
        <v>31</v>
      </c>
      <c r="AX159" s="40" t="s">
        <v>75</v>
      </c>
      <c r="AY159" s="138" t="s">
        <v>203</v>
      </c>
    </row>
    <row r="160" spans="1:65" s="40" customFormat="1">
      <c r="B160" s="137"/>
      <c r="C160" s="197"/>
      <c r="D160" s="198" t="s">
        <v>212</v>
      </c>
      <c r="E160" s="199" t="s">
        <v>1</v>
      </c>
      <c r="F160" s="200" t="s">
        <v>2332</v>
      </c>
      <c r="G160" s="197"/>
      <c r="H160" s="201">
        <v>7.6</v>
      </c>
      <c r="J160" s="197"/>
      <c r="L160" s="137"/>
      <c r="M160" s="139"/>
      <c r="N160" s="140"/>
      <c r="O160" s="140"/>
      <c r="P160" s="140"/>
      <c r="Q160" s="140"/>
      <c r="R160" s="140"/>
      <c r="S160" s="140"/>
      <c r="T160" s="141"/>
      <c r="AT160" s="138" t="s">
        <v>212</v>
      </c>
      <c r="AU160" s="138" t="s">
        <v>88</v>
      </c>
      <c r="AV160" s="40" t="s">
        <v>88</v>
      </c>
      <c r="AW160" s="40" t="s">
        <v>31</v>
      </c>
      <c r="AX160" s="40" t="s">
        <v>75</v>
      </c>
      <c r="AY160" s="138" t="s">
        <v>203</v>
      </c>
    </row>
    <row r="161" spans="1:65" s="41" customFormat="1">
      <c r="B161" s="142"/>
      <c r="C161" s="202"/>
      <c r="D161" s="198" t="s">
        <v>212</v>
      </c>
      <c r="E161" s="203" t="s">
        <v>1</v>
      </c>
      <c r="F161" s="204" t="s">
        <v>239</v>
      </c>
      <c r="G161" s="202"/>
      <c r="H161" s="205">
        <v>19.45</v>
      </c>
      <c r="J161" s="202"/>
      <c r="L161" s="142"/>
      <c r="M161" s="144"/>
      <c r="N161" s="145"/>
      <c r="O161" s="145"/>
      <c r="P161" s="145"/>
      <c r="Q161" s="145"/>
      <c r="R161" s="145"/>
      <c r="S161" s="145"/>
      <c r="T161" s="146"/>
      <c r="AT161" s="143" t="s">
        <v>212</v>
      </c>
      <c r="AU161" s="143" t="s">
        <v>88</v>
      </c>
      <c r="AV161" s="41" t="s">
        <v>210</v>
      </c>
      <c r="AW161" s="41" t="s">
        <v>31</v>
      </c>
      <c r="AX161" s="41" t="s">
        <v>82</v>
      </c>
      <c r="AY161" s="143" t="s">
        <v>203</v>
      </c>
    </row>
    <row r="162" spans="1:65" s="35" customFormat="1" ht="25.9" customHeight="1">
      <c r="B162" s="123"/>
      <c r="C162" s="188"/>
      <c r="D162" s="189" t="s">
        <v>74</v>
      </c>
      <c r="E162" s="190" t="s">
        <v>368</v>
      </c>
      <c r="F162" s="190" t="s">
        <v>1207</v>
      </c>
      <c r="G162" s="188"/>
      <c r="H162" s="188"/>
      <c r="J162" s="225">
        <f>BK162</f>
        <v>0</v>
      </c>
      <c r="L162" s="123"/>
      <c r="M162" s="125"/>
      <c r="N162" s="126"/>
      <c r="O162" s="126"/>
      <c r="P162" s="127">
        <f>P163</f>
        <v>0</v>
      </c>
      <c r="Q162" s="126"/>
      <c r="R162" s="127">
        <f>R163</f>
        <v>0</v>
      </c>
      <c r="S162" s="126"/>
      <c r="T162" s="128">
        <f>T163</f>
        <v>0</v>
      </c>
      <c r="AR162" s="124" t="s">
        <v>204</v>
      </c>
      <c r="AT162" s="129" t="s">
        <v>74</v>
      </c>
      <c r="AU162" s="129" t="s">
        <v>75</v>
      </c>
      <c r="AY162" s="124" t="s">
        <v>203</v>
      </c>
      <c r="BK162" s="130">
        <f>BK163</f>
        <v>0</v>
      </c>
    </row>
    <row r="163" spans="1:65" s="35" customFormat="1" ht="22.9" customHeight="1">
      <c r="B163" s="123"/>
      <c r="C163" s="188"/>
      <c r="D163" s="189" t="s">
        <v>74</v>
      </c>
      <c r="E163" s="191" t="s">
        <v>2333</v>
      </c>
      <c r="F163" s="191" t="s">
        <v>2334</v>
      </c>
      <c r="G163" s="188"/>
      <c r="H163" s="188"/>
      <c r="J163" s="226">
        <f>BK163</f>
        <v>0</v>
      </c>
      <c r="L163" s="123"/>
      <c r="M163" s="125"/>
      <c r="N163" s="126"/>
      <c r="O163" s="126"/>
      <c r="P163" s="127">
        <f>SUM(P164:P171)</f>
        <v>0</v>
      </c>
      <c r="Q163" s="126"/>
      <c r="R163" s="127">
        <f>SUM(R164:R171)</f>
        <v>0</v>
      </c>
      <c r="S163" s="126"/>
      <c r="T163" s="128">
        <f>SUM(T164:T171)</f>
        <v>0</v>
      </c>
      <c r="AR163" s="124" t="s">
        <v>204</v>
      </c>
      <c r="AT163" s="129" t="s">
        <v>74</v>
      </c>
      <c r="AU163" s="129" t="s">
        <v>82</v>
      </c>
      <c r="AY163" s="124" t="s">
        <v>203</v>
      </c>
      <c r="BK163" s="130">
        <f>SUM(BK164:BK171)</f>
        <v>0</v>
      </c>
    </row>
    <row r="164" spans="1:65" s="87" customFormat="1" ht="16.5" customHeight="1">
      <c r="A164" s="19"/>
      <c r="B164" s="36"/>
      <c r="C164" s="192" t="s">
        <v>312</v>
      </c>
      <c r="D164" s="192" t="s">
        <v>206</v>
      </c>
      <c r="E164" s="193" t="s">
        <v>2335</v>
      </c>
      <c r="F164" s="194" t="s">
        <v>2336</v>
      </c>
      <c r="G164" s="195" t="s">
        <v>2337</v>
      </c>
      <c r="H164" s="196">
        <v>1</v>
      </c>
      <c r="I164" s="37"/>
      <c r="J164" s="227">
        <f t="shared" ref="J164:J171" si="10">ROUND(I164*H164,2)</f>
        <v>0</v>
      </c>
      <c r="K164" s="38"/>
      <c r="L164" s="36"/>
      <c r="M164" s="39" t="s">
        <v>1</v>
      </c>
      <c r="N164" s="131" t="s">
        <v>41</v>
      </c>
      <c r="O164" s="132"/>
      <c r="P164" s="133">
        <f t="shared" ref="P164:P171" si="11">O164*H164</f>
        <v>0</v>
      </c>
      <c r="Q164" s="133">
        <v>0</v>
      </c>
      <c r="R164" s="133">
        <f t="shared" ref="R164:R171" si="12">Q164*H164</f>
        <v>0</v>
      </c>
      <c r="S164" s="133">
        <v>0</v>
      </c>
      <c r="T164" s="134">
        <f t="shared" ref="T164:T171" si="13">S164*H164</f>
        <v>0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R164" s="135" t="s">
        <v>708</v>
      </c>
      <c r="AT164" s="135" t="s">
        <v>206</v>
      </c>
      <c r="AU164" s="135" t="s">
        <v>88</v>
      </c>
      <c r="AY164" s="80" t="s">
        <v>203</v>
      </c>
      <c r="BE164" s="136">
        <f t="shared" ref="BE164:BE171" si="14">IF(N164="základná",J164,0)</f>
        <v>0</v>
      </c>
      <c r="BF164" s="136">
        <f t="shared" ref="BF164:BF171" si="15">IF(N164="znížená",J164,0)</f>
        <v>0</v>
      </c>
      <c r="BG164" s="136">
        <f t="shared" ref="BG164:BG171" si="16">IF(N164="zákl. prenesená",J164,0)</f>
        <v>0</v>
      </c>
      <c r="BH164" s="136">
        <f t="shared" ref="BH164:BH171" si="17">IF(N164="zníž. prenesená",J164,0)</f>
        <v>0</v>
      </c>
      <c r="BI164" s="136">
        <f t="shared" ref="BI164:BI171" si="18">IF(N164="nulová",J164,0)</f>
        <v>0</v>
      </c>
      <c r="BJ164" s="80" t="s">
        <v>88</v>
      </c>
      <c r="BK164" s="136">
        <f t="shared" ref="BK164:BK171" si="19">ROUND(I164*H164,2)</f>
        <v>0</v>
      </c>
      <c r="BL164" s="80" t="s">
        <v>708</v>
      </c>
      <c r="BM164" s="135" t="s">
        <v>2338</v>
      </c>
    </row>
    <row r="165" spans="1:65" s="87" customFormat="1" ht="16.5" customHeight="1">
      <c r="A165" s="19"/>
      <c r="B165" s="36"/>
      <c r="C165" s="192" t="s">
        <v>317</v>
      </c>
      <c r="D165" s="192" t="s">
        <v>206</v>
      </c>
      <c r="E165" s="193" t="s">
        <v>2339</v>
      </c>
      <c r="F165" s="194" t="s">
        <v>2340</v>
      </c>
      <c r="G165" s="195" t="s">
        <v>2337</v>
      </c>
      <c r="H165" s="196">
        <v>1</v>
      </c>
      <c r="I165" s="37"/>
      <c r="J165" s="227">
        <f t="shared" si="10"/>
        <v>0</v>
      </c>
      <c r="K165" s="38"/>
      <c r="L165" s="36"/>
      <c r="M165" s="39" t="s">
        <v>1</v>
      </c>
      <c r="N165" s="131" t="s">
        <v>41</v>
      </c>
      <c r="O165" s="132"/>
      <c r="P165" s="133">
        <f t="shared" si="11"/>
        <v>0</v>
      </c>
      <c r="Q165" s="133">
        <v>0</v>
      </c>
      <c r="R165" s="133">
        <f t="shared" si="12"/>
        <v>0</v>
      </c>
      <c r="S165" s="133">
        <v>0</v>
      </c>
      <c r="T165" s="134">
        <f t="shared" si="13"/>
        <v>0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135" t="s">
        <v>708</v>
      </c>
      <c r="AT165" s="135" t="s">
        <v>206</v>
      </c>
      <c r="AU165" s="135" t="s">
        <v>88</v>
      </c>
      <c r="AY165" s="80" t="s">
        <v>203</v>
      </c>
      <c r="BE165" s="136">
        <f t="shared" si="14"/>
        <v>0</v>
      </c>
      <c r="BF165" s="136">
        <f t="shared" si="15"/>
        <v>0</v>
      </c>
      <c r="BG165" s="136">
        <f t="shared" si="16"/>
        <v>0</v>
      </c>
      <c r="BH165" s="136">
        <f t="shared" si="17"/>
        <v>0</v>
      </c>
      <c r="BI165" s="136">
        <f t="shared" si="18"/>
        <v>0</v>
      </c>
      <c r="BJ165" s="80" t="s">
        <v>88</v>
      </c>
      <c r="BK165" s="136">
        <f t="shared" si="19"/>
        <v>0</v>
      </c>
      <c r="BL165" s="80" t="s">
        <v>708</v>
      </c>
      <c r="BM165" s="135" t="s">
        <v>2341</v>
      </c>
    </row>
    <row r="166" spans="1:65" s="87" customFormat="1" ht="16.5" customHeight="1">
      <c r="A166" s="19"/>
      <c r="B166" s="36"/>
      <c r="C166" s="192" t="s">
        <v>326</v>
      </c>
      <c r="D166" s="192" t="s">
        <v>206</v>
      </c>
      <c r="E166" s="193" t="s">
        <v>2342</v>
      </c>
      <c r="F166" s="194" t="s">
        <v>2343</v>
      </c>
      <c r="G166" s="195" t="s">
        <v>209</v>
      </c>
      <c r="H166" s="196">
        <v>3</v>
      </c>
      <c r="I166" s="37"/>
      <c r="J166" s="227">
        <f t="shared" si="10"/>
        <v>0</v>
      </c>
      <c r="K166" s="38"/>
      <c r="L166" s="36"/>
      <c r="M166" s="39" t="s">
        <v>1</v>
      </c>
      <c r="N166" s="131" t="s">
        <v>41</v>
      </c>
      <c r="O166" s="132"/>
      <c r="P166" s="133">
        <f t="shared" si="11"/>
        <v>0</v>
      </c>
      <c r="Q166" s="133">
        <v>0</v>
      </c>
      <c r="R166" s="133">
        <f t="shared" si="12"/>
        <v>0</v>
      </c>
      <c r="S166" s="133">
        <v>0</v>
      </c>
      <c r="T166" s="134">
        <f t="shared" si="13"/>
        <v>0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R166" s="135" t="s">
        <v>708</v>
      </c>
      <c r="AT166" s="135" t="s">
        <v>206</v>
      </c>
      <c r="AU166" s="135" t="s">
        <v>88</v>
      </c>
      <c r="AY166" s="80" t="s">
        <v>203</v>
      </c>
      <c r="BE166" s="136">
        <f t="shared" si="14"/>
        <v>0</v>
      </c>
      <c r="BF166" s="136">
        <f t="shared" si="15"/>
        <v>0</v>
      </c>
      <c r="BG166" s="136">
        <f t="shared" si="16"/>
        <v>0</v>
      </c>
      <c r="BH166" s="136">
        <f t="shared" si="17"/>
        <v>0</v>
      </c>
      <c r="BI166" s="136">
        <f t="shared" si="18"/>
        <v>0</v>
      </c>
      <c r="BJ166" s="80" t="s">
        <v>88</v>
      </c>
      <c r="BK166" s="136">
        <f t="shared" si="19"/>
        <v>0</v>
      </c>
      <c r="BL166" s="80" t="s">
        <v>708</v>
      </c>
      <c r="BM166" s="135" t="s">
        <v>2344</v>
      </c>
    </row>
    <row r="167" spans="1:65" s="87" customFormat="1" ht="16.5" customHeight="1">
      <c r="A167" s="19"/>
      <c r="B167" s="36"/>
      <c r="C167" s="192" t="s">
        <v>7</v>
      </c>
      <c r="D167" s="192" t="s">
        <v>206</v>
      </c>
      <c r="E167" s="193" t="s">
        <v>2345</v>
      </c>
      <c r="F167" s="194" t="s">
        <v>2346</v>
      </c>
      <c r="G167" s="195" t="s">
        <v>1692</v>
      </c>
      <c r="H167" s="196">
        <v>2</v>
      </c>
      <c r="I167" s="37"/>
      <c r="J167" s="227">
        <f t="shared" si="10"/>
        <v>0</v>
      </c>
      <c r="K167" s="38"/>
      <c r="L167" s="36"/>
      <c r="M167" s="39" t="s">
        <v>1</v>
      </c>
      <c r="N167" s="131" t="s">
        <v>41</v>
      </c>
      <c r="O167" s="132"/>
      <c r="P167" s="133">
        <f t="shared" si="11"/>
        <v>0</v>
      </c>
      <c r="Q167" s="133">
        <v>0</v>
      </c>
      <c r="R167" s="133">
        <f t="shared" si="12"/>
        <v>0</v>
      </c>
      <c r="S167" s="133">
        <v>0</v>
      </c>
      <c r="T167" s="134">
        <f t="shared" si="13"/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135" t="s">
        <v>708</v>
      </c>
      <c r="AT167" s="135" t="s">
        <v>206</v>
      </c>
      <c r="AU167" s="135" t="s">
        <v>88</v>
      </c>
      <c r="AY167" s="80" t="s">
        <v>203</v>
      </c>
      <c r="BE167" s="136">
        <f t="shared" si="14"/>
        <v>0</v>
      </c>
      <c r="BF167" s="136">
        <f t="shared" si="15"/>
        <v>0</v>
      </c>
      <c r="BG167" s="136">
        <f t="shared" si="16"/>
        <v>0</v>
      </c>
      <c r="BH167" s="136">
        <f t="shared" si="17"/>
        <v>0</v>
      </c>
      <c r="BI167" s="136">
        <f t="shared" si="18"/>
        <v>0</v>
      </c>
      <c r="BJ167" s="80" t="s">
        <v>88</v>
      </c>
      <c r="BK167" s="136">
        <f t="shared" si="19"/>
        <v>0</v>
      </c>
      <c r="BL167" s="80" t="s">
        <v>708</v>
      </c>
      <c r="BM167" s="135" t="s">
        <v>2347</v>
      </c>
    </row>
    <row r="168" spans="1:65" s="87" customFormat="1" ht="16.5" customHeight="1">
      <c r="A168" s="19"/>
      <c r="B168" s="36"/>
      <c r="C168" s="192" t="s">
        <v>338</v>
      </c>
      <c r="D168" s="192" t="s">
        <v>206</v>
      </c>
      <c r="E168" s="193" t="s">
        <v>2348</v>
      </c>
      <c r="F168" s="194" t="s">
        <v>2349</v>
      </c>
      <c r="G168" s="195" t="s">
        <v>209</v>
      </c>
      <c r="H168" s="196">
        <v>6</v>
      </c>
      <c r="I168" s="37"/>
      <c r="J168" s="227">
        <f t="shared" si="10"/>
        <v>0</v>
      </c>
      <c r="K168" s="38"/>
      <c r="L168" s="36"/>
      <c r="M168" s="39" t="s">
        <v>1</v>
      </c>
      <c r="N168" s="131" t="s">
        <v>41</v>
      </c>
      <c r="O168" s="132"/>
      <c r="P168" s="133">
        <f t="shared" si="11"/>
        <v>0</v>
      </c>
      <c r="Q168" s="133">
        <v>0</v>
      </c>
      <c r="R168" s="133">
        <f t="shared" si="12"/>
        <v>0</v>
      </c>
      <c r="S168" s="133">
        <v>0</v>
      </c>
      <c r="T168" s="134">
        <f t="shared" si="13"/>
        <v>0</v>
      </c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R168" s="135" t="s">
        <v>708</v>
      </c>
      <c r="AT168" s="135" t="s">
        <v>206</v>
      </c>
      <c r="AU168" s="135" t="s">
        <v>88</v>
      </c>
      <c r="AY168" s="80" t="s">
        <v>203</v>
      </c>
      <c r="BE168" s="136">
        <f t="shared" si="14"/>
        <v>0</v>
      </c>
      <c r="BF168" s="136">
        <f t="shared" si="15"/>
        <v>0</v>
      </c>
      <c r="BG168" s="136">
        <f t="shared" si="16"/>
        <v>0</v>
      </c>
      <c r="BH168" s="136">
        <f t="shared" si="17"/>
        <v>0</v>
      </c>
      <c r="BI168" s="136">
        <f t="shared" si="18"/>
        <v>0</v>
      </c>
      <c r="BJ168" s="80" t="s">
        <v>88</v>
      </c>
      <c r="BK168" s="136">
        <f t="shared" si="19"/>
        <v>0</v>
      </c>
      <c r="BL168" s="80" t="s">
        <v>708</v>
      </c>
      <c r="BM168" s="135" t="s">
        <v>2350</v>
      </c>
    </row>
    <row r="169" spans="1:65" s="87" customFormat="1" ht="16.5" customHeight="1">
      <c r="A169" s="19"/>
      <c r="B169" s="36"/>
      <c r="C169" s="192" t="s">
        <v>361</v>
      </c>
      <c r="D169" s="192" t="s">
        <v>206</v>
      </c>
      <c r="E169" s="193" t="s">
        <v>2351</v>
      </c>
      <c r="F169" s="194" t="s">
        <v>2352</v>
      </c>
      <c r="G169" s="195" t="s">
        <v>1692</v>
      </c>
      <c r="H169" s="196">
        <v>2</v>
      </c>
      <c r="I169" s="37"/>
      <c r="J169" s="227">
        <f t="shared" si="10"/>
        <v>0</v>
      </c>
      <c r="K169" s="38"/>
      <c r="L169" s="36"/>
      <c r="M169" s="39" t="s">
        <v>1</v>
      </c>
      <c r="N169" s="131" t="s">
        <v>41</v>
      </c>
      <c r="O169" s="132"/>
      <c r="P169" s="133">
        <f t="shared" si="11"/>
        <v>0</v>
      </c>
      <c r="Q169" s="133">
        <v>0</v>
      </c>
      <c r="R169" s="133">
        <f t="shared" si="12"/>
        <v>0</v>
      </c>
      <c r="S169" s="133">
        <v>0</v>
      </c>
      <c r="T169" s="134">
        <f t="shared" si="13"/>
        <v>0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R169" s="135" t="s">
        <v>708</v>
      </c>
      <c r="AT169" s="135" t="s">
        <v>206</v>
      </c>
      <c r="AU169" s="135" t="s">
        <v>88</v>
      </c>
      <c r="AY169" s="80" t="s">
        <v>203</v>
      </c>
      <c r="BE169" s="136">
        <f t="shared" si="14"/>
        <v>0</v>
      </c>
      <c r="BF169" s="136">
        <f t="shared" si="15"/>
        <v>0</v>
      </c>
      <c r="BG169" s="136">
        <f t="shared" si="16"/>
        <v>0</v>
      </c>
      <c r="BH169" s="136">
        <f t="shared" si="17"/>
        <v>0</v>
      </c>
      <c r="BI169" s="136">
        <f t="shared" si="18"/>
        <v>0</v>
      </c>
      <c r="BJ169" s="80" t="s">
        <v>88</v>
      </c>
      <c r="BK169" s="136">
        <f t="shared" si="19"/>
        <v>0</v>
      </c>
      <c r="BL169" s="80" t="s">
        <v>708</v>
      </c>
      <c r="BM169" s="135" t="s">
        <v>2353</v>
      </c>
    </row>
    <row r="170" spans="1:65" s="87" customFormat="1" ht="21.75" customHeight="1">
      <c r="A170" s="19"/>
      <c r="B170" s="36"/>
      <c r="C170" s="192" t="s">
        <v>367</v>
      </c>
      <c r="D170" s="192" t="s">
        <v>206</v>
      </c>
      <c r="E170" s="193" t="s">
        <v>2354</v>
      </c>
      <c r="F170" s="194" t="s">
        <v>2355</v>
      </c>
      <c r="G170" s="195" t="s">
        <v>1692</v>
      </c>
      <c r="H170" s="196">
        <v>2</v>
      </c>
      <c r="I170" s="37"/>
      <c r="J170" s="227">
        <f t="shared" si="10"/>
        <v>0</v>
      </c>
      <c r="K170" s="38"/>
      <c r="L170" s="36"/>
      <c r="M170" s="39" t="s">
        <v>1</v>
      </c>
      <c r="N170" s="131" t="s">
        <v>41</v>
      </c>
      <c r="O170" s="132"/>
      <c r="P170" s="133">
        <f t="shared" si="11"/>
        <v>0</v>
      </c>
      <c r="Q170" s="133">
        <v>0</v>
      </c>
      <c r="R170" s="133">
        <f t="shared" si="12"/>
        <v>0</v>
      </c>
      <c r="S170" s="133">
        <v>0</v>
      </c>
      <c r="T170" s="134">
        <f t="shared" si="13"/>
        <v>0</v>
      </c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R170" s="135" t="s">
        <v>708</v>
      </c>
      <c r="AT170" s="135" t="s">
        <v>206</v>
      </c>
      <c r="AU170" s="135" t="s">
        <v>88</v>
      </c>
      <c r="AY170" s="80" t="s">
        <v>203</v>
      </c>
      <c r="BE170" s="136">
        <f t="shared" si="14"/>
        <v>0</v>
      </c>
      <c r="BF170" s="136">
        <f t="shared" si="15"/>
        <v>0</v>
      </c>
      <c r="BG170" s="136">
        <f t="shared" si="16"/>
        <v>0</v>
      </c>
      <c r="BH170" s="136">
        <f t="shared" si="17"/>
        <v>0</v>
      </c>
      <c r="BI170" s="136">
        <f t="shared" si="18"/>
        <v>0</v>
      </c>
      <c r="BJ170" s="80" t="s">
        <v>88</v>
      </c>
      <c r="BK170" s="136">
        <f t="shared" si="19"/>
        <v>0</v>
      </c>
      <c r="BL170" s="80" t="s">
        <v>708</v>
      </c>
      <c r="BM170" s="135" t="s">
        <v>2356</v>
      </c>
    </row>
    <row r="171" spans="1:65" s="87" customFormat="1" ht="16.5" customHeight="1">
      <c r="A171" s="19"/>
      <c r="B171" s="36"/>
      <c r="C171" s="192" t="s">
        <v>373</v>
      </c>
      <c r="D171" s="192" t="s">
        <v>206</v>
      </c>
      <c r="E171" s="193" t="s">
        <v>2357</v>
      </c>
      <c r="F171" s="194" t="s">
        <v>2358</v>
      </c>
      <c r="G171" s="195" t="s">
        <v>1692</v>
      </c>
      <c r="H171" s="196">
        <v>6</v>
      </c>
      <c r="I171" s="37"/>
      <c r="J171" s="227">
        <f t="shared" si="10"/>
        <v>0</v>
      </c>
      <c r="K171" s="38"/>
      <c r="L171" s="36"/>
      <c r="M171" s="49" t="s">
        <v>1</v>
      </c>
      <c r="N171" s="231" t="s">
        <v>41</v>
      </c>
      <c r="O171" s="232"/>
      <c r="P171" s="233">
        <f t="shared" si="11"/>
        <v>0</v>
      </c>
      <c r="Q171" s="233">
        <v>0</v>
      </c>
      <c r="R171" s="233">
        <f t="shared" si="12"/>
        <v>0</v>
      </c>
      <c r="S171" s="233">
        <v>0</v>
      </c>
      <c r="T171" s="234">
        <f t="shared" si="13"/>
        <v>0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R171" s="135" t="s">
        <v>708</v>
      </c>
      <c r="AT171" s="135" t="s">
        <v>206</v>
      </c>
      <c r="AU171" s="135" t="s">
        <v>88</v>
      </c>
      <c r="AY171" s="80" t="s">
        <v>203</v>
      </c>
      <c r="BE171" s="136">
        <f t="shared" si="14"/>
        <v>0</v>
      </c>
      <c r="BF171" s="136">
        <f t="shared" si="15"/>
        <v>0</v>
      </c>
      <c r="BG171" s="136">
        <f t="shared" si="16"/>
        <v>0</v>
      </c>
      <c r="BH171" s="136">
        <f t="shared" si="17"/>
        <v>0</v>
      </c>
      <c r="BI171" s="136">
        <f t="shared" si="18"/>
        <v>0</v>
      </c>
      <c r="BJ171" s="80" t="s">
        <v>88</v>
      </c>
      <c r="BK171" s="136">
        <f t="shared" si="19"/>
        <v>0</v>
      </c>
      <c r="BL171" s="80" t="s">
        <v>708</v>
      </c>
      <c r="BM171" s="135" t="s">
        <v>2359</v>
      </c>
    </row>
    <row r="172" spans="1:65" s="87" customFormat="1" ht="6.95" customHeight="1">
      <c r="A172" s="19"/>
      <c r="B172" s="98"/>
      <c r="C172" s="26"/>
      <c r="D172" s="26"/>
      <c r="E172" s="26"/>
      <c r="F172" s="26"/>
      <c r="G172" s="26"/>
      <c r="H172" s="26"/>
      <c r="I172" s="26"/>
      <c r="J172" s="26"/>
      <c r="K172" s="26"/>
      <c r="L172" s="36"/>
      <c r="M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</row>
  </sheetData>
  <autoFilter ref="C124:K171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5"/>
  <sheetViews>
    <sheetView showGridLines="0" topLeftCell="A121" workbookViewId="0">
      <selection activeCell="I150" sqref="I150"/>
    </sheetView>
  </sheetViews>
  <sheetFormatPr defaultRowHeight="11.25"/>
  <cols>
    <col min="1" max="1" width="8.33203125" style="17" customWidth="1"/>
    <col min="2" max="2" width="1.6640625" style="17" customWidth="1"/>
    <col min="3" max="3" width="4.1640625" style="17" customWidth="1"/>
    <col min="4" max="4" width="4.33203125" style="17" customWidth="1"/>
    <col min="5" max="5" width="17.1640625" style="17" customWidth="1"/>
    <col min="6" max="6" width="100.83203125" style="17" customWidth="1"/>
    <col min="7" max="7" width="7" style="17" customWidth="1"/>
    <col min="8" max="8" width="11.5" style="17" customWidth="1"/>
    <col min="9" max="10" width="20.1640625" style="17" customWidth="1"/>
    <col min="11" max="11" width="20.1640625" style="17" hidden="1" customWidth="1"/>
    <col min="12" max="12" width="9.33203125" style="17" customWidth="1"/>
    <col min="13" max="13" width="64.83203125" style="17" customWidth="1"/>
    <col min="14" max="14" width="9" style="17" hidden="1" customWidth="1"/>
    <col min="15" max="15" width="10.5" style="17" hidden="1" customWidth="1"/>
    <col min="16" max="16" width="11" style="17" hidden="1" customWidth="1"/>
    <col min="17" max="17" width="5.5" style="17" hidden="1" customWidth="1"/>
    <col min="18" max="18" width="5.6640625" style="17" hidden="1" customWidth="1"/>
    <col min="19" max="19" width="6.83203125" style="17" hidden="1" customWidth="1"/>
    <col min="20" max="20" width="16.6640625" style="17" hidden="1" customWidth="1"/>
    <col min="21" max="21" width="3.1640625" style="17" hidden="1" customWidth="1"/>
    <col min="22" max="22" width="12.33203125" style="17" customWidth="1"/>
    <col min="23" max="23" width="16.33203125" style="17" customWidth="1"/>
    <col min="24" max="24" width="12.33203125" style="17" customWidth="1"/>
    <col min="25" max="25" width="15" style="17" customWidth="1"/>
    <col min="26" max="26" width="11" style="17" customWidth="1"/>
    <col min="27" max="27" width="15" style="17" customWidth="1"/>
    <col min="28" max="28" width="16.33203125" style="17" customWidth="1"/>
    <col min="29" max="29" width="11" style="17" customWidth="1"/>
    <col min="30" max="30" width="15" style="17" customWidth="1"/>
    <col min="31" max="31" width="16.33203125" style="17" customWidth="1"/>
    <col min="32" max="43" width="9.33203125" style="17"/>
    <col min="44" max="65" width="9.33203125" style="17" hidden="1"/>
    <col min="66" max="16384" width="9.33203125" style="17"/>
  </cols>
  <sheetData>
    <row r="2" spans="1:46" ht="36.950000000000003" customHeight="1">
      <c r="L2" s="374" t="s">
        <v>5</v>
      </c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80" t="s">
        <v>104</v>
      </c>
    </row>
    <row r="3" spans="1:46" ht="6.95" customHeight="1">
      <c r="B3" s="82"/>
      <c r="C3" s="18"/>
      <c r="D3" s="18"/>
      <c r="E3" s="18"/>
      <c r="F3" s="18"/>
      <c r="G3" s="18"/>
      <c r="H3" s="18"/>
      <c r="I3" s="18"/>
      <c r="J3" s="18"/>
      <c r="K3" s="18"/>
      <c r="L3" s="83"/>
      <c r="AT3" s="80" t="s">
        <v>75</v>
      </c>
    </row>
    <row r="4" spans="1:46" ht="24.95" customHeight="1">
      <c r="B4" s="83"/>
      <c r="D4" s="84" t="s">
        <v>121</v>
      </c>
      <c r="L4" s="83"/>
      <c r="M4" s="85" t="s">
        <v>9</v>
      </c>
      <c r="AT4" s="80" t="s">
        <v>3</v>
      </c>
    </row>
    <row r="5" spans="1:46" ht="6.95" customHeight="1">
      <c r="B5" s="83"/>
      <c r="L5" s="83"/>
    </row>
    <row r="6" spans="1:46" ht="12" customHeight="1">
      <c r="B6" s="83"/>
      <c r="D6" s="20" t="s">
        <v>15</v>
      </c>
      <c r="L6" s="83"/>
    </row>
    <row r="7" spans="1:46" ht="16.5" customHeight="1">
      <c r="B7" s="83"/>
      <c r="E7" s="376" t="str">
        <f>'Rekapitulácia stavby'!K6</f>
        <v>REKONŠTRUKCIA ŠKOLSKEJ KUCHYNE ZŠ HOLÍČSKA 50 BA-Petržalka</v>
      </c>
      <c r="F7" s="377"/>
      <c r="G7" s="377"/>
      <c r="H7" s="377"/>
      <c r="L7" s="83"/>
    </row>
    <row r="8" spans="1:46" ht="12" customHeight="1">
      <c r="B8" s="83"/>
      <c r="D8" s="20" t="s">
        <v>134</v>
      </c>
      <c r="L8" s="83"/>
    </row>
    <row r="9" spans="1:46" s="87" customFormat="1" ht="16.5" customHeight="1">
      <c r="A9" s="19"/>
      <c r="B9" s="36"/>
      <c r="C9" s="19"/>
      <c r="D9" s="19"/>
      <c r="E9" s="376" t="s">
        <v>137</v>
      </c>
      <c r="F9" s="373"/>
      <c r="G9" s="373"/>
      <c r="H9" s="373"/>
      <c r="I9" s="19"/>
      <c r="J9" s="19"/>
      <c r="K9" s="19"/>
      <c r="L9" s="86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46" s="87" customFormat="1" ht="12" customHeight="1">
      <c r="A10" s="19"/>
      <c r="B10" s="36"/>
      <c r="C10" s="19"/>
      <c r="D10" s="20" t="s">
        <v>142</v>
      </c>
      <c r="E10" s="19"/>
      <c r="F10" s="19"/>
      <c r="G10" s="19"/>
      <c r="H10" s="19"/>
      <c r="I10" s="19"/>
      <c r="J10" s="19"/>
      <c r="K10" s="19"/>
      <c r="L10" s="86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46" s="87" customFormat="1" ht="16.5" customHeight="1">
      <c r="A11" s="19"/>
      <c r="B11" s="36"/>
      <c r="C11" s="19"/>
      <c r="D11" s="19"/>
      <c r="E11" s="372" t="s">
        <v>2360</v>
      </c>
      <c r="F11" s="373"/>
      <c r="G11" s="373"/>
      <c r="H11" s="373"/>
      <c r="I11" s="19"/>
      <c r="J11" s="19"/>
      <c r="K11" s="19"/>
      <c r="L11" s="86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46" s="87" customFormat="1">
      <c r="A12" s="19"/>
      <c r="B12" s="36"/>
      <c r="C12" s="19"/>
      <c r="D12" s="19"/>
      <c r="E12" s="19"/>
      <c r="F12" s="19"/>
      <c r="G12" s="19"/>
      <c r="H12" s="19"/>
      <c r="I12" s="19"/>
      <c r="J12" s="19"/>
      <c r="K12" s="19"/>
      <c r="L12" s="86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46" s="87" customFormat="1" ht="12" customHeight="1">
      <c r="A13" s="19"/>
      <c r="B13" s="36"/>
      <c r="C13" s="19"/>
      <c r="D13" s="20" t="s">
        <v>17</v>
      </c>
      <c r="E13" s="19"/>
      <c r="F13" s="88" t="s">
        <v>1</v>
      </c>
      <c r="G13" s="19"/>
      <c r="H13" s="19"/>
      <c r="I13" s="20" t="s">
        <v>18</v>
      </c>
      <c r="J13" s="88" t="s">
        <v>1</v>
      </c>
      <c r="K13" s="19"/>
      <c r="L13" s="86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46" s="87" customFormat="1" ht="12" customHeight="1">
      <c r="A14" s="19"/>
      <c r="B14" s="36"/>
      <c r="C14" s="19"/>
      <c r="D14" s="20" t="s">
        <v>19</v>
      </c>
      <c r="E14" s="19"/>
      <c r="F14" s="88" t="s">
        <v>20</v>
      </c>
      <c r="G14" s="19"/>
      <c r="H14" s="19"/>
      <c r="I14" s="20" t="s">
        <v>21</v>
      </c>
      <c r="J14" s="89" t="str">
        <f>'Rekapitulácia stavby'!AN8</f>
        <v>17. 6. 2020</v>
      </c>
      <c r="K14" s="19"/>
      <c r="L14" s="86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46" s="87" customFormat="1" ht="10.9" customHeight="1">
      <c r="A15" s="19"/>
      <c r="B15" s="36"/>
      <c r="C15" s="19"/>
      <c r="D15" s="19"/>
      <c r="E15" s="19"/>
      <c r="F15" s="19"/>
      <c r="G15" s="19"/>
      <c r="H15" s="19"/>
      <c r="I15" s="19"/>
      <c r="J15" s="19"/>
      <c r="K15" s="19"/>
      <c r="L15" s="86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46" s="87" customFormat="1" ht="12" customHeight="1">
      <c r="A16" s="19"/>
      <c r="B16" s="36"/>
      <c r="C16" s="19"/>
      <c r="D16" s="20" t="s">
        <v>23</v>
      </c>
      <c r="E16" s="19"/>
      <c r="F16" s="19"/>
      <c r="G16" s="19"/>
      <c r="H16" s="19"/>
      <c r="I16" s="20" t="s">
        <v>24</v>
      </c>
      <c r="J16" s="88" t="s">
        <v>1</v>
      </c>
      <c r="K16" s="19"/>
      <c r="L16" s="86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87" customFormat="1" ht="18" customHeight="1">
      <c r="A17" s="19"/>
      <c r="B17" s="36"/>
      <c r="C17" s="19"/>
      <c r="D17" s="19"/>
      <c r="E17" s="88" t="s">
        <v>25</v>
      </c>
      <c r="F17" s="19"/>
      <c r="G17" s="19"/>
      <c r="H17" s="19"/>
      <c r="I17" s="20" t="s">
        <v>26</v>
      </c>
      <c r="J17" s="88" t="s">
        <v>1</v>
      </c>
      <c r="K17" s="19"/>
      <c r="L17" s="86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87" customFormat="1" ht="6.95" customHeight="1">
      <c r="A18" s="19"/>
      <c r="B18" s="36"/>
      <c r="C18" s="19"/>
      <c r="D18" s="19"/>
      <c r="E18" s="19"/>
      <c r="F18" s="19"/>
      <c r="G18" s="19"/>
      <c r="H18" s="19"/>
      <c r="I18" s="19"/>
      <c r="J18" s="19"/>
      <c r="K18" s="19"/>
      <c r="L18" s="86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87" customFormat="1" ht="12" customHeight="1">
      <c r="A19" s="19"/>
      <c r="B19" s="36"/>
      <c r="C19" s="19"/>
      <c r="D19" s="20" t="s">
        <v>27</v>
      </c>
      <c r="E19" s="19"/>
      <c r="F19" s="19"/>
      <c r="G19" s="19"/>
      <c r="H19" s="19"/>
      <c r="I19" s="20" t="s">
        <v>24</v>
      </c>
      <c r="J19" s="58" t="str">
        <f>'Rekapitulácia stavby'!AN13</f>
        <v>Vyplň údaj</v>
      </c>
      <c r="K19" s="19"/>
      <c r="L19" s="86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87" customFormat="1" ht="18" customHeight="1">
      <c r="A20" s="19"/>
      <c r="B20" s="36"/>
      <c r="C20" s="19"/>
      <c r="D20" s="19"/>
      <c r="E20" s="378" t="str">
        <f>'Rekapitulácia stavby'!E14</f>
        <v>Vyplň údaj</v>
      </c>
      <c r="F20" s="379"/>
      <c r="G20" s="379"/>
      <c r="H20" s="379"/>
      <c r="I20" s="20" t="s">
        <v>26</v>
      </c>
      <c r="J20" s="58" t="str">
        <f>'Rekapitulácia stavby'!AN14</f>
        <v>Vyplň údaj</v>
      </c>
      <c r="K20" s="19"/>
      <c r="L20" s="86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87" customFormat="1" ht="6.95" customHeight="1">
      <c r="A21" s="19"/>
      <c r="B21" s="36"/>
      <c r="C21" s="19"/>
      <c r="D21" s="19"/>
      <c r="E21" s="19"/>
      <c r="F21" s="19"/>
      <c r="G21" s="19"/>
      <c r="H21" s="19"/>
      <c r="I21" s="19"/>
      <c r="J21" s="19"/>
      <c r="K21" s="19"/>
      <c r="L21" s="86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87" customFormat="1" ht="12" customHeight="1">
      <c r="A22" s="19"/>
      <c r="B22" s="36"/>
      <c r="C22" s="19"/>
      <c r="D22" s="20" t="s">
        <v>29</v>
      </c>
      <c r="E22" s="19"/>
      <c r="F22" s="19"/>
      <c r="G22" s="19"/>
      <c r="H22" s="19"/>
      <c r="I22" s="20" t="s">
        <v>24</v>
      </c>
      <c r="J22" s="88" t="s">
        <v>1</v>
      </c>
      <c r="K22" s="19"/>
      <c r="L22" s="86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87" customFormat="1" ht="18" customHeight="1">
      <c r="A23" s="19"/>
      <c r="B23" s="36"/>
      <c r="C23" s="19"/>
      <c r="D23" s="19"/>
      <c r="E23" s="88" t="s">
        <v>30</v>
      </c>
      <c r="F23" s="19"/>
      <c r="G23" s="19"/>
      <c r="H23" s="19"/>
      <c r="I23" s="20" t="s">
        <v>26</v>
      </c>
      <c r="J23" s="88" t="s">
        <v>1</v>
      </c>
      <c r="K23" s="19"/>
      <c r="L23" s="86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87" customFormat="1" ht="6.95" customHeight="1">
      <c r="A24" s="19"/>
      <c r="B24" s="36"/>
      <c r="C24" s="19"/>
      <c r="D24" s="19"/>
      <c r="E24" s="19"/>
      <c r="F24" s="19"/>
      <c r="G24" s="19"/>
      <c r="H24" s="19"/>
      <c r="I24" s="19"/>
      <c r="J24" s="19"/>
      <c r="K24" s="19"/>
      <c r="L24" s="86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87" customFormat="1" ht="12" customHeight="1">
      <c r="A25" s="19"/>
      <c r="B25" s="36"/>
      <c r="C25" s="19"/>
      <c r="D25" s="20" t="s">
        <v>32</v>
      </c>
      <c r="E25" s="19"/>
      <c r="F25" s="19"/>
      <c r="G25" s="19"/>
      <c r="H25" s="19"/>
      <c r="I25" s="20" t="s">
        <v>24</v>
      </c>
      <c r="J25" s="88" t="s">
        <v>1</v>
      </c>
      <c r="K25" s="19"/>
      <c r="L25" s="86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87" customFormat="1" ht="18" customHeight="1">
      <c r="A26" s="19"/>
      <c r="B26" s="36"/>
      <c r="C26" s="19"/>
      <c r="D26" s="19"/>
      <c r="E26" s="88" t="s">
        <v>1513</v>
      </c>
      <c r="F26" s="19"/>
      <c r="G26" s="19"/>
      <c r="H26" s="19"/>
      <c r="I26" s="20" t="s">
        <v>26</v>
      </c>
      <c r="J26" s="88" t="s">
        <v>1</v>
      </c>
      <c r="K26" s="19"/>
      <c r="L26" s="86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87" customFormat="1" ht="6.95" customHeight="1">
      <c r="A27" s="19"/>
      <c r="B27" s="36"/>
      <c r="C27" s="19"/>
      <c r="D27" s="19"/>
      <c r="E27" s="19"/>
      <c r="F27" s="19"/>
      <c r="G27" s="19"/>
      <c r="H27" s="19"/>
      <c r="I27" s="19"/>
      <c r="J27" s="19"/>
      <c r="K27" s="19"/>
      <c r="L27" s="86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s="87" customFormat="1" ht="12" customHeight="1">
      <c r="A28" s="19"/>
      <c r="B28" s="36"/>
      <c r="C28" s="19"/>
      <c r="D28" s="20" t="s">
        <v>34</v>
      </c>
      <c r="E28" s="19"/>
      <c r="F28" s="19"/>
      <c r="G28" s="19"/>
      <c r="H28" s="19"/>
      <c r="I28" s="19"/>
      <c r="J28" s="19"/>
      <c r="K28" s="19"/>
      <c r="L28" s="86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92" customFormat="1" ht="16.5" customHeight="1">
      <c r="A29" s="21"/>
      <c r="B29" s="90"/>
      <c r="C29" s="21"/>
      <c r="D29" s="21"/>
      <c r="E29" s="380" t="s">
        <v>1</v>
      </c>
      <c r="F29" s="380"/>
      <c r="G29" s="380"/>
      <c r="H29" s="380"/>
      <c r="I29" s="21"/>
      <c r="J29" s="21"/>
      <c r="K29" s="21"/>
      <c r="L29" s="9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s="87" customFormat="1" ht="6.95" customHeight="1">
      <c r="A30" s="19"/>
      <c r="B30" s="36"/>
      <c r="C30" s="19"/>
      <c r="D30" s="19"/>
      <c r="E30" s="19"/>
      <c r="F30" s="19"/>
      <c r="G30" s="19"/>
      <c r="H30" s="19"/>
      <c r="I30" s="19"/>
      <c r="J30" s="19"/>
      <c r="K30" s="19"/>
      <c r="L30" s="86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87" customFormat="1" ht="6.95" customHeight="1">
      <c r="A31" s="19"/>
      <c r="B31" s="36"/>
      <c r="C31" s="19"/>
      <c r="D31" s="22"/>
      <c r="E31" s="22"/>
      <c r="F31" s="22"/>
      <c r="G31" s="22"/>
      <c r="H31" s="22"/>
      <c r="I31" s="22"/>
      <c r="J31" s="22"/>
      <c r="K31" s="22"/>
      <c r="L31" s="86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87" customFormat="1" ht="25.35" customHeight="1">
      <c r="A32" s="19"/>
      <c r="B32" s="36"/>
      <c r="C32" s="19"/>
      <c r="D32" s="162" t="s">
        <v>35</v>
      </c>
      <c r="E32" s="163"/>
      <c r="F32" s="163"/>
      <c r="G32" s="163"/>
      <c r="H32" s="163"/>
      <c r="I32" s="163"/>
      <c r="J32" s="164">
        <f>ROUND(J124, 2)</f>
        <v>0</v>
      </c>
      <c r="K32" s="19"/>
      <c r="L32" s="86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87" customFormat="1" ht="6.95" customHeight="1">
      <c r="A33" s="19"/>
      <c r="B33" s="36"/>
      <c r="C33" s="19"/>
      <c r="D33" s="165"/>
      <c r="E33" s="165"/>
      <c r="F33" s="165"/>
      <c r="G33" s="165"/>
      <c r="H33" s="165"/>
      <c r="I33" s="165"/>
      <c r="J33" s="165"/>
      <c r="K33" s="22"/>
      <c r="L33" s="86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87" customFormat="1" ht="14.45" customHeight="1">
      <c r="A34" s="19"/>
      <c r="B34" s="36"/>
      <c r="C34" s="19"/>
      <c r="D34" s="163"/>
      <c r="E34" s="163"/>
      <c r="F34" s="166" t="s">
        <v>37</v>
      </c>
      <c r="G34" s="163"/>
      <c r="H34" s="163"/>
      <c r="I34" s="166" t="s">
        <v>36</v>
      </c>
      <c r="J34" s="166" t="s">
        <v>38</v>
      </c>
      <c r="K34" s="19"/>
      <c r="L34" s="86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87" customFormat="1" ht="14.45" customHeight="1">
      <c r="A35" s="19"/>
      <c r="B35" s="36"/>
      <c r="C35" s="19"/>
      <c r="D35" s="167" t="s">
        <v>39</v>
      </c>
      <c r="E35" s="168" t="s">
        <v>40</v>
      </c>
      <c r="F35" s="169">
        <f>ROUND((SUM(BE124:BE154)),  2)</f>
        <v>0</v>
      </c>
      <c r="G35" s="163"/>
      <c r="H35" s="163"/>
      <c r="I35" s="170">
        <v>0.2</v>
      </c>
      <c r="J35" s="169">
        <f>ROUND(((SUM(BE124:BE154))*I35),  2)</f>
        <v>0</v>
      </c>
      <c r="K35" s="19"/>
      <c r="L35" s="86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87" customFormat="1" ht="14.45" customHeight="1">
      <c r="A36" s="19"/>
      <c r="B36" s="36"/>
      <c r="C36" s="19"/>
      <c r="D36" s="163"/>
      <c r="E36" s="168" t="s">
        <v>41</v>
      </c>
      <c r="F36" s="169">
        <f>ROUND((SUM(BF124:BF154)),  2)</f>
        <v>0</v>
      </c>
      <c r="G36" s="163"/>
      <c r="H36" s="163"/>
      <c r="I36" s="170">
        <v>0.2</v>
      </c>
      <c r="J36" s="169">
        <f>ROUND(((SUM(BF124:BF154))*I36),  2)</f>
        <v>0</v>
      </c>
      <c r="K36" s="19"/>
      <c r="L36" s="86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87" customFormat="1" ht="14.45" hidden="1" customHeight="1">
      <c r="A37" s="19"/>
      <c r="B37" s="36"/>
      <c r="C37" s="19"/>
      <c r="D37" s="163"/>
      <c r="E37" s="168" t="s">
        <v>42</v>
      </c>
      <c r="F37" s="169">
        <f>ROUND((SUM(BG124:BG154)),  2)</f>
        <v>0</v>
      </c>
      <c r="G37" s="163"/>
      <c r="H37" s="163"/>
      <c r="I37" s="170">
        <v>0.2</v>
      </c>
      <c r="J37" s="169">
        <f>0</f>
        <v>0</v>
      </c>
      <c r="K37" s="19"/>
      <c r="L37" s="86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87" customFormat="1" ht="14.45" hidden="1" customHeight="1">
      <c r="A38" s="19"/>
      <c r="B38" s="36"/>
      <c r="C38" s="19"/>
      <c r="D38" s="163"/>
      <c r="E38" s="168" t="s">
        <v>43</v>
      </c>
      <c r="F38" s="169">
        <f>ROUND((SUM(BH124:BH154)),  2)</f>
        <v>0</v>
      </c>
      <c r="G38" s="163"/>
      <c r="H38" s="163"/>
      <c r="I38" s="170">
        <v>0.2</v>
      </c>
      <c r="J38" s="169">
        <f>0</f>
        <v>0</v>
      </c>
      <c r="K38" s="19"/>
      <c r="L38" s="86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87" customFormat="1" ht="14.45" hidden="1" customHeight="1">
      <c r="A39" s="19"/>
      <c r="B39" s="36"/>
      <c r="C39" s="19"/>
      <c r="D39" s="163"/>
      <c r="E39" s="168" t="s">
        <v>44</v>
      </c>
      <c r="F39" s="169">
        <f>ROUND((SUM(BI124:BI154)),  2)</f>
        <v>0</v>
      </c>
      <c r="G39" s="163"/>
      <c r="H39" s="163"/>
      <c r="I39" s="170">
        <v>0</v>
      </c>
      <c r="J39" s="169">
        <f>0</f>
        <v>0</v>
      </c>
      <c r="K39" s="19"/>
      <c r="L39" s="86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s="87" customFormat="1" ht="6.95" customHeight="1">
      <c r="A40" s="19"/>
      <c r="B40" s="36"/>
      <c r="C40" s="19"/>
      <c r="D40" s="163"/>
      <c r="E40" s="163"/>
      <c r="F40" s="163"/>
      <c r="G40" s="163"/>
      <c r="H40" s="163"/>
      <c r="I40" s="163"/>
      <c r="J40" s="163"/>
      <c r="K40" s="19"/>
      <c r="L40" s="86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s="87" customFormat="1" ht="25.35" customHeight="1">
      <c r="A41" s="19"/>
      <c r="B41" s="36"/>
      <c r="C41" s="28"/>
      <c r="D41" s="171" t="s">
        <v>45</v>
      </c>
      <c r="E41" s="172"/>
      <c r="F41" s="172"/>
      <c r="G41" s="173" t="s">
        <v>46</v>
      </c>
      <c r="H41" s="174" t="s">
        <v>47</v>
      </c>
      <c r="I41" s="172"/>
      <c r="J41" s="175">
        <f>SUM(J32:J39)</f>
        <v>0</v>
      </c>
      <c r="K41" s="93"/>
      <c r="L41" s="86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s="87" customFormat="1" ht="14.45" customHeight="1">
      <c r="A42" s="19"/>
      <c r="B42" s="36"/>
      <c r="C42" s="19"/>
      <c r="D42" s="19"/>
      <c r="E42" s="19"/>
      <c r="F42" s="19"/>
      <c r="G42" s="19"/>
      <c r="H42" s="19"/>
      <c r="I42" s="19"/>
      <c r="J42" s="19"/>
      <c r="K42" s="19"/>
      <c r="L42" s="8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ht="14.45" customHeight="1">
      <c r="B43" s="83"/>
      <c r="L43" s="83"/>
    </row>
    <row r="44" spans="1:31" ht="14.45" customHeight="1">
      <c r="B44" s="83"/>
      <c r="L44" s="83"/>
    </row>
    <row r="45" spans="1:31" ht="14.45" customHeight="1">
      <c r="B45" s="83"/>
      <c r="L45" s="83"/>
    </row>
    <row r="46" spans="1:31" ht="14.45" customHeight="1">
      <c r="B46" s="83"/>
      <c r="L46" s="83"/>
    </row>
    <row r="47" spans="1:31" ht="14.45" customHeight="1">
      <c r="B47" s="83"/>
      <c r="L47" s="83"/>
    </row>
    <row r="48" spans="1:31" ht="14.45" customHeight="1">
      <c r="B48" s="83"/>
      <c r="L48" s="83"/>
    </row>
    <row r="49" spans="1:31" ht="14.45" customHeight="1">
      <c r="B49" s="83"/>
      <c r="L49" s="83"/>
    </row>
    <row r="50" spans="1:31" s="87" customFormat="1" ht="14.45" customHeight="1">
      <c r="B50" s="86"/>
      <c r="D50" s="94" t="s">
        <v>48</v>
      </c>
      <c r="E50" s="23"/>
      <c r="F50" s="23"/>
      <c r="G50" s="94" t="s">
        <v>49</v>
      </c>
      <c r="H50" s="23"/>
      <c r="I50" s="23"/>
      <c r="J50" s="23"/>
      <c r="K50" s="23"/>
      <c r="L50" s="86"/>
    </row>
    <row r="51" spans="1:31">
      <c r="B51" s="83"/>
      <c r="L51" s="83"/>
    </row>
    <row r="52" spans="1:31">
      <c r="B52" s="83"/>
      <c r="L52" s="83"/>
    </row>
    <row r="53" spans="1:31">
      <c r="B53" s="83"/>
      <c r="L53" s="83"/>
    </row>
    <row r="54" spans="1:31">
      <c r="B54" s="83"/>
      <c r="L54" s="83"/>
    </row>
    <row r="55" spans="1:31">
      <c r="B55" s="83"/>
      <c r="L55" s="83"/>
    </row>
    <row r="56" spans="1:31">
      <c r="B56" s="83"/>
      <c r="L56" s="83"/>
    </row>
    <row r="57" spans="1:31">
      <c r="B57" s="83"/>
      <c r="L57" s="83"/>
    </row>
    <row r="58" spans="1:31">
      <c r="B58" s="83"/>
      <c r="L58" s="83"/>
    </row>
    <row r="59" spans="1:31">
      <c r="B59" s="83"/>
      <c r="L59" s="83"/>
    </row>
    <row r="60" spans="1:31">
      <c r="B60" s="83"/>
      <c r="L60" s="83"/>
    </row>
    <row r="61" spans="1:31" s="87" customFormat="1" ht="12.75">
      <c r="A61" s="19"/>
      <c r="B61" s="36"/>
      <c r="C61" s="19"/>
      <c r="D61" s="95" t="s">
        <v>50</v>
      </c>
      <c r="E61" s="24"/>
      <c r="F61" s="96" t="s">
        <v>51</v>
      </c>
      <c r="G61" s="95" t="s">
        <v>50</v>
      </c>
      <c r="H61" s="24"/>
      <c r="I61" s="24"/>
      <c r="J61" s="97" t="s">
        <v>51</v>
      </c>
      <c r="K61" s="24"/>
      <c r="L61" s="86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>
      <c r="B62" s="83"/>
      <c r="L62" s="83"/>
    </row>
    <row r="63" spans="1:31">
      <c r="B63" s="83"/>
      <c r="L63" s="83"/>
    </row>
    <row r="64" spans="1:31">
      <c r="B64" s="83"/>
      <c r="L64" s="83"/>
    </row>
    <row r="65" spans="1:31" s="87" customFormat="1" ht="12.75">
      <c r="A65" s="19"/>
      <c r="B65" s="36"/>
      <c r="C65" s="19"/>
      <c r="D65" s="94" t="s">
        <v>52</v>
      </c>
      <c r="E65" s="25"/>
      <c r="F65" s="25"/>
      <c r="G65" s="94" t="s">
        <v>53</v>
      </c>
      <c r="H65" s="25"/>
      <c r="I65" s="25"/>
      <c r="J65" s="25"/>
      <c r="K65" s="25"/>
      <c r="L65" s="86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>
      <c r="B66" s="83"/>
      <c r="L66" s="83"/>
    </row>
    <row r="67" spans="1:31">
      <c r="B67" s="83"/>
      <c r="L67" s="83"/>
    </row>
    <row r="68" spans="1:31">
      <c r="B68" s="83"/>
      <c r="L68" s="83"/>
    </row>
    <row r="69" spans="1:31">
      <c r="B69" s="83"/>
      <c r="L69" s="83"/>
    </row>
    <row r="70" spans="1:31">
      <c r="B70" s="83"/>
      <c r="L70" s="83"/>
    </row>
    <row r="71" spans="1:31">
      <c r="B71" s="83"/>
      <c r="L71" s="83"/>
    </row>
    <row r="72" spans="1:31">
      <c r="B72" s="83"/>
      <c r="L72" s="83"/>
    </row>
    <row r="73" spans="1:31">
      <c r="B73" s="83"/>
      <c r="L73" s="83"/>
    </row>
    <row r="74" spans="1:31">
      <c r="B74" s="83"/>
      <c r="L74" s="83"/>
    </row>
    <row r="75" spans="1:31">
      <c r="B75" s="83"/>
      <c r="L75" s="83"/>
    </row>
    <row r="76" spans="1:31" s="87" customFormat="1" ht="12.75">
      <c r="A76" s="19"/>
      <c r="B76" s="36"/>
      <c r="C76" s="19"/>
      <c r="D76" s="95" t="s">
        <v>50</v>
      </c>
      <c r="E76" s="24"/>
      <c r="F76" s="96" t="s">
        <v>51</v>
      </c>
      <c r="G76" s="95" t="s">
        <v>50</v>
      </c>
      <c r="H76" s="24"/>
      <c r="I76" s="24"/>
      <c r="J76" s="97" t="s">
        <v>51</v>
      </c>
      <c r="K76" s="24"/>
      <c r="L76" s="86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87" customFormat="1" ht="14.45" customHeight="1">
      <c r="A77" s="19"/>
      <c r="B77" s="98"/>
      <c r="C77" s="26"/>
      <c r="D77" s="26"/>
      <c r="E77" s="26"/>
      <c r="F77" s="26"/>
      <c r="G77" s="26"/>
      <c r="H77" s="26"/>
      <c r="I77" s="26"/>
      <c r="J77" s="26"/>
      <c r="K77" s="26"/>
      <c r="L77" s="86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pans="1:31" s="87" customFormat="1" ht="6.95" customHeight="1">
      <c r="A81" s="19"/>
      <c r="B81" s="99"/>
      <c r="C81" s="27"/>
      <c r="D81" s="27"/>
      <c r="E81" s="27"/>
      <c r="F81" s="27"/>
      <c r="G81" s="27"/>
      <c r="H81" s="27"/>
      <c r="I81" s="27"/>
      <c r="J81" s="27"/>
      <c r="K81" s="27"/>
      <c r="L81" s="86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s="87" customFormat="1" ht="24.95" customHeight="1">
      <c r="A82" s="19"/>
      <c r="B82" s="36"/>
      <c r="C82" s="84" t="s">
        <v>158</v>
      </c>
      <c r="D82" s="19"/>
      <c r="E82" s="19"/>
      <c r="F82" s="19"/>
      <c r="G82" s="19"/>
      <c r="H82" s="19"/>
      <c r="I82" s="19"/>
      <c r="J82" s="19"/>
      <c r="K82" s="19"/>
      <c r="L82" s="86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s="87" customFormat="1" ht="6.95" customHeight="1">
      <c r="A83" s="19"/>
      <c r="B83" s="36"/>
      <c r="C83" s="19"/>
      <c r="D83" s="19"/>
      <c r="E83" s="19"/>
      <c r="F83" s="19"/>
      <c r="G83" s="19"/>
      <c r="H83" s="19"/>
      <c r="I83" s="19"/>
      <c r="J83" s="19"/>
      <c r="K83" s="19"/>
      <c r="L83" s="86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s="87" customFormat="1" ht="12" customHeight="1">
      <c r="A84" s="19"/>
      <c r="B84" s="36"/>
      <c r="C84" s="20" t="s">
        <v>15</v>
      </c>
      <c r="D84" s="19"/>
      <c r="E84" s="19"/>
      <c r="F84" s="19"/>
      <c r="G84" s="19"/>
      <c r="H84" s="19"/>
      <c r="I84" s="19"/>
      <c r="J84" s="19"/>
      <c r="K84" s="19"/>
      <c r="L84" s="86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s="87" customFormat="1" ht="16.5" customHeight="1">
      <c r="A85" s="19"/>
      <c r="B85" s="36"/>
      <c r="C85" s="19"/>
      <c r="D85" s="19"/>
      <c r="E85" s="376" t="str">
        <f>E7</f>
        <v>REKONŠTRUKCIA ŠKOLSKEJ KUCHYNE ZŠ HOLÍČSKA 50 BA-Petržalka</v>
      </c>
      <c r="F85" s="377"/>
      <c r="G85" s="377"/>
      <c r="H85" s="377"/>
      <c r="I85" s="19"/>
      <c r="J85" s="19"/>
      <c r="K85" s="19"/>
      <c r="L85" s="86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12" customHeight="1">
      <c r="B86" s="83"/>
      <c r="C86" s="20" t="s">
        <v>134</v>
      </c>
      <c r="L86" s="83"/>
    </row>
    <row r="87" spans="1:31" s="87" customFormat="1" ht="16.5" customHeight="1">
      <c r="A87" s="19"/>
      <c r="B87" s="36"/>
      <c r="C87" s="19"/>
      <c r="D87" s="19"/>
      <c r="E87" s="376" t="s">
        <v>137</v>
      </c>
      <c r="F87" s="373"/>
      <c r="G87" s="373"/>
      <c r="H87" s="373"/>
      <c r="I87" s="19"/>
      <c r="J87" s="19"/>
      <c r="K87" s="19"/>
      <c r="L87" s="86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s="87" customFormat="1" ht="12" customHeight="1">
      <c r="A88" s="19"/>
      <c r="B88" s="36"/>
      <c r="C88" s="20" t="s">
        <v>142</v>
      </c>
      <c r="D88" s="19"/>
      <c r="E88" s="19"/>
      <c r="F88" s="19"/>
      <c r="G88" s="19"/>
      <c r="H88" s="19"/>
      <c r="I88" s="19"/>
      <c r="J88" s="19"/>
      <c r="K88" s="19"/>
      <c r="L88" s="86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s="87" customFormat="1" ht="16.5" customHeight="1">
      <c r="A89" s="19"/>
      <c r="B89" s="36"/>
      <c r="C89" s="19"/>
      <c r="D89" s="19"/>
      <c r="E89" s="372" t="str">
        <f>E11</f>
        <v>SO01.A-6 - SO01.A-6 Ústredné vykurovanie</v>
      </c>
      <c r="F89" s="373"/>
      <c r="G89" s="373"/>
      <c r="H89" s="373"/>
      <c r="I89" s="19"/>
      <c r="J89" s="19"/>
      <c r="K89" s="19"/>
      <c r="L89" s="86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s="87" customFormat="1" ht="6.95" customHeight="1">
      <c r="A90" s="19"/>
      <c r="B90" s="36"/>
      <c r="C90" s="19"/>
      <c r="D90" s="19"/>
      <c r="E90" s="19"/>
      <c r="F90" s="19"/>
      <c r="G90" s="19"/>
      <c r="H90" s="19"/>
      <c r="I90" s="19"/>
      <c r="J90" s="19"/>
      <c r="K90" s="19"/>
      <c r="L90" s="86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s="87" customFormat="1" ht="12" customHeight="1">
      <c r="A91" s="19"/>
      <c r="B91" s="36"/>
      <c r="C91" s="20" t="s">
        <v>19</v>
      </c>
      <c r="D91" s="19"/>
      <c r="E91" s="19"/>
      <c r="F91" s="88" t="str">
        <f>F14</f>
        <v>Petržalka - Bratislava</v>
      </c>
      <c r="G91" s="19"/>
      <c r="H91" s="19"/>
      <c r="I91" s="20" t="s">
        <v>21</v>
      </c>
      <c r="J91" s="89" t="str">
        <f>IF(J14="","",J14)</f>
        <v>17. 6. 2020</v>
      </c>
      <c r="K91" s="19"/>
      <c r="L91" s="86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s="87" customFormat="1" ht="6.95" customHeight="1">
      <c r="A92" s="19"/>
      <c r="B92" s="36"/>
      <c r="C92" s="19"/>
      <c r="D92" s="19"/>
      <c r="E92" s="19"/>
      <c r="F92" s="19"/>
      <c r="G92" s="19"/>
      <c r="H92" s="19"/>
      <c r="I92" s="19"/>
      <c r="J92" s="19"/>
      <c r="K92" s="19"/>
      <c r="L92" s="86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s="87" customFormat="1" ht="40.15" customHeight="1">
      <c r="A93" s="19"/>
      <c r="B93" s="36"/>
      <c r="C93" s="20" t="s">
        <v>23</v>
      </c>
      <c r="D93" s="19"/>
      <c r="E93" s="19"/>
      <c r="F93" s="88" t="str">
        <f>E17</f>
        <v>Mestská časť Bratislava-Petržalka, Kutlíkova7,BA5</v>
      </c>
      <c r="G93" s="19"/>
      <c r="H93" s="19"/>
      <c r="I93" s="20" t="s">
        <v>29</v>
      </c>
      <c r="J93" s="100" t="str">
        <f>E23</f>
        <v>STAPRING a.s.,Piaristická ul.2, 949 24 NITRA</v>
      </c>
      <c r="K93" s="19"/>
      <c r="L93" s="86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s="87" customFormat="1" ht="15.2" customHeight="1">
      <c r="A94" s="19"/>
      <c r="B94" s="36"/>
      <c r="C94" s="20" t="s">
        <v>27</v>
      </c>
      <c r="D94" s="19"/>
      <c r="E94" s="19"/>
      <c r="F94" s="88" t="str">
        <f>IF(E20="","",E20)</f>
        <v>Vyplň údaj</v>
      </c>
      <c r="G94" s="19"/>
      <c r="H94" s="19"/>
      <c r="I94" s="20" t="s">
        <v>32</v>
      </c>
      <c r="J94" s="100" t="str">
        <f>E26</f>
        <v>Ing. Ján Štrba</v>
      </c>
      <c r="K94" s="19"/>
      <c r="L94" s="86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s="87" customFormat="1" ht="10.35" customHeight="1">
      <c r="A95" s="19"/>
      <c r="B95" s="36"/>
      <c r="C95" s="19"/>
      <c r="D95" s="19"/>
      <c r="E95" s="19"/>
      <c r="F95" s="19"/>
      <c r="G95" s="19"/>
      <c r="H95" s="19"/>
      <c r="I95" s="19"/>
      <c r="J95" s="19"/>
      <c r="K95" s="19"/>
      <c r="L95" s="86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s="87" customFormat="1" ht="29.25" customHeight="1">
      <c r="A96" s="19"/>
      <c r="B96" s="36"/>
      <c r="C96" s="101" t="s">
        <v>159</v>
      </c>
      <c r="D96" s="28"/>
      <c r="E96" s="28"/>
      <c r="F96" s="28"/>
      <c r="G96" s="28"/>
      <c r="H96" s="28"/>
      <c r="I96" s="28"/>
      <c r="J96" s="102" t="s">
        <v>160</v>
      </c>
      <c r="K96" s="28"/>
      <c r="L96" s="86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47" s="87" customFormat="1" ht="10.35" customHeight="1">
      <c r="A97" s="19"/>
      <c r="B97" s="36"/>
      <c r="C97" s="19"/>
      <c r="D97" s="19"/>
      <c r="E97" s="19"/>
      <c r="F97" s="19"/>
      <c r="G97" s="19"/>
      <c r="H97" s="19"/>
      <c r="I97" s="19"/>
      <c r="J97" s="19"/>
      <c r="K97" s="19"/>
      <c r="L97" s="86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47" s="87" customFormat="1" ht="22.9" customHeight="1">
      <c r="A98" s="19"/>
      <c r="B98" s="36"/>
      <c r="C98" s="176" t="s">
        <v>161</v>
      </c>
      <c r="D98" s="163"/>
      <c r="E98" s="163"/>
      <c r="F98" s="163"/>
      <c r="G98" s="163"/>
      <c r="H98" s="163"/>
      <c r="I98" s="163"/>
      <c r="J98" s="164">
        <f>J124</f>
        <v>0</v>
      </c>
      <c r="K98" s="19"/>
      <c r="L98" s="86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U98" s="80" t="s">
        <v>162</v>
      </c>
    </row>
    <row r="99" spans="1:47" s="103" customFormat="1" ht="24.95" customHeight="1">
      <c r="B99" s="104"/>
      <c r="C99" s="177"/>
      <c r="D99" s="178" t="s">
        <v>175</v>
      </c>
      <c r="E99" s="179"/>
      <c r="F99" s="179"/>
      <c r="G99" s="179"/>
      <c r="H99" s="179"/>
      <c r="I99" s="179"/>
      <c r="J99" s="180">
        <f>J125</f>
        <v>0</v>
      </c>
      <c r="L99" s="104"/>
    </row>
    <row r="100" spans="1:47" s="105" customFormat="1" ht="19.899999999999999" customHeight="1">
      <c r="B100" s="106"/>
      <c r="C100" s="181"/>
      <c r="D100" s="182" t="s">
        <v>2361</v>
      </c>
      <c r="E100" s="183"/>
      <c r="F100" s="183"/>
      <c r="G100" s="183"/>
      <c r="H100" s="183"/>
      <c r="I100" s="183"/>
      <c r="J100" s="184">
        <f>J126</f>
        <v>0</v>
      </c>
      <c r="L100" s="106"/>
    </row>
    <row r="101" spans="1:47" s="105" customFormat="1" ht="19.899999999999999" customHeight="1">
      <c r="B101" s="106"/>
      <c r="C101" s="181"/>
      <c r="D101" s="182" t="s">
        <v>2362</v>
      </c>
      <c r="E101" s="183"/>
      <c r="F101" s="183"/>
      <c r="G101" s="183"/>
      <c r="H101" s="183"/>
      <c r="I101" s="183"/>
      <c r="J101" s="184">
        <f>J137</f>
        <v>0</v>
      </c>
      <c r="L101" s="106"/>
    </row>
    <row r="102" spans="1:47" s="105" customFormat="1" ht="19.899999999999999" customHeight="1">
      <c r="B102" s="106"/>
      <c r="C102" s="181"/>
      <c r="D102" s="182" t="s">
        <v>185</v>
      </c>
      <c r="E102" s="183"/>
      <c r="F102" s="183"/>
      <c r="G102" s="183"/>
      <c r="H102" s="183"/>
      <c r="I102" s="183"/>
      <c r="J102" s="184">
        <f>J151</f>
        <v>0</v>
      </c>
      <c r="L102" s="106"/>
    </row>
    <row r="103" spans="1:47" s="87" customFormat="1" ht="21.75" customHeight="1">
      <c r="A103" s="19"/>
      <c r="B103" s="36"/>
      <c r="C103" s="19"/>
      <c r="D103" s="19"/>
      <c r="E103" s="19"/>
      <c r="F103" s="19"/>
      <c r="G103" s="19"/>
      <c r="H103" s="19"/>
      <c r="I103" s="19"/>
      <c r="J103" s="19"/>
      <c r="K103" s="19"/>
      <c r="L103" s="86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pans="1:47" s="87" customFormat="1" ht="6.95" customHeight="1">
      <c r="A104" s="19"/>
      <c r="B104" s="98"/>
      <c r="C104" s="26"/>
      <c r="D104" s="26"/>
      <c r="E104" s="26"/>
      <c r="F104" s="26"/>
      <c r="G104" s="26"/>
      <c r="H104" s="26"/>
      <c r="I104" s="26"/>
      <c r="J104" s="26"/>
      <c r="K104" s="26"/>
      <c r="L104" s="86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8" spans="1:47" s="87" customFormat="1" ht="6.95" customHeight="1">
      <c r="A108" s="19"/>
      <c r="B108" s="99"/>
      <c r="C108" s="27"/>
      <c r="D108" s="27"/>
      <c r="E108" s="27"/>
      <c r="F108" s="27"/>
      <c r="G108" s="27"/>
      <c r="H108" s="27"/>
      <c r="I108" s="27"/>
      <c r="J108" s="27"/>
      <c r="K108" s="27"/>
      <c r="L108" s="86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47" s="87" customFormat="1" ht="24.95" customHeight="1">
      <c r="A109" s="19"/>
      <c r="B109" s="36"/>
      <c r="C109" s="84" t="s">
        <v>189</v>
      </c>
      <c r="D109" s="19"/>
      <c r="E109" s="19"/>
      <c r="F109" s="19"/>
      <c r="G109" s="19"/>
      <c r="H109" s="19"/>
      <c r="I109" s="19"/>
      <c r="J109" s="19"/>
      <c r="K109" s="19"/>
      <c r="L109" s="86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47" s="87" customFormat="1" ht="6.95" customHeight="1">
      <c r="A110" s="19"/>
      <c r="B110" s="36"/>
      <c r="C110" s="19"/>
      <c r="D110" s="19"/>
      <c r="E110" s="19"/>
      <c r="F110" s="19"/>
      <c r="G110" s="19"/>
      <c r="H110" s="19"/>
      <c r="I110" s="19"/>
      <c r="J110" s="19"/>
      <c r="K110" s="19"/>
      <c r="L110" s="86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47" s="87" customFormat="1" ht="12" customHeight="1">
      <c r="A111" s="19"/>
      <c r="B111" s="36"/>
      <c r="C111" s="20" t="s">
        <v>15</v>
      </c>
      <c r="D111" s="19"/>
      <c r="E111" s="19"/>
      <c r="F111" s="19"/>
      <c r="G111" s="19"/>
      <c r="H111" s="19"/>
      <c r="I111" s="19"/>
      <c r="J111" s="19"/>
      <c r="K111" s="19"/>
      <c r="L111" s="86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47" s="87" customFormat="1" ht="16.5" customHeight="1">
      <c r="A112" s="19"/>
      <c r="B112" s="36"/>
      <c r="C112" s="19"/>
      <c r="D112" s="19"/>
      <c r="E112" s="376" t="str">
        <f>E7</f>
        <v>REKONŠTRUKCIA ŠKOLSKEJ KUCHYNE ZŠ HOLÍČSKA 50 BA-Petržalka</v>
      </c>
      <c r="F112" s="377"/>
      <c r="G112" s="377"/>
      <c r="H112" s="377"/>
      <c r="I112" s="19"/>
      <c r="J112" s="19"/>
      <c r="K112" s="19"/>
      <c r="L112" s="86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65" ht="12" customHeight="1">
      <c r="B113" s="83"/>
      <c r="C113" s="20" t="s">
        <v>134</v>
      </c>
      <c r="L113" s="83"/>
    </row>
    <row r="114" spans="1:65" s="87" customFormat="1" ht="16.5" customHeight="1">
      <c r="A114" s="19"/>
      <c r="B114" s="36"/>
      <c r="C114" s="19"/>
      <c r="D114" s="19"/>
      <c r="E114" s="376" t="s">
        <v>137</v>
      </c>
      <c r="F114" s="373"/>
      <c r="G114" s="373"/>
      <c r="H114" s="373"/>
      <c r="I114" s="19"/>
      <c r="J114" s="19"/>
      <c r="K114" s="19"/>
      <c r="L114" s="86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pans="1:65" s="87" customFormat="1" ht="12" customHeight="1">
      <c r="A115" s="19"/>
      <c r="B115" s="36"/>
      <c r="C115" s="20" t="s">
        <v>142</v>
      </c>
      <c r="D115" s="19"/>
      <c r="E115" s="19"/>
      <c r="F115" s="19"/>
      <c r="G115" s="19"/>
      <c r="H115" s="19"/>
      <c r="I115" s="19"/>
      <c r="J115" s="19"/>
      <c r="K115" s="19"/>
      <c r="L115" s="86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65" s="87" customFormat="1" ht="16.5" customHeight="1">
      <c r="A116" s="19"/>
      <c r="B116" s="36"/>
      <c r="C116" s="19"/>
      <c r="D116" s="19"/>
      <c r="E116" s="372" t="str">
        <f>E11</f>
        <v>SO01.A-6 - SO01.A-6 Ústredné vykurovanie</v>
      </c>
      <c r="F116" s="373"/>
      <c r="G116" s="373"/>
      <c r="H116" s="373"/>
      <c r="I116" s="19"/>
      <c r="J116" s="19"/>
      <c r="K116" s="19"/>
      <c r="L116" s="86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65" s="87" customFormat="1" ht="6.95" customHeight="1">
      <c r="A117" s="19"/>
      <c r="B117" s="36"/>
      <c r="C117" s="19"/>
      <c r="D117" s="19"/>
      <c r="E117" s="19"/>
      <c r="F117" s="19"/>
      <c r="G117" s="19"/>
      <c r="H117" s="19"/>
      <c r="I117" s="19"/>
      <c r="J117" s="19"/>
      <c r="K117" s="19"/>
      <c r="L117" s="86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65" s="87" customFormat="1" ht="12" customHeight="1">
      <c r="A118" s="19"/>
      <c r="B118" s="36"/>
      <c r="C118" s="20" t="s">
        <v>19</v>
      </c>
      <c r="D118" s="19"/>
      <c r="E118" s="19"/>
      <c r="F118" s="88" t="str">
        <f>F14</f>
        <v>Petržalka - Bratislava</v>
      </c>
      <c r="G118" s="19"/>
      <c r="H118" s="19"/>
      <c r="I118" s="20" t="s">
        <v>21</v>
      </c>
      <c r="J118" s="89" t="str">
        <f>IF(J14="","",J14)</f>
        <v>17. 6. 2020</v>
      </c>
      <c r="K118" s="19"/>
      <c r="L118" s="86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pans="1:65" s="87" customFormat="1" ht="6.95" customHeight="1">
      <c r="A119" s="19"/>
      <c r="B119" s="36"/>
      <c r="C119" s="19"/>
      <c r="D119" s="19"/>
      <c r="E119" s="19"/>
      <c r="F119" s="19"/>
      <c r="G119" s="19"/>
      <c r="H119" s="19"/>
      <c r="I119" s="19"/>
      <c r="J119" s="19"/>
      <c r="K119" s="19"/>
      <c r="L119" s="86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65" s="87" customFormat="1" ht="40.15" customHeight="1">
      <c r="A120" s="19"/>
      <c r="B120" s="36"/>
      <c r="C120" s="20" t="s">
        <v>23</v>
      </c>
      <c r="D120" s="19"/>
      <c r="E120" s="19"/>
      <c r="F120" s="88" t="str">
        <f>E17</f>
        <v>Mestská časť Bratislava-Petržalka, Kutlíkova7,BA5</v>
      </c>
      <c r="G120" s="19"/>
      <c r="H120" s="19"/>
      <c r="I120" s="20" t="s">
        <v>29</v>
      </c>
      <c r="J120" s="100" t="str">
        <f>E23</f>
        <v>STAPRING a.s.,Piaristická ul.2, 949 24 NITRA</v>
      </c>
      <c r="K120" s="19"/>
      <c r="L120" s="86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65" s="87" customFormat="1" ht="15.2" customHeight="1">
      <c r="A121" s="19"/>
      <c r="B121" s="36"/>
      <c r="C121" s="20" t="s">
        <v>27</v>
      </c>
      <c r="D121" s="19"/>
      <c r="E121" s="19"/>
      <c r="F121" s="88" t="str">
        <f>IF(E20="","",E20)</f>
        <v>Vyplň údaj</v>
      </c>
      <c r="G121" s="19"/>
      <c r="H121" s="19"/>
      <c r="I121" s="20" t="s">
        <v>32</v>
      </c>
      <c r="J121" s="100" t="str">
        <f>E26</f>
        <v>Ing. Ján Štrba</v>
      </c>
      <c r="K121" s="19"/>
      <c r="L121" s="86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65" s="87" customFormat="1" ht="10.35" customHeight="1">
      <c r="A122" s="19"/>
      <c r="B122" s="36"/>
      <c r="C122" s="19"/>
      <c r="D122" s="19"/>
      <c r="E122" s="19"/>
      <c r="F122" s="19"/>
      <c r="G122" s="19"/>
      <c r="H122" s="19"/>
      <c r="I122" s="19"/>
      <c r="J122" s="19"/>
      <c r="K122" s="19"/>
      <c r="L122" s="86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65" s="116" customFormat="1" ht="29.25" customHeight="1">
      <c r="A123" s="107"/>
      <c r="B123" s="108"/>
      <c r="C123" s="109" t="s">
        <v>190</v>
      </c>
      <c r="D123" s="33" t="s">
        <v>60</v>
      </c>
      <c r="E123" s="33" t="s">
        <v>56</v>
      </c>
      <c r="F123" s="33" t="s">
        <v>57</v>
      </c>
      <c r="G123" s="33" t="s">
        <v>191</v>
      </c>
      <c r="H123" s="33" t="s">
        <v>192</v>
      </c>
      <c r="I123" s="33" t="s">
        <v>193</v>
      </c>
      <c r="J123" s="110" t="s">
        <v>160</v>
      </c>
      <c r="K123" s="111" t="s">
        <v>194</v>
      </c>
      <c r="L123" s="112"/>
      <c r="M123" s="113" t="s">
        <v>1</v>
      </c>
      <c r="N123" s="114" t="s">
        <v>39</v>
      </c>
      <c r="O123" s="114" t="s">
        <v>195</v>
      </c>
      <c r="P123" s="114" t="s">
        <v>196</v>
      </c>
      <c r="Q123" s="114" t="s">
        <v>197</v>
      </c>
      <c r="R123" s="114" t="s">
        <v>198</v>
      </c>
      <c r="S123" s="114" t="s">
        <v>199</v>
      </c>
      <c r="T123" s="115" t="s">
        <v>200</v>
      </c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</row>
    <row r="124" spans="1:65" s="87" customFormat="1" ht="22.9" customHeight="1">
      <c r="A124" s="19"/>
      <c r="B124" s="36"/>
      <c r="C124" s="240" t="s">
        <v>161</v>
      </c>
      <c r="D124" s="163"/>
      <c r="E124" s="163"/>
      <c r="F124" s="163"/>
      <c r="G124" s="163"/>
      <c r="H124" s="163"/>
      <c r="I124" s="19"/>
      <c r="J124" s="224">
        <f>BK124</f>
        <v>0</v>
      </c>
      <c r="K124" s="19"/>
      <c r="L124" s="36"/>
      <c r="M124" s="118"/>
      <c r="N124" s="119"/>
      <c r="O124" s="22"/>
      <c r="P124" s="120">
        <f>P125</f>
        <v>0</v>
      </c>
      <c r="Q124" s="22"/>
      <c r="R124" s="120">
        <f>R125</f>
        <v>0.18395979999999998</v>
      </c>
      <c r="S124" s="22"/>
      <c r="T124" s="121">
        <f>T125</f>
        <v>6.3236000000000001E-2</v>
      </c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T124" s="80" t="s">
        <v>74</v>
      </c>
      <c r="AU124" s="80" t="s">
        <v>162</v>
      </c>
      <c r="BK124" s="122">
        <f>BK125</f>
        <v>0</v>
      </c>
    </row>
    <row r="125" spans="1:65" s="35" customFormat="1" ht="25.9" customHeight="1">
      <c r="B125" s="123"/>
      <c r="C125" s="188"/>
      <c r="D125" s="189" t="s">
        <v>74</v>
      </c>
      <c r="E125" s="190" t="s">
        <v>627</v>
      </c>
      <c r="F125" s="190" t="s">
        <v>628</v>
      </c>
      <c r="G125" s="188"/>
      <c r="H125" s="188"/>
      <c r="J125" s="225">
        <f>BK125</f>
        <v>0</v>
      </c>
      <c r="L125" s="123"/>
      <c r="M125" s="125"/>
      <c r="N125" s="126"/>
      <c r="O125" s="126"/>
      <c r="P125" s="127">
        <f>P126+P137+P151</f>
        <v>0</v>
      </c>
      <c r="Q125" s="126"/>
      <c r="R125" s="127">
        <f>R126+R137+R151</f>
        <v>0.18395979999999998</v>
      </c>
      <c r="S125" s="126"/>
      <c r="T125" s="128">
        <f>T126+T137+T151</f>
        <v>6.3236000000000001E-2</v>
      </c>
      <c r="AR125" s="124" t="s">
        <v>88</v>
      </c>
      <c r="AT125" s="129" t="s">
        <v>74</v>
      </c>
      <c r="AU125" s="129" t="s">
        <v>75</v>
      </c>
      <c r="AY125" s="124" t="s">
        <v>203</v>
      </c>
      <c r="BK125" s="130">
        <f>BK126+BK137+BK151</f>
        <v>0</v>
      </c>
    </row>
    <row r="126" spans="1:65" s="35" customFormat="1" ht="22.9" customHeight="1">
      <c r="B126" s="123"/>
      <c r="C126" s="188"/>
      <c r="D126" s="189" t="s">
        <v>74</v>
      </c>
      <c r="E126" s="191" t="s">
        <v>2363</v>
      </c>
      <c r="F126" s="191" t="s">
        <v>2364</v>
      </c>
      <c r="G126" s="188"/>
      <c r="H126" s="188"/>
      <c r="J126" s="226">
        <f>BK126</f>
        <v>0</v>
      </c>
      <c r="L126" s="123"/>
      <c r="M126" s="125"/>
      <c r="N126" s="126"/>
      <c r="O126" s="126"/>
      <c r="P126" s="127">
        <f>SUM(P127:P136)</f>
        <v>0</v>
      </c>
      <c r="Q126" s="126"/>
      <c r="R126" s="127">
        <f>SUM(R127:R136)</f>
        <v>2.2468870000000002E-2</v>
      </c>
      <c r="S126" s="126"/>
      <c r="T126" s="128">
        <f>SUM(T127:T136)</f>
        <v>1.754E-2</v>
      </c>
      <c r="AR126" s="124" t="s">
        <v>88</v>
      </c>
      <c r="AT126" s="129" t="s">
        <v>74</v>
      </c>
      <c r="AU126" s="129" t="s">
        <v>82</v>
      </c>
      <c r="AY126" s="124" t="s">
        <v>203</v>
      </c>
      <c r="BK126" s="130">
        <f>SUM(BK127:BK136)</f>
        <v>0</v>
      </c>
    </row>
    <row r="127" spans="1:65" s="87" customFormat="1" ht="16.5" customHeight="1">
      <c r="A127" s="19"/>
      <c r="B127" s="36"/>
      <c r="C127" s="192" t="s">
        <v>82</v>
      </c>
      <c r="D127" s="192" t="s">
        <v>206</v>
      </c>
      <c r="E127" s="193" t="s">
        <v>2365</v>
      </c>
      <c r="F127" s="194" t="s">
        <v>2366</v>
      </c>
      <c r="G127" s="195" t="s">
        <v>209</v>
      </c>
      <c r="H127" s="196">
        <v>22</v>
      </c>
      <c r="I127" s="37"/>
      <c r="J127" s="227">
        <f t="shared" ref="J127:J136" si="0">ROUND(I127*H127,2)</f>
        <v>0</v>
      </c>
      <c r="K127" s="38"/>
      <c r="L127" s="36"/>
      <c r="M127" s="39" t="s">
        <v>1</v>
      </c>
      <c r="N127" s="131" t="s">
        <v>41</v>
      </c>
      <c r="O127" s="132"/>
      <c r="P127" s="133">
        <f t="shared" ref="P127:P136" si="1">O127*H127</f>
        <v>0</v>
      </c>
      <c r="Q127" s="133">
        <v>4.0000000000000003E-5</v>
      </c>
      <c r="R127" s="133">
        <f t="shared" ref="R127:R136" si="2">Q127*H127</f>
        <v>8.8000000000000003E-4</v>
      </c>
      <c r="S127" s="133">
        <v>4.4999999999999999E-4</v>
      </c>
      <c r="T127" s="134">
        <f t="shared" ref="T127:T136" si="3">S127*H127</f>
        <v>9.8999999999999991E-3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135" t="s">
        <v>308</v>
      </c>
      <c r="AT127" s="135" t="s">
        <v>206</v>
      </c>
      <c r="AU127" s="135" t="s">
        <v>88</v>
      </c>
      <c r="AY127" s="80" t="s">
        <v>203</v>
      </c>
      <c r="BE127" s="136">
        <f t="shared" ref="BE127:BE136" si="4">IF(N127="základná",J127,0)</f>
        <v>0</v>
      </c>
      <c r="BF127" s="136">
        <f t="shared" ref="BF127:BF136" si="5">IF(N127="znížená",J127,0)</f>
        <v>0</v>
      </c>
      <c r="BG127" s="136">
        <f t="shared" ref="BG127:BG136" si="6">IF(N127="zákl. prenesená",J127,0)</f>
        <v>0</v>
      </c>
      <c r="BH127" s="136">
        <f t="shared" ref="BH127:BH136" si="7">IF(N127="zníž. prenesená",J127,0)</f>
        <v>0</v>
      </c>
      <c r="BI127" s="136">
        <f t="shared" ref="BI127:BI136" si="8">IF(N127="nulová",J127,0)</f>
        <v>0</v>
      </c>
      <c r="BJ127" s="80" t="s">
        <v>88</v>
      </c>
      <c r="BK127" s="136">
        <f t="shared" ref="BK127:BK136" si="9">ROUND(I127*H127,2)</f>
        <v>0</v>
      </c>
      <c r="BL127" s="80" t="s">
        <v>308</v>
      </c>
      <c r="BM127" s="135" t="s">
        <v>2367</v>
      </c>
    </row>
    <row r="128" spans="1:65" s="87" customFormat="1" ht="16.5" customHeight="1">
      <c r="A128" s="19"/>
      <c r="B128" s="36"/>
      <c r="C128" s="192" t="s">
        <v>88</v>
      </c>
      <c r="D128" s="192" t="s">
        <v>206</v>
      </c>
      <c r="E128" s="193" t="s">
        <v>2368</v>
      </c>
      <c r="F128" s="194" t="s">
        <v>2369</v>
      </c>
      <c r="G128" s="195" t="s">
        <v>209</v>
      </c>
      <c r="H128" s="196">
        <v>4</v>
      </c>
      <c r="I128" s="37"/>
      <c r="J128" s="227">
        <f t="shared" si="0"/>
        <v>0</v>
      </c>
      <c r="K128" s="38"/>
      <c r="L128" s="36"/>
      <c r="M128" s="39" t="s">
        <v>1</v>
      </c>
      <c r="N128" s="131" t="s">
        <v>41</v>
      </c>
      <c r="O128" s="132"/>
      <c r="P128" s="133">
        <f t="shared" si="1"/>
        <v>0</v>
      </c>
      <c r="Q128" s="133">
        <v>0</v>
      </c>
      <c r="R128" s="133">
        <f t="shared" si="2"/>
        <v>0</v>
      </c>
      <c r="S128" s="133">
        <v>1.91E-3</v>
      </c>
      <c r="T128" s="134">
        <f t="shared" si="3"/>
        <v>7.6400000000000001E-3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135" t="s">
        <v>308</v>
      </c>
      <c r="AT128" s="135" t="s">
        <v>206</v>
      </c>
      <c r="AU128" s="135" t="s">
        <v>88</v>
      </c>
      <c r="AY128" s="80" t="s">
        <v>203</v>
      </c>
      <c r="BE128" s="136">
        <f t="shared" si="4"/>
        <v>0</v>
      </c>
      <c r="BF128" s="136">
        <f t="shared" si="5"/>
        <v>0</v>
      </c>
      <c r="BG128" s="136">
        <f t="shared" si="6"/>
        <v>0</v>
      </c>
      <c r="BH128" s="136">
        <f t="shared" si="7"/>
        <v>0</v>
      </c>
      <c r="BI128" s="136">
        <f t="shared" si="8"/>
        <v>0</v>
      </c>
      <c r="BJ128" s="80" t="s">
        <v>88</v>
      </c>
      <c r="BK128" s="136">
        <f t="shared" si="9"/>
        <v>0</v>
      </c>
      <c r="BL128" s="80" t="s">
        <v>308</v>
      </c>
      <c r="BM128" s="135" t="s">
        <v>2370</v>
      </c>
    </row>
    <row r="129" spans="1:65" s="87" customFormat="1" ht="16.5" customHeight="1">
      <c r="A129" s="19"/>
      <c r="B129" s="36"/>
      <c r="C129" s="192" t="s">
        <v>204</v>
      </c>
      <c r="D129" s="192" t="s">
        <v>206</v>
      </c>
      <c r="E129" s="193" t="s">
        <v>2371</v>
      </c>
      <c r="F129" s="194" t="s">
        <v>2372</v>
      </c>
      <c r="G129" s="195" t="s">
        <v>605</v>
      </c>
      <c r="H129" s="196">
        <v>5.7000000000000002E-2</v>
      </c>
      <c r="I129" s="37"/>
      <c r="J129" s="227">
        <f t="shared" si="0"/>
        <v>0</v>
      </c>
      <c r="K129" s="38"/>
      <c r="L129" s="36"/>
      <c r="M129" s="39" t="s">
        <v>1</v>
      </c>
      <c r="N129" s="131" t="s">
        <v>41</v>
      </c>
      <c r="O129" s="132"/>
      <c r="P129" s="133">
        <f t="shared" si="1"/>
        <v>0</v>
      </c>
      <c r="Q129" s="133">
        <v>1.91E-3</v>
      </c>
      <c r="R129" s="133">
        <f t="shared" si="2"/>
        <v>1.0887000000000001E-4</v>
      </c>
      <c r="S129" s="133">
        <v>0</v>
      </c>
      <c r="T129" s="134">
        <f t="shared" si="3"/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135" t="s">
        <v>308</v>
      </c>
      <c r="AT129" s="135" t="s">
        <v>206</v>
      </c>
      <c r="AU129" s="135" t="s">
        <v>88</v>
      </c>
      <c r="AY129" s="80" t="s">
        <v>203</v>
      </c>
      <c r="BE129" s="136">
        <f t="shared" si="4"/>
        <v>0</v>
      </c>
      <c r="BF129" s="136">
        <f t="shared" si="5"/>
        <v>0</v>
      </c>
      <c r="BG129" s="136">
        <f t="shared" si="6"/>
        <v>0</v>
      </c>
      <c r="BH129" s="136">
        <f t="shared" si="7"/>
        <v>0</v>
      </c>
      <c r="BI129" s="136">
        <f t="shared" si="8"/>
        <v>0</v>
      </c>
      <c r="BJ129" s="80" t="s">
        <v>88</v>
      </c>
      <c r="BK129" s="136">
        <f t="shared" si="9"/>
        <v>0</v>
      </c>
      <c r="BL129" s="80" t="s">
        <v>308</v>
      </c>
      <c r="BM129" s="135" t="s">
        <v>2373</v>
      </c>
    </row>
    <row r="130" spans="1:65" s="87" customFormat="1" ht="16.5" customHeight="1">
      <c r="A130" s="19"/>
      <c r="B130" s="36"/>
      <c r="C130" s="192" t="s">
        <v>210</v>
      </c>
      <c r="D130" s="192" t="s">
        <v>206</v>
      </c>
      <c r="E130" s="193" t="s">
        <v>2374</v>
      </c>
      <c r="F130" s="194" t="s">
        <v>2375</v>
      </c>
      <c r="G130" s="195" t="s">
        <v>209</v>
      </c>
      <c r="H130" s="196">
        <v>11</v>
      </c>
      <c r="I130" s="37"/>
      <c r="J130" s="227">
        <f t="shared" si="0"/>
        <v>0</v>
      </c>
      <c r="K130" s="38"/>
      <c r="L130" s="36"/>
      <c r="M130" s="39" t="s">
        <v>1</v>
      </c>
      <c r="N130" s="131" t="s">
        <v>41</v>
      </c>
      <c r="O130" s="132"/>
      <c r="P130" s="133">
        <f t="shared" si="1"/>
        <v>0</v>
      </c>
      <c r="Q130" s="133">
        <v>3.5E-4</v>
      </c>
      <c r="R130" s="133">
        <f t="shared" si="2"/>
        <v>3.8500000000000001E-3</v>
      </c>
      <c r="S130" s="133">
        <v>0</v>
      </c>
      <c r="T130" s="134">
        <f t="shared" si="3"/>
        <v>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135" t="s">
        <v>308</v>
      </c>
      <c r="AT130" s="135" t="s">
        <v>206</v>
      </c>
      <c r="AU130" s="135" t="s">
        <v>88</v>
      </c>
      <c r="AY130" s="80" t="s">
        <v>203</v>
      </c>
      <c r="BE130" s="136">
        <f t="shared" si="4"/>
        <v>0</v>
      </c>
      <c r="BF130" s="136">
        <f t="shared" si="5"/>
        <v>0</v>
      </c>
      <c r="BG130" s="136">
        <f t="shared" si="6"/>
        <v>0</v>
      </c>
      <c r="BH130" s="136">
        <f t="shared" si="7"/>
        <v>0</v>
      </c>
      <c r="BI130" s="136">
        <f t="shared" si="8"/>
        <v>0</v>
      </c>
      <c r="BJ130" s="80" t="s">
        <v>88</v>
      </c>
      <c r="BK130" s="136">
        <f t="shared" si="9"/>
        <v>0</v>
      </c>
      <c r="BL130" s="80" t="s">
        <v>308</v>
      </c>
      <c r="BM130" s="135" t="s">
        <v>2376</v>
      </c>
    </row>
    <row r="131" spans="1:65" s="87" customFormat="1" ht="21.75" customHeight="1">
      <c r="A131" s="19"/>
      <c r="B131" s="36"/>
      <c r="C131" s="213" t="s">
        <v>245</v>
      </c>
      <c r="D131" s="213" t="s">
        <v>368</v>
      </c>
      <c r="E131" s="214" t="s">
        <v>2377</v>
      </c>
      <c r="F131" s="215" t="s">
        <v>2378</v>
      </c>
      <c r="G131" s="216" t="s">
        <v>209</v>
      </c>
      <c r="H131" s="217">
        <v>11</v>
      </c>
      <c r="I131" s="44"/>
      <c r="J131" s="228">
        <f t="shared" si="0"/>
        <v>0</v>
      </c>
      <c r="K131" s="45"/>
      <c r="L131" s="157"/>
      <c r="M131" s="46" t="s">
        <v>1</v>
      </c>
      <c r="N131" s="158" t="s">
        <v>41</v>
      </c>
      <c r="O131" s="132"/>
      <c r="P131" s="133">
        <f t="shared" si="1"/>
        <v>0</v>
      </c>
      <c r="Q131" s="133">
        <v>1.3999999999999999E-4</v>
      </c>
      <c r="R131" s="133">
        <f t="shared" si="2"/>
        <v>1.5399999999999999E-3</v>
      </c>
      <c r="S131" s="133">
        <v>0</v>
      </c>
      <c r="T131" s="134">
        <f t="shared" si="3"/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135" t="s">
        <v>420</v>
      </c>
      <c r="AT131" s="135" t="s">
        <v>368</v>
      </c>
      <c r="AU131" s="135" t="s">
        <v>88</v>
      </c>
      <c r="AY131" s="80" t="s">
        <v>203</v>
      </c>
      <c r="BE131" s="136">
        <f t="shared" si="4"/>
        <v>0</v>
      </c>
      <c r="BF131" s="136">
        <f t="shared" si="5"/>
        <v>0</v>
      </c>
      <c r="BG131" s="136">
        <f t="shared" si="6"/>
        <v>0</v>
      </c>
      <c r="BH131" s="136">
        <f t="shared" si="7"/>
        <v>0</v>
      </c>
      <c r="BI131" s="136">
        <f t="shared" si="8"/>
        <v>0</v>
      </c>
      <c r="BJ131" s="80" t="s">
        <v>88</v>
      </c>
      <c r="BK131" s="136">
        <f t="shared" si="9"/>
        <v>0</v>
      </c>
      <c r="BL131" s="80" t="s">
        <v>308</v>
      </c>
      <c r="BM131" s="135" t="s">
        <v>2379</v>
      </c>
    </row>
    <row r="132" spans="1:65" s="87" customFormat="1" ht="16.5" customHeight="1">
      <c r="A132" s="19"/>
      <c r="B132" s="36"/>
      <c r="C132" s="213" t="s">
        <v>224</v>
      </c>
      <c r="D132" s="213" t="s">
        <v>368</v>
      </c>
      <c r="E132" s="214" t="s">
        <v>2380</v>
      </c>
      <c r="F132" s="215" t="s">
        <v>2381</v>
      </c>
      <c r="G132" s="216" t="s">
        <v>209</v>
      </c>
      <c r="H132" s="217">
        <v>5</v>
      </c>
      <c r="I132" s="44"/>
      <c r="J132" s="228">
        <f t="shared" si="0"/>
        <v>0</v>
      </c>
      <c r="K132" s="45"/>
      <c r="L132" s="157"/>
      <c r="M132" s="46" t="s">
        <v>1</v>
      </c>
      <c r="N132" s="158" t="s">
        <v>41</v>
      </c>
      <c r="O132" s="132"/>
      <c r="P132" s="133">
        <f t="shared" si="1"/>
        <v>0</v>
      </c>
      <c r="Q132" s="133">
        <v>5.0000000000000002E-5</v>
      </c>
      <c r="R132" s="133">
        <f t="shared" si="2"/>
        <v>2.5000000000000001E-4</v>
      </c>
      <c r="S132" s="133">
        <v>0</v>
      </c>
      <c r="T132" s="134">
        <f t="shared" si="3"/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135" t="s">
        <v>420</v>
      </c>
      <c r="AT132" s="135" t="s">
        <v>368</v>
      </c>
      <c r="AU132" s="135" t="s">
        <v>88</v>
      </c>
      <c r="AY132" s="80" t="s">
        <v>203</v>
      </c>
      <c r="BE132" s="136">
        <f t="shared" si="4"/>
        <v>0</v>
      </c>
      <c r="BF132" s="136">
        <f t="shared" si="5"/>
        <v>0</v>
      </c>
      <c r="BG132" s="136">
        <f t="shared" si="6"/>
        <v>0</v>
      </c>
      <c r="BH132" s="136">
        <f t="shared" si="7"/>
        <v>0</v>
      </c>
      <c r="BI132" s="136">
        <f t="shared" si="8"/>
        <v>0</v>
      </c>
      <c r="BJ132" s="80" t="s">
        <v>88</v>
      </c>
      <c r="BK132" s="136">
        <f t="shared" si="9"/>
        <v>0</v>
      </c>
      <c r="BL132" s="80" t="s">
        <v>308</v>
      </c>
      <c r="BM132" s="135" t="s">
        <v>2382</v>
      </c>
    </row>
    <row r="133" spans="1:65" s="87" customFormat="1" ht="16.5" customHeight="1">
      <c r="A133" s="19"/>
      <c r="B133" s="36"/>
      <c r="C133" s="213" t="s">
        <v>259</v>
      </c>
      <c r="D133" s="213" t="s">
        <v>368</v>
      </c>
      <c r="E133" s="214" t="s">
        <v>2383</v>
      </c>
      <c r="F133" s="215" t="s">
        <v>2384</v>
      </c>
      <c r="G133" s="216" t="s">
        <v>209</v>
      </c>
      <c r="H133" s="217">
        <v>11</v>
      </c>
      <c r="I133" s="44"/>
      <c r="J133" s="228">
        <f t="shared" si="0"/>
        <v>0</v>
      </c>
      <c r="K133" s="45"/>
      <c r="L133" s="157"/>
      <c r="M133" s="46" t="s">
        <v>1</v>
      </c>
      <c r="N133" s="158" t="s">
        <v>41</v>
      </c>
      <c r="O133" s="132"/>
      <c r="P133" s="133">
        <f t="shared" si="1"/>
        <v>0</v>
      </c>
      <c r="Q133" s="133">
        <v>4.0000000000000003E-5</v>
      </c>
      <c r="R133" s="133">
        <f t="shared" si="2"/>
        <v>4.4000000000000002E-4</v>
      </c>
      <c r="S133" s="133">
        <v>0</v>
      </c>
      <c r="T133" s="134">
        <f t="shared" si="3"/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135" t="s">
        <v>420</v>
      </c>
      <c r="AT133" s="135" t="s">
        <v>368</v>
      </c>
      <c r="AU133" s="135" t="s">
        <v>88</v>
      </c>
      <c r="AY133" s="80" t="s">
        <v>203</v>
      </c>
      <c r="BE133" s="136">
        <f t="shared" si="4"/>
        <v>0</v>
      </c>
      <c r="BF133" s="136">
        <f t="shared" si="5"/>
        <v>0</v>
      </c>
      <c r="BG133" s="136">
        <f t="shared" si="6"/>
        <v>0</v>
      </c>
      <c r="BH133" s="136">
        <f t="shared" si="7"/>
        <v>0</v>
      </c>
      <c r="BI133" s="136">
        <f t="shared" si="8"/>
        <v>0</v>
      </c>
      <c r="BJ133" s="80" t="s">
        <v>88</v>
      </c>
      <c r="BK133" s="136">
        <f t="shared" si="9"/>
        <v>0</v>
      </c>
      <c r="BL133" s="80" t="s">
        <v>308</v>
      </c>
      <c r="BM133" s="135" t="s">
        <v>2385</v>
      </c>
    </row>
    <row r="134" spans="1:65" s="87" customFormat="1" ht="16.5" customHeight="1">
      <c r="A134" s="19"/>
      <c r="B134" s="36"/>
      <c r="C134" s="192" t="s">
        <v>267</v>
      </c>
      <c r="D134" s="192" t="s">
        <v>206</v>
      </c>
      <c r="E134" s="193" t="s">
        <v>2386</v>
      </c>
      <c r="F134" s="194" t="s">
        <v>2387</v>
      </c>
      <c r="G134" s="195" t="s">
        <v>1692</v>
      </c>
      <c r="H134" s="196">
        <v>11</v>
      </c>
      <c r="I134" s="37"/>
      <c r="J134" s="227">
        <f t="shared" si="0"/>
        <v>0</v>
      </c>
      <c r="K134" s="38"/>
      <c r="L134" s="36"/>
      <c r="M134" s="39" t="s">
        <v>1</v>
      </c>
      <c r="N134" s="131" t="s">
        <v>41</v>
      </c>
      <c r="O134" s="132"/>
      <c r="P134" s="133">
        <f t="shared" si="1"/>
        <v>0</v>
      </c>
      <c r="Q134" s="133">
        <v>0</v>
      </c>
      <c r="R134" s="133">
        <f t="shared" si="2"/>
        <v>0</v>
      </c>
      <c r="S134" s="133">
        <v>0</v>
      </c>
      <c r="T134" s="134">
        <f t="shared" si="3"/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135" t="s">
        <v>308</v>
      </c>
      <c r="AT134" s="135" t="s">
        <v>206</v>
      </c>
      <c r="AU134" s="135" t="s">
        <v>88</v>
      </c>
      <c r="AY134" s="80" t="s">
        <v>203</v>
      </c>
      <c r="BE134" s="136">
        <f t="shared" si="4"/>
        <v>0</v>
      </c>
      <c r="BF134" s="136">
        <f t="shared" si="5"/>
        <v>0</v>
      </c>
      <c r="BG134" s="136">
        <f t="shared" si="6"/>
        <v>0</v>
      </c>
      <c r="BH134" s="136">
        <f t="shared" si="7"/>
        <v>0</v>
      </c>
      <c r="BI134" s="136">
        <f t="shared" si="8"/>
        <v>0</v>
      </c>
      <c r="BJ134" s="80" t="s">
        <v>88</v>
      </c>
      <c r="BK134" s="136">
        <f t="shared" si="9"/>
        <v>0</v>
      </c>
      <c r="BL134" s="80" t="s">
        <v>308</v>
      </c>
      <c r="BM134" s="135" t="s">
        <v>2388</v>
      </c>
    </row>
    <row r="135" spans="1:65" s="87" customFormat="1" ht="16.5" customHeight="1">
      <c r="A135" s="19"/>
      <c r="B135" s="36"/>
      <c r="C135" s="213" t="s">
        <v>271</v>
      </c>
      <c r="D135" s="213" t="s">
        <v>368</v>
      </c>
      <c r="E135" s="214" t="s">
        <v>2389</v>
      </c>
      <c r="F135" s="215" t="s">
        <v>2390</v>
      </c>
      <c r="G135" s="216" t="s">
        <v>209</v>
      </c>
      <c r="H135" s="217">
        <v>11</v>
      </c>
      <c r="I135" s="44"/>
      <c r="J135" s="228">
        <f t="shared" si="0"/>
        <v>0</v>
      </c>
      <c r="K135" s="45"/>
      <c r="L135" s="157"/>
      <c r="M135" s="46" t="s">
        <v>1</v>
      </c>
      <c r="N135" s="158" t="s">
        <v>41</v>
      </c>
      <c r="O135" s="132"/>
      <c r="P135" s="133">
        <f t="shared" si="1"/>
        <v>0</v>
      </c>
      <c r="Q135" s="133">
        <v>1.4E-3</v>
      </c>
      <c r="R135" s="133">
        <f t="shared" si="2"/>
        <v>1.54E-2</v>
      </c>
      <c r="S135" s="133">
        <v>0</v>
      </c>
      <c r="T135" s="134">
        <f t="shared" si="3"/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135" t="s">
        <v>420</v>
      </c>
      <c r="AT135" s="135" t="s">
        <v>368</v>
      </c>
      <c r="AU135" s="135" t="s">
        <v>88</v>
      </c>
      <c r="AY135" s="80" t="s">
        <v>203</v>
      </c>
      <c r="BE135" s="136">
        <f t="shared" si="4"/>
        <v>0</v>
      </c>
      <c r="BF135" s="136">
        <f t="shared" si="5"/>
        <v>0</v>
      </c>
      <c r="BG135" s="136">
        <f t="shared" si="6"/>
        <v>0</v>
      </c>
      <c r="BH135" s="136">
        <f t="shared" si="7"/>
        <v>0</v>
      </c>
      <c r="BI135" s="136">
        <f t="shared" si="8"/>
        <v>0</v>
      </c>
      <c r="BJ135" s="80" t="s">
        <v>88</v>
      </c>
      <c r="BK135" s="136">
        <f t="shared" si="9"/>
        <v>0</v>
      </c>
      <c r="BL135" s="80" t="s">
        <v>308</v>
      </c>
      <c r="BM135" s="135" t="s">
        <v>2391</v>
      </c>
    </row>
    <row r="136" spans="1:65" s="87" customFormat="1" ht="16.5" customHeight="1">
      <c r="A136" s="19"/>
      <c r="B136" s="36"/>
      <c r="C136" s="192" t="s">
        <v>244</v>
      </c>
      <c r="D136" s="192" t="s">
        <v>206</v>
      </c>
      <c r="E136" s="193" t="s">
        <v>2392</v>
      </c>
      <c r="F136" s="194" t="s">
        <v>2393</v>
      </c>
      <c r="G136" s="195" t="s">
        <v>605</v>
      </c>
      <c r="H136" s="196">
        <v>2.1999999999999999E-2</v>
      </c>
      <c r="I136" s="37"/>
      <c r="J136" s="227">
        <f t="shared" si="0"/>
        <v>0</v>
      </c>
      <c r="K136" s="38"/>
      <c r="L136" s="36"/>
      <c r="M136" s="39" t="s">
        <v>1</v>
      </c>
      <c r="N136" s="131" t="s">
        <v>41</v>
      </c>
      <c r="O136" s="132"/>
      <c r="P136" s="133">
        <f t="shared" si="1"/>
        <v>0</v>
      </c>
      <c r="Q136" s="133">
        <v>0</v>
      </c>
      <c r="R136" s="133">
        <f t="shared" si="2"/>
        <v>0</v>
      </c>
      <c r="S136" s="133">
        <v>0</v>
      </c>
      <c r="T136" s="134">
        <f t="shared" si="3"/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R136" s="135" t="s">
        <v>308</v>
      </c>
      <c r="AT136" s="135" t="s">
        <v>206</v>
      </c>
      <c r="AU136" s="135" t="s">
        <v>88</v>
      </c>
      <c r="AY136" s="80" t="s">
        <v>203</v>
      </c>
      <c r="BE136" s="136">
        <f t="shared" si="4"/>
        <v>0</v>
      </c>
      <c r="BF136" s="136">
        <f t="shared" si="5"/>
        <v>0</v>
      </c>
      <c r="BG136" s="136">
        <f t="shared" si="6"/>
        <v>0</v>
      </c>
      <c r="BH136" s="136">
        <f t="shared" si="7"/>
        <v>0</v>
      </c>
      <c r="BI136" s="136">
        <f t="shared" si="8"/>
        <v>0</v>
      </c>
      <c r="BJ136" s="80" t="s">
        <v>88</v>
      </c>
      <c r="BK136" s="136">
        <f t="shared" si="9"/>
        <v>0</v>
      </c>
      <c r="BL136" s="80" t="s">
        <v>308</v>
      </c>
      <c r="BM136" s="135" t="s">
        <v>2394</v>
      </c>
    </row>
    <row r="137" spans="1:65" s="35" customFormat="1" ht="22.9" customHeight="1">
      <c r="B137" s="123"/>
      <c r="C137" s="188"/>
      <c r="D137" s="189" t="s">
        <v>74</v>
      </c>
      <c r="E137" s="191" t="s">
        <v>2395</v>
      </c>
      <c r="F137" s="191" t="s">
        <v>2396</v>
      </c>
      <c r="G137" s="188"/>
      <c r="H137" s="188"/>
      <c r="J137" s="226">
        <f>BK137</f>
        <v>0</v>
      </c>
      <c r="L137" s="123"/>
      <c r="M137" s="125"/>
      <c r="N137" s="126"/>
      <c r="O137" s="126"/>
      <c r="P137" s="127">
        <f>SUM(P138:P150)</f>
        <v>0</v>
      </c>
      <c r="Q137" s="126"/>
      <c r="R137" s="127">
        <f>SUM(R138:R150)</f>
        <v>0.15951679999999999</v>
      </c>
      <c r="S137" s="126"/>
      <c r="T137" s="128">
        <f>SUM(T138:T150)</f>
        <v>4.5696000000000001E-2</v>
      </c>
      <c r="AR137" s="124" t="s">
        <v>88</v>
      </c>
      <c r="AT137" s="129" t="s">
        <v>74</v>
      </c>
      <c r="AU137" s="129" t="s">
        <v>82</v>
      </c>
      <c r="AY137" s="124" t="s">
        <v>203</v>
      </c>
      <c r="BK137" s="130">
        <f>SUM(BK138:BK150)</f>
        <v>0</v>
      </c>
    </row>
    <row r="138" spans="1:65" s="87" customFormat="1" ht="16.5" customHeight="1">
      <c r="A138" s="19"/>
      <c r="B138" s="36"/>
      <c r="C138" s="192" t="s">
        <v>280</v>
      </c>
      <c r="D138" s="192" t="s">
        <v>206</v>
      </c>
      <c r="E138" s="193" t="s">
        <v>2397</v>
      </c>
      <c r="F138" s="194" t="s">
        <v>2398</v>
      </c>
      <c r="G138" s="195" t="s">
        <v>116</v>
      </c>
      <c r="H138" s="196">
        <v>1.92</v>
      </c>
      <c r="I138" s="37"/>
      <c r="J138" s="227">
        <f>ROUND(I138*H138,2)</f>
        <v>0</v>
      </c>
      <c r="K138" s="38"/>
      <c r="L138" s="36"/>
      <c r="M138" s="39" t="s">
        <v>1</v>
      </c>
      <c r="N138" s="131" t="s">
        <v>41</v>
      </c>
      <c r="O138" s="132"/>
      <c r="P138" s="133">
        <f>O138*H138</f>
        <v>0</v>
      </c>
      <c r="Q138" s="133">
        <v>0</v>
      </c>
      <c r="R138" s="133">
        <f>Q138*H138</f>
        <v>0</v>
      </c>
      <c r="S138" s="133">
        <v>2.3800000000000002E-2</v>
      </c>
      <c r="T138" s="134">
        <f>S138*H138</f>
        <v>4.5696000000000001E-2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135" t="s">
        <v>308</v>
      </c>
      <c r="AT138" s="135" t="s">
        <v>206</v>
      </c>
      <c r="AU138" s="135" t="s">
        <v>88</v>
      </c>
      <c r="AY138" s="80" t="s">
        <v>203</v>
      </c>
      <c r="BE138" s="136">
        <f>IF(N138="základná",J138,0)</f>
        <v>0</v>
      </c>
      <c r="BF138" s="136">
        <f>IF(N138="znížená",J138,0)</f>
        <v>0</v>
      </c>
      <c r="BG138" s="136">
        <f>IF(N138="zákl. prenesená",J138,0)</f>
        <v>0</v>
      </c>
      <c r="BH138" s="136">
        <f>IF(N138="zníž. prenesená",J138,0)</f>
        <v>0</v>
      </c>
      <c r="BI138" s="136">
        <f>IF(N138="nulová",J138,0)</f>
        <v>0</v>
      </c>
      <c r="BJ138" s="80" t="s">
        <v>88</v>
      </c>
      <c r="BK138" s="136">
        <f>ROUND(I138*H138,2)</f>
        <v>0</v>
      </c>
      <c r="BL138" s="80" t="s">
        <v>308</v>
      </c>
      <c r="BM138" s="135" t="s">
        <v>2399</v>
      </c>
    </row>
    <row r="139" spans="1:65" s="40" customFormat="1">
      <c r="B139" s="137"/>
      <c r="C139" s="197"/>
      <c r="D139" s="198" t="s">
        <v>212</v>
      </c>
      <c r="E139" s="199" t="s">
        <v>1</v>
      </c>
      <c r="F139" s="200" t="s">
        <v>2400</v>
      </c>
      <c r="G139" s="197"/>
      <c r="H139" s="201">
        <v>1.92</v>
      </c>
      <c r="J139" s="197"/>
      <c r="L139" s="137"/>
      <c r="M139" s="139"/>
      <c r="N139" s="140"/>
      <c r="O139" s="140"/>
      <c r="P139" s="140"/>
      <c r="Q139" s="140"/>
      <c r="R139" s="140"/>
      <c r="S139" s="140"/>
      <c r="T139" s="141"/>
      <c r="AT139" s="138" t="s">
        <v>212</v>
      </c>
      <c r="AU139" s="138" t="s">
        <v>88</v>
      </c>
      <c r="AV139" s="40" t="s">
        <v>88</v>
      </c>
      <c r="AW139" s="40" t="s">
        <v>31</v>
      </c>
      <c r="AX139" s="40" t="s">
        <v>75</v>
      </c>
      <c r="AY139" s="138" t="s">
        <v>203</v>
      </c>
    </row>
    <row r="140" spans="1:65" s="41" customFormat="1">
      <c r="B140" s="142"/>
      <c r="C140" s="202"/>
      <c r="D140" s="198" t="s">
        <v>212</v>
      </c>
      <c r="E140" s="203" t="s">
        <v>1</v>
      </c>
      <c r="F140" s="204" t="s">
        <v>239</v>
      </c>
      <c r="G140" s="202"/>
      <c r="H140" s="205">
        <v>1.92</v>
      </c>
      <c r="J140" s="202"/>
      <c r="L140" s="142"/>
      <c r="M140" s="144"/>
      <c r="N140" s="145"/>
      <c r="O140" s="145"/>
      <c r="P140" s="145"/>
      <c r="Q140" s="145"/>
      <c r="R140" s="145"/>
      <c r="S140" s="145"/>
      <c r="T140" s="146"/>
      <c r="AT140" s="143" t="s">
        <v>212</v>
      </c>
      <c r="AU140" s="143" t="s">
        <v>88</v>
      </c>
      <c r="AV140" s="41" t="s">
        <v>210</v>
      </c>
      <c r="AW140" s="41" t="s">
        <v>31</v>
      </c>
      <c r="AX140" s="41" t="s">
        <v>82</v>
      </c>
      <c r="AY140" s="143" t="s">
        <v>203</v>
      </c>
    </row>
    <row r="141" spans="1:65" s="87" customFormat="1" ht="16.5" customHeight="1">
      <c r="A141" s="19"/>
      <c r="B141" s="36"/>
      <c r="C141" s="192" t="s">
        <v>284</v>
      </c>
      <c r="D141" s="192" t="s">
        <v>206</v>
      </c>
      <c r="E141" s="193" t="s">
        <v>2401</v>
      </c>
      <c r="F141" s="194" t="s">
        <v>2402</v>
      </c>
      <c r="G141" s="195" t="s">
        <v>605</v>
      </c>
      <c r="H141" s="196">
        <v>5.7000000000000002E-2</v>
      </c>
      <c r="I141" s="37"/>
      <c r="J141" s="227">
        <f>ROUND(I141*H141,2)</f>
        <v>0</v>
      </c>
      <c r="K141" s="38"/>
      <c r="L141" s="36"/>
      <c r="M141" s="39" t="s">
        <v>1</v>
      </c>
      <c r="N141" s="131" t="s">
        <v>40</v>
      </c>
      <c r="O141" s="132"/>
      <c r="P141" s="133">
        <f>O141*H141</f>
        <v>0</v>
      </c>
      <c r="Q141" s="133">
        <v>0</v>
      </c>
      <c r="R141" s="133">
        <f>Q141*H141</f>
        <v>0</v>
      </c>
      <c r="S141" s="133">
        <v>0</v>
      </c>
      <c r="T141" s="134">
        <f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135" t="s">
        <v>308</v>
      </c>
      <c r="AT141" s="135" t="s">
        <v>206</v>
      </c>
      <c r="AU141" s="135" t="s">
        <v>88</v>
      </c>
      <c r="AY141" s="80" t="s">
        <v>203</v>
      </c>
      <c r="BE141" s="136">
        <f>IF(N141="základná",J141,0)</f>
        <v>0</v>
      </c>
      <c r="BF141" s="136">
        <f>IF(N141="znížená",J141,0)</f>
        <v>0</v>
      </c>
      <c r="BG141" s="136">
        <f>IF(N141="zákl. prenesená",J141,0)</f>
        <v>0</v>
      </c>
      <c r="BH141" s="136">
        <f>IF(N141="zníž. prenesená",J141,0)</f>
        <v>0</v>
      </c>
      <c r="BI141" s="136">
        <f>IF(N141="nulová",J141,0)</f>
        <v>0</v>
      </c>
      <c r="BJ141" s="80" t="s">
        <v>82</v>
      </c>
      <c r="BK141" s="136">
        <f>ROUND(I141*H141,2)</f>
        <v>0</v>
      </c>
      <c r="BL141" s="80" t="s">
        <v>308</v>
      </c>
      <c r="BM141" s="135" t="s">
        <v>2403</v>
      </c>
    </row>
    <row r="142" spans="1:65" s="87" customFormat="1" ht="16.5" customHeight="1">
      <c r="A142" s="19"/>
      <c r="B142" s="36"/>
      <c r="C142" s="192" t="s">
        <v>288</v>
      </c>
      <c r="D142" s="192" t="s">
        <v>206</v>
      </c>
      <c r="E142" s="193" t="s">
        <v>2404</v>
      </c>
      <c r="F142" s="194" t="s">
        <v>2405</v>
      </c>
      <c r="G142" s="195" t="s">
        <v>209</v>
      </c>
      <c r="H142" s="196">
        <v>4</v>
      </c>
      <c r="I142" s="37"/>
      <c r="J142" s="227">
        <f>ROUND(I142*H142,2)</f>
        <v>0</v>
      </c>
      <c r="K142" s="38"/>
      <c r="L142" s="36"/>
      <c r="M142" s="39" t="s">
        <v>1</v>
      </c>
      <c r="N142" s="131" t="s">
        <v>41</v>
      </c>
      <c r="O142" s="132"/>
      <c r="P142" s="133">
        <f>O142*H142</f>
        <v>0</v>
      </c>
      <c r="Q142" s="133">
        <v>2.0000000000000002E-5</v>
      </c>
      <c r="R142" s="133">
        <f>Q142*H142</f>
        <v>8.0000000000000007E-5</v>
      </c>
      <c r="S142" s="133">
        <v>0</v>
      </c>
      <c r="T142" s="134">
        <f>S142*H142</f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135" t="s">
        <v>308</v>
      </c>
      <c r="AT142" s="135" t="s">
        <v>206</v>
      </c>
      <c r="AU142" s="135" t="s">
        <v>88</v>
      </c>
      <c r="AY142" s="80" t="s">
        <v>203</v>
      </c>
      <c r="BE142" s="136">
        <f>IF(N142="základná",J142,0)</f>
        <v>0</v>
      </c>
      <c r="BF142" s="136">
        <f>IF(N142="znížená",J142,0)</f>
        <v>0</v>
      </c>
      <c r="BG142" s="136">
        <f>IF(N142="zákl. prenesená",J142,0)</f>
        <v>0</v>
      </c>
      <c r="BH142" s="136">
        <f>IF(N142="zníž. prenesená",J142,0)</f>
        <v>0</v>
      </c>
      <c r="BI142" s="136">
        <f>IF(N142="nulová",J142,0)</f>
        <v>0</v>
      </c>
      <c r="BJ142" s="80" t="s">
        <v>88</v>
      </c>
      <c r="BK142" s="136">
        <f>ROUND(I142*H142,2)</f>
        <v>0</v>
      </c>
      <c r="BL142" s="80" t="s">
        <v>308</v>
      </c>
      <c r="BM142" s="135" t="s">
        <v>2406</v>
      </c>
    </row>
    <row r="143" spans="1:65" s="87" customFormat="1" ht="21.75" customHeight="1">
      <c r="A143" s="19"/>
      <c r="B143" s="36"/>
      <c r="C143" s="213" t="s">
        <v>296</v>
      </c>
      <c r="D143" s="213" t="s">
        <v>368</v>
      </c>
      <c r="E143" s="214" t="s">
        <v>2407</v>
      </c>
      <c r="F143" s="215" t="s">
        <v>2408</v>
      </c>
      <c r="G143" s="216" t="s">
        <v>209</v>
      </c>
      <c r="H143" s="217">
        <v>4</v>
      </c>
      <c r="I143" s="44"/>
      <c r="J143" s="228">
        <f>ROUND(I143*H143,2)</f>
        <v>0</v>
      </c>
      <c r="K143" s="45"/>
      <c r="L143" s="157"/>
      <c r="M143" s="46" t="s">
        <v>1</v>
      </c>
      <c r="N143" s="158" t="s">
        <v>41</v>
      </c>
      <c r="O143" s="132"/>
      <c r="P143" s="133">
        <f>O143*H143</f>
        <v>0</v>
      </c>
      <c r="Q143" s="133">
        <v>3.8399999999999997E-2</v>
      </c>
      <c r="R143" s="133">
        <f>Q143*H143</f>
        <v>0.15359999999999999</v>
      </c>
      <c r="S143" s="133">
        <v>0</v>
      </c>
      <c r="T143" s="134">
        <f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135" t="s">
        <v>420</v>
      </c>
      <c r="AT143" s="135" t="s">
        <v>368</v>
      </c>
      <c r="AU143" s="135" t="s">
        <v>88</v>
      </c>
      <c r="AY143" s="80" t="s">
        <v>203</v>
      </c>
      <c r="BE143" s="136">
        <f>IF(N143="základná",J143,0)</f>
        <v>0</v>
      </c>
      <c r="BF143" s="136">
        <f>IF(N143="znížená",J143,0)</f>
        <v>0</v>
      </c>
      <c r="BG143" s="136">
        <f>IF(N143="zákl. prenesená",J143,0)</f>
        <v>0</v>
      </c>
      <c r="BH143" s="136">
        <f>IF(N143="zníž. prenesená",J143,0)</f>
        <v>0</v>
      </c>
      <c r="BI143" s="136">
        <f>IF(N143="nulová",J143,0)</f>
        <v>0</v>
      </c>
      <c r="BJ143" s="80" t="s">
        <v>88</v>
      </c>
      <c r="BK143" s="136">
        <f>ROUND(I143*H143,2)</f>
        <v>0</v>
      </c>
      <c r="BL143" s="80" t="s">
        <v>308</v>
      </c>
      <c r="BM143" s="135" t="s">
        <v>2409</v>
      </c>
    </row>
    <row r="144" spans="1:65" s="87" customFormat="1" ht="16.5" customHeight="1">
      <c r="A144" s="19"/>
      <c r="B144" s="36"/>
      <c r="C144" s="192" t="s">
        <v>300</v>
      </c>
      <c r="D144" s="192" t="s">
        <v>206</v>
      </c>
      <c r="E144" s="193" t="s">
        <v>2410</v>
      </c>
      <c r="F144" s="194" t="s">
        <v>2411</v>
      </c>
      <c r="G144" s="195" t="s">
        <v>209</v>
      </c>
      <c r="H144" s="196">
        <v>11</v>
      </c>
      <c r="I144" s="37"/>
      <c r="J144" s="227">
        <f>ROUND(I144*H144,2)</f>
        <v>0</v>
      </c>
      <c r="K144" s="38"/>
      <c r="L144" s="36"/>
      <c r="M144" s="39" t="s">
        <v>1</v>
      </c>
      <c r="N144" s="131" t="s">
        <v>41</v>
      </c>
      <c r="O144" s="132"/>
      <c r="P144" s="133">
        <f>O144*H144</f>
        <v>0</v>
      </c>
      <c r="Q144" s="133">
        <v>0</v>
      </c>
      <c r="R144" s="133">
        <f>Q144*H144</f>
        <v>0</v>
      </c>
      <c r="S144" s="133">
        <v>0</v>
      </c>
      <c r="T144" s="134">
        <f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135" t="s">
        <v>308</v>
      </c>
      <c r="AT144" s="135" t="s">
        <v>206</v>
      </c>
      <c r="AU144" s="135" t="s">
        <v>88</v>
      </c>
      <c r="AY144" s="80" t="s">
        <v>203</v>
      </c>
      <c r="BE144" s="136">
        <f>IF(N144="základná",J144,0)</f>
        <v>0</v>
      </c>
      <c r="BF144" s="136">
        <f>IF(N144="znížená",J144,0)</f>
        <v>0</v>
      </c>
      <c r="BG144" s="136">
        <f>IF(N144="zákl. prenesená",J144,0)</f>
        <v>0</v>
      </c>
      <c r="BH144" s="136">
        <f>IF(N144="zníž. prenesená",J144,0)</f>
        <v>0</v>
      </c>
      <c r="BI144" s="136">
        <f>IF(N144="nulová",J144,0)</f>
        <v>0</v>
      </c>
      <c r="BJ144" s="80" t="s">
        <v>88</v>
      </c>
      <c r="BK144" s="136">
        <f>ROUND(I144*H144,2)</f>
        <v>0</v>
      </c>
      <c r="BL144" s="80" t="s">
        <v>308</v>
      </c>
      <c r="BM144" s="135" t="s">
        <v>2412</v>
      </c>
    </row>
    <row r="145" spans="1:65" s="40" customFormat="1">
      <c r="B145" s="137"/>
      <c r="C145" s="197"/>
      <c r="D145" s="198" t="s">
        <v>212</v>
      </c>
      <c r="E145" s="199" t="s">
        <v>1</v>
      </c>
      <c r="F145" s="200" t="s">
        <v>280</v>
      </c>
      <c r="G145" s="197"/>
      <c r="H145" s="201">
        <v>11</v>
      </c>
      <c r="J145" s="197"/>
      <c r="L145" s="137"/>
      <c r="M145" s="139"/>
      <c r="N145" s="140"/>
      <c r="O145" s="140"/>
      <c r="P145" s="140"/>
      <c r="Q145" s="140"/>
      <c r="R145" s="140"/>
      <c r="S145" s="140"/>
      <c r="T145" s="141"/>
      <c r="AT145" s="138" t="s">
        <v>212</v>
      </c>
      <c r="AU145" s="138" t="s">
        <v>88</v>
      </c>
      <c r="AV145" s="40" t="s">
        <v>88</v>
      </c>
      <c r="AW145" s="40" t="s">
        <v>31</v>
      </c>
      <c r="AX145" s="40" t="s">
        <v>75</v>
      </c>
      <c r="AY145" s="138" t="s">
        <v>203</v>
      </c>
    </row>
    <row r="146" spans="1:65" s="41" customFormat="1">
      <c r="B146" s="142"/>
      <c r="C146" s="202"/>
      <c r="D146" s="198" t="s">
        <v>212</v>
      </c>
      <c r="E146" s="203" t="s">
        <v>1</v>
      </c>
      <c r="F146" s="204" t="s">
        <v>239</v>
      </c>
      <c r="G146" s="202"/>
      <c r="H146" s="205">
        <v>11</v>
      </c>
      <c r="J146" s="202"/>
      <c r="L146" s="142"/>
      <c r="M146" s="144"/>
      <c r="N146" s="145"/>
      <c r="O146" s="145"/>
      <c r="P146" s="145"/>
      <c r="Q146" s="145"/>
      <c r="R146" s="145"/>
      <c r="S146" s="145"/>
      <c r="T146" s="146"/>
      <c r="AT146" s="143" t="s">
        <v>212</v>
      </c>
      <c r="AU146" s="143" t="s">
        <v>88</v>
      </c>
      <c r="AV146" s="41" t="s">
        <v>210</v>
      </c>
      <c r="AW146" s="41" t="s">
        <v>31</v>
      </c>
      <c r="AX146" s="41" t="s">
        <v>82</v>
      </c>
      <c r="AY146" s="143" t="s">
        <v>203</v>
      </c>
    </row>
    <row r="147" spans="1:65" s="87" customFormat="1" ht="16.5" customHeight="1">
      <c r="A147" s="19"/>
      <c r="B147" s="36"/>
      <c r="C147" s="192" t="s">
        <v>308</v>
      </c>
      <c r="D147" s="192" t="s">
        <v>206</v>
      </c>
      <c r="E147" s="193" t="s">
        <v>2413</v>
      </c>
      <c r="F147" s="194" t="s">
        <v>2414</v>
      </c>
      <c r="G147" s="195" t="s">
        <v>116</v>
      </c>
      <c r="H147" s="196">
        <v>6.5110000000000001</v>
      </c>
      <c r="I147" s="37"/>
      <c r="J147" s="227">
        <f>ROUND(I147*H147,2)</f>
        <v>0</v>
      </c>
      <c r="K147" s="38"/>
      <c r="L147" s="36"/>
      <c r="M147" s="39" t="s">
        <v>1</v>
      </c>
      <c r="N147" s="131" t="s">
        <v>41</v>
      </c>
      <c r="O147" s="132"/>
      <c r="P147" s="133">
        <f>O147*H147</f>
        <v>0</v>
      </c>
      <c r="Q147" s="133">
        <v>0</v>
      </c>
      <c r="R147" s="133">
        <f>Q147*H147</f>
        <v>0</v>
      </c>
      <c r="S147" s="133">
        <v>0</v>
      </c>
      <c r="T147" s="134">
        <f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135" t="s">
        <v>308</v>
      </c>
      <c r="AT147" s="135" t="s">
        <v>206</v>
      </c>
      <c r="AU147" s="135" t="s">
        <v>88</v>
      </c>
      <c r="AY147" s="80" t="s">
        <v>203</v>
      </c>
      <c r="BE147" s="136">
        <f>IF(N147="základná",J147,0)</f>
        <v>0</v>
      </c>
      <c r="BF147" s="136">
        <f>IF(N147="znížená",J147,0)</f>
        <v>0</v>
      </c>
      <c r="BG147" s="136">
        <f>IF(N147="zákl. prenesená",J147,0)</f>
        <v>0</v>
      </c>
      <c r="BH147" s="136">
        <f>IF(N147="zníž. prenesená",J147,0)</f>
        <v>0</v>
      </c>
      <c r="BI147" s="136">
        <f>IF(N147="nulová",J147,0)</f>
        <v>0</v>
      </c>
      <c r="BJ147" s="80" t="s">
        <v>88</v>
      </c>
      <c r="BK147" s="136">
        <f>ROUND(I147*H147,2)</f>
        <v>0</v>
      </c>
      <c r="BL147" s="80" t="s">
        <v>308</v>
      </c>
      <c r="BM147" s="135" t="s">
        <v>2415</v>
      </c>
    </row>
    <row r="148" spans="1:65" s="40" customFormat="1">
      <c r="B148" s="137"/>
      <c r="C148" s="197"/>
      <c r="D148" s="198" t="s">
        <v>212</v>
      </c>
      <c r="E148" s="199" t="s">
        <v>1</v>
      </c>
      <c r="F148" s="200" t="s">
        <v>2416</v>
      </c>
      <c r="G148" s="197"/>
      <c r="H148" s="201">
        <v>6.5110000000000001</v>
      </c>
      <c r="J148" s="197"/>
      <c r="L148" s="137"/>
      <c r="M148" s="139"/>
      <c r="N148" s="140"/>
      <c r="O148" s="140"/>
      <c r="P148" s="140"/>
      <c r="Q148" s="140"/>
      <c r="R148" s="140"/>
      <c r="S148" s="140"/>
      <c r="T148" s="141"/>
      <c r="AT148" s="138" t="s">
        <v>212</v>
      </c>
      <c r="AU148" s="138" t="s">
        <v>88</v>
      </c>
      <c r="AV148" s="40" t="s">
        <v>88</v>
      </c>
      <c r="AW148" s="40" t="s">
        <v>31</v>
      </c>
      <c r="AX148" s="40" t="s">
        <v>75</v>
      </c>
      <c r="AY148" s="138" t="s">
        <v>203</v>
      </c>
    </row>
    <row r="149" spans="1:65" s="41" customFormat="1">
      <c r="B149" s="142"/>
      <c r="C149" s="202"/>
      <c r="D149" s="198" t="s">
        <v>212</v>
      </c>
      <c r="E149" s="203" t="s">
        <v>1</v>
      </c>
      <c r="F149" s="204" t="s">
        <v>239</v>
      </c>
      <c r="G149" s="202"/>
      <c r="H149" s="205">
        <v>6.5110000000000001</v>
      </c>
      <c r="J149" s="202"/>
      <c r="L149" s="142"/>
      <c r="M149" s="144"/>
      <c r="N149" s="145"/>
      <c r="O149" s="145"/>
      <c r="P149" s="145"/>
      <c r="Q149" s="145"/>
      <c r="R149" s="145"/>
      <c r="S149" s="145"/>
      <c r="T149" s="146"/>
      <c r="AT149" s="143" t="s">
        <v>212</v>
      </c>
      <c r="AU149" s="143" t="s">
        <v>88</v>
      </c>
      <c r="AV149" s="41" t="s">
        <v>210</v>
      </c>
      <c r="AW149" s="41" t="s">
        <v>31</v>
      </c>
      <c r="AX149" s="41" t="s">
        <v>82</v>
      </c>
      <c r="AY149" s="143" t="s">
        <v>203</v>
      </c>
    </row>
    <row r="150" spans="1:65" s="87" customFormat="1" ht="16.5" customHeight="1">
      <c r="A150" s="19"/>
      <c r="B150" s="36"/>
      <c r="C150" s="192" t="s">
        <v>312</v>
      </c>
      <c r="D150" s="192" t="s">
        <v>206</v>
      </c>
      <c r="E150" s="193" t="s">
        <v>2417</v>
      </c>
      <c r="F150" s="194" t="s">
        <v>2418</v>
      </c>
      <c r="G150" s="195" t="s">
        <v>605</v>
      </c>
      <c r="H150" s="196">
        <v>0.152</v>
      </c>
      <c r="I150" s="37"/>
      <c r="J150" s="227">
        <f>ROUND(I150*H150,2)</f>
        <v>0</v>
      </c>
      <c r="K150" s="38"/>
      <c r="L150" s="36"/>
      <c r="M150" s="39" t="s">
        <v>1</v>
      </c>
      <c r="N150" s="131" t="s">
        <v>41</v>
      </c>
      <c r="O150" s="132"/>
      <c r="P150" s="133">
        <f>O150*H150</f>
        <v>0</v>
      </c>
      <c r="Q150" s="133">
        <v>3.8399999999999997E-2</v>
      </c>
      <c r="R150" s="133">
        <f>Q150*H150</f>
        <v>5.8367999999999996E-3</v>
      </c>
      <c r="S150" s="133">
        <v>0</v>
      </c>
      <c r="T150" s="134">
        <f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135" t="s">
        <v>308</v>
      </c>
      <c r="AT150" s="135" t="s">
        <v>206</v>
      </c>
      <c r="AU150" s="135" t="s">
        <v>88</v>
      </c>
      <c r="AY150" s="80" t="s">
        <v>203</v>
      </c>
      <c r="BE150" s="136">
        <f>IF(N150="základná",J150,0)</f>
        <v>0</v>
      </c>
      <c r="BF150" s="136">
        <f>IF(N150="znížená",J150,0)</f>
        <v>0</v>
      </c>
      <c r="BG150" s="136">
        <f>IF(N150="zákl. prenesená",J150,0)</f>
        <v>0</v>
      </c>
      <c r="BH150" s="136">
        <f>IF(N150="zníž. prenesená",J150,0)</f>
        <v>0</v>
      </c>
      <c r="BI150" s="136">
        <f>IF(N150="nulová",J150,0)</f>
        <v>0</v>
      </c>
      <c r="BJ150" s="80" t="s">
        <v>88</v>
      </c>
      <c r="BK150" s="136">
        <f>ROUND(I150*H150,2)</f>
        <v>0</v>
      </c>
      <c r="BL150" s="80" t="s">
        <v>308</v>
      </c>
      <c r="BM150" s="135" t="s">
        <v>2419</v>
      </c>
    </row>
    <row r="151" spans="1:65" s="35" customFormat="1" ht="22.9" customHeight="1">
      <c r="B151" s="123"/>
      <c r="C151" s="188"/>
      <c r="D151" s="189" t="s">
        <v>74</v>
      </c>
      <c r="E151" s="191" t="s">
        <v>1033</v>
      </c>
      <c r="F151" s="191" t="s">
        <v>1034</v>
      </c>
      <c r="G151" s="188"/>
      <c r="H151" s="188"/>
      <c r="J151" s="226">
        <f>BK151</f>
        <v>0</v>
      </c>
      <c r="L151" s="123"/>
      <c r="M151" s="125"/>
      <c r="N151" s="126"/>
      <c r="O151" s="126"/>
      <c r="P151" s="127">
        <f>SUM(P152:P154)</f>
        <v>0</v>
      </c>
      <c r="Q151" s="126"/>
      <c r="R151" s="127">
        <f>SUM(R152:R154)</f>
        <v>1.9741300000000002E-3</v>
      </c>
      <c r="S151" s="126"/>
      <c r="T151" s="128">
        <f>SUM(T152:T154)</f>
        <v>0</v>
      </c>
      <c r="AR151" s="124" t="s">
        <v>88</v>
      </c>
      <c r="AT151" s="129" t="s">
        <v>74</v>
      </c>
      <c r="AU151" s="129" t="s">
        <v>82</v>
      </c>
      <c r="AY151" s="124" t="s">
        <v>203</v>
      </c>
      <c r="BK151" s="130">
        <f>SUM(BK152:BK154)</f>
        <v>0</v>
      </c>
    </row>
    <row r="152" spans="1:65" s="87" customFormat="1" ht="21.75" customHeight="1">
      <c r="A152" s="19"/>
      <c r="B152" s="36"/>
      <c r="C152" s="192" t="s">
        <v>317</v>
      </c>
      <c r="D152" s="192" t="s">
        <v>206</v>
      </c>
      <c r="E152" s="193" t="s">
        <v>2420</v>
      </c>
      <c r="F152" s="194" t="s">
        <v>2421</v>
      </c>
      <c r="G152" s="195" t="s">
        <v>116</v>
      </c>
      <c r="H152" s="196">
        <v>4.5910000000000002</v>
      </c>
      <c r="I152" s="37"/>
      <c r="J152" s="227">
        <f>ROUND(I152*H152,2)</f>
        <v>0</v>
      </c>
      <c r="K152" s="38"/>
      <c r="L152" s="36"/>
      <c r="M152" s="39" t="s">
        <v>1</v>
      </c>
      <c r="N152" s="131" t="s">
        <v>41</v>
      </c>
      <c r="O152" s="132"/>
      <c r="P152" s="133">
        <f>O152*H152</f>
        <v>0</v>
      </c>
      <c r="Q152" s="133">
        <v>4.2999999999999999E-4</v>
      </c>
      <c r="R152" s="133">
        <f>Q152*H152</f>
        <v>1.9741300000000002E-3</v>
      </c>
      <c r="S152" s="133">
        <v>0</v>
      </c>
      <c r="T152" s="134">
        <f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135" t="s">
        <v>308</v>
      </c>
      <c r="AT152" s="135" t="s">
        <v>206</v>
      </c>
      <c r="AU152" s="135" t="s">
        <v>88</v>
      </c>
      <c r="AY152" s="80" t="s">
        <v>203</v>
      </c>
      <c r="BE152" s="136">
        <f>IF(N152="základná",J152,0)</f>
        <v>0</v>
      </c>
      <c r="BF152" s="136">
        <f>IF(N152="znížená",J152,0)</f>
        <v>0</v>
      </c>
      <c r="BG152" s="136">
        <f>IF(N152="zákl. prenesená",J152,0)</f>
        <v>0</v>
      </c>
      <c r="BH152" s="136">
        <f>IF(N152="zníž. prenesená",J152,0)</f>
        <v>0</v>
      </c>
      <c r="BI152" s="136">
        <f>IF(N152="nulová",J152,0)</f>
        <v>0</v>
      </c>
      <c r="BJ152" s="80" t="s">
        <v>88</v>
      </c>
      <c r="BK152" s="136">
        <f>ROUND(I152*H152,2)</f>
        <v>0</v>
      </c>
      <c r="BL152" s="80" t="s">
        <v>308</v>
      </c>
      <c r="BM152" s="135" t="s">
        <v>2422</v>
      </c>
    </row>
    <row r="153" spans="1:65" s="40" customFormat="1">
      <c r="B153" s="137"/>
      <c r="C153" s="197"/>
      <c r="D153" s="198" t="s">
        <v>212</v>
      </c>
      <c r="E153" s="199" t="s">
        <v>1</v>
      </c>
      <c r="F153" s="200" t="s">
        <v>2423</v>
      </c>
      <c r="G153" s="197"/>
      <c r="H153" s="201">
        <v>4.5910000000000002</v>
      </c>
      <c r="J153" s="197"/>
      <c r="L153" s="137"/>
      <c r="M153" s="139"/>
      <c r="N153" s="140"/>
      <c r="O153" s="140"/>
      <c r="P153" s="140"/>
      <c r="Q153" s="140"/>
      <c r="R153" s="140"/>
      <c r="S153" s="140"/>
      <c r="T153" s="141"/>
      <c r="AT153" s="138" t="s">
        <v>212</v>
      </c>
      <c r="AU153" s="138" t="s">
        <v>88</v>
      </c>
      <c r="AV153" s="40" t="s">
        <v>88</v>
      </c>
      <c r="AW153" s="40" t="s">
        <v>31</v>
      </c>
      <c r="AX153" s="40" t="s">
        <v>75</v>
      </c>
      <c r="AY153" s="138" t="s">
        <v>203</v>
      </c>
    </row>
    <row r="154" spans="1:65" s="41" customFormat="1">
      <c r="B154" s="142"/>
      <c r="C154" s="202"/>
      <c r="D154" s="198" t="s">
        <v>212</v>
      </c>
      <c r="E154" s="203" t="s">
        <v>1</v>
      </c>
      <c r="F154" s="204" t="s">
        <v>239</v>
      </c>
      <c r="G154" s="202"/>
      <c r="H154" s="205">
        <v>4.5910000000000002</v>
      </c>
      <c r="J154" s="202"/>
      <c r="L154" s="142"/>
      <c r="M154" s="159"/>
      <c r="N154" s="160"/>
      <c r="O154" s="160"/>
      <c r="P154" s="160"/>
      <c r="Q154" s="160"/>
      <c r="R154" s="160"/>
      <c r="S154" s="160"/>
      <c r="T154" s="161"/>
      <c r="AT154" s="143" t="s">
        <v>212</v>
      </c>
      <c r="AU154" s="143" t="s">
        <v>88</v>
      </c>
      <c r="AV154" s="41" t="s">
        <v>210</v>
      </c>
      <c r="AW154" s="41" t="s">
        <v>31</v>
      </c>
      <c r="AX154" s="41" t="s">
        <v>82</v>
      </c>
      <c r="AY154" s="143" t="s">
        <v>203</v>
      </c>
    </row>
    <row r="155" spans="1:65" s="87" customFormat="1" ht="6.95" customHeight="1">
      <c r="A155" s="19"/>
      <c r="B155" s="98"/>
      <c r="C155" s="26"/>
      <c r="D155" s="26"/>
      <c r="E155" s="26"/>
      <c r="F155" s="26"/>
      <c r="G155" s="26"/>
      <c r="H155" s="26"/>
      <c r="I155" s="26"/>
      <c r="J155" s="26"/>
      <c r="K155" s="26"/>
      <c r="L155" s="36"/>
      <c r="M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</row>
  </sheetData>
  <sheetProtection password="ABFB" sheet="1" objects="1" scenarios="1" selectLockedCells="1"/>
  <autoFilter ref="C123:K154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5"/>
  <sheetViews>
    <sheetView showGridLines="0" tabSelected="1" workbookViewId="0">
      <selection activeCell="G259" sqref="G259"/>
    </sheetView>
  </sheetViews>
  <sheetFormatPr defaultRowHeight="11.25"/>
  <cols>
    <col min="1" max="1" width="8.33203125" style="17" customWidth="1"/>
    <col min="2" max="2" width="1.6640625" style="17" customWidth="1"/>
    <col min="3" max="3" width="4.1640625" style="17" customWidth="1"/>
    <col min="4" max="4" width="4.33203125" style="17" customWidth="1"/>
    <col min="5" max="5" width="17.1640625" style="17" customWidth="1"/>
    <col min="6" max="6" width="100.83203125" style="17" customWidth="1"/>
    <col min="7" max="7" width="7" style="17" customWidth="1"/>
    <col min="8" max="8" width="11.5" style="17" customWidth="1"/>
    <col min="9" max="10" width="20.1640625" style="17" customWidth="1"/>
    <col min="11" max="11" width="20.1640625" style="17" hidden="1" customWidth="1"/>
    <col min="12" max="12" width="9.33203125" style="17" customWidth="1"/>
    <col min="13" max="13" width="42.83203125" style="17" customWidth="1"/>
    <col min="14" max="20" width="39" style="17" hidden="1" customWidth="1"/>
    <col min="21" max="21" width="5.5" style="17" customWidth="1"/>
    <col min="22" max="22" width="12.33203125" style="17" customWidth="1"/>
    <col min="23" max="23" width="16.33203125" style="17" customWidth="1"/>
    <col min="24" max="24" width="12.33203125" style="17" customWidth="1"/>
    <col min="25" max="25" width="15" style="17" customWidth="1"/>
    <col min="26" max="26" width="11" style="17" customWidth="1"/>
    <col min="27" max="27" width="15" style="17" customWidth="1"/>
    <col min="28" max="28" width="16.33203125" style="17" customWidth="1"/>
    <col min="29" max="29" width="11" style="17" customWidth="1"/>
    <col min="30" max="30" width="15" style="17" customWidth="1"/>
    <col min="31" max="31" width="16.33203125" style="17" customWidth="1"/>
    <col min="32" max="43" width="9.33203125" style="17"/>
    <col min="44" max="65" width="9.33203125" style="17" hidden="1"/>
    <col min="66" max="16384" width="9.33203125" style="17"/>
  </cols>
  <sheetData>
    <row r="2" spans="1:46" ht="36.950000000000003" customHeight="1">
      <c r="L2" s="374" t="s">
        <v>5</v>
      </c>
      <c r="M2" s="375"/>
      <c r="N2" s="375"/>
      <c r="O2" s="375"/>
      <c r="P2" s="375"/>
      <c r="Q2" s="375"/>
      <c r="R2" s="375"/>
      <c r="S2" s="375"/>
      <c r="T2" s="375"/>
      <c r="U2" s="375"/>
      <c r="V2" s="375"/>
      <c r="AT2" s="80" t="s">
        <v>107</v>
      </c>
    </row>
    <row r="3" spans="1:46" ht="6.95" customHeight="1">
      <c r="B3" s="82"/>
      <c r="C3" s="18"/>
      <c r="D3" s="18"/>
      <c r="E3" s="18"/>
      <c r="F3" s="18"/>
      <c r="G3" s="18"/>
      <c r="H3" s="18"/>
      <c r="I3" s="18"/>
      <c r="J3" s="18"/>
      <c r="K3" s="18"/>
      <c r="L3" s="83"/>
      <c r="AT3" s="80" t="s">
        <v>75</v>
      </c>
    </row>
    <row r="4" spans="1:46" ht="24.95" customHeight="1">
      <c r="B4" s="83"/>
      <c r="D4" s="84" t="s">
        <v>121</v>
      </c>
      <c r="L4" s="83"/>
      <c r="M4" s="85" t="s">
        <v>9</v>
      </c>
      <c r="AT4" s="80" t="s">
        <v>3</v>
      </c>
    </row>
    <row r="5" spans="1:46" ht="6.95" customHeight="1">
      <c r="B5" s="83"/>
      <c r="L5" s="83"/>
    </row>
    <row r="6" spans="1:46" ht="12" customHeight="1">
      <c r="B6" s="83"/>
      <c r="D6" s="20" t="s">
        <v>15</v>
      </c>
      <c r="L6" s="83"/>
    </row>
    <row r="7" spans="1:46" ht="16.5" customHeight="1">
      <c r="B7" s="83"/>
      <c r="E7" s="376" t="str">
        <f>'Rekapitulácia stavby'!K6</f>
        <v>REKONŠTRUKCIA ŠKOLSKEJ KUCHYNE ZŠ HOLÍČSKA 50 BA-Petržalka</v>
      </c>
      <c r="F7" s="377"/>
      <c r="G7" s="377"/>
      <c r="H7" s="377"/>
      <c r="L7" s="83"/>
    </row>
    <row r="8" spans="1:46" ht="12" customHeight="1">
      <c r="B8" s="83"/>
      <c r="D8" s="20" t="s">
        <v>134</v>
      </c>
      <c r="L8" s="83"/>
    </row>
    <row r="9" spans="1:46" s="87" customFormat="1" ht="16.5" customHeight="1">
      <c r="A9" s="19"/>
      <c r="B9" s="36"/>
      <c r="C9" s="19"/>
      <c r="D9" s="19"/>
      <c r="E9" s="376" t="s">
        <v>137</v>
      </c>
      <c r="F9" s="373"/>
      <c r="G9" s="373"/>
      <c r="H9" s="373"/>
      <c r="I9" s="19"/>
      <c r="J9" s="19"/>
      <c r="K9" s="19"/>
      <c r="L9" s="86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46" s="87" customFormat="1" ht="12" customHeight="1">
      <c r="A10" s="19"/>
      <c r="B10" s="36"/>
      <c r="C10" s="19"/>
      <c r="D10" s="20" t="s">
        <v>142</v>
      </c>
      <c r="E10" s="19"/>
      <c r="F10" s="19"/>
      <c r="G10" s="19"/>
      <c r="H10" s="19"/>
      <c r="I10" s="19"/>
      <c r="J10" s="19"/>
      <c r="K10" s="19"/>
      <c r="L10" s="86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46" s="87" customFormat="1" ht="16.5" customHeight="1">
      <c r="A11" s="19"/>
      <c r="B11" s="36"/>
      <c r="C11" s="19"/>
      <c r="D11" s="19"/>
      <c r="E11" s="372" t="s">
        <v>2424</v>
      </c>
      <c r="F11" s="373"/>
      <c r="G11" s="373"/>
      <c r="H11" s="373"/>
      <c r="I11" s="19"/>
      <c r="J11" s="19"/>
      <c r="K11" s="19"/>
      <c r="L11" s="86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46" s="87" customFormat="1">
      <c r="A12" s="19"/>
      <c r="B12" s="36"/>
      <c r="C12" s="19"/>
      <c r="D12" s="19"/>
      <c r="E12" s="19"/>
      <c r="F12" s="19"/>
      <c r="G12" s="19"/>
      <c r="H12" s="19"/>
      <c r="I12" s="19"/>
      <c r="J12" s="19"/>
      <c r="K12" s="19"/>
      <c r="L12" s="86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46" s="87" customFormat="1" ht="12" customHeight="1">
      <c r="A13" s="19"/>
      <c r="B13" s="36"/>
      <c r="C13" s="19"/>
      <c r="D13" s="20" t="s">
        <v>17</v>
      </c>
      <c r="E13" s="19"/>
      <c r="F13" s="88" t="s">
        <v>1</v>
      </c>
      <c r="G13" s="19"/>
      <c r="H13" s="19"/>
      <c r="I13" s="20" t="s">
        <v>18</v>
      </c>
      <c r="J13" s="88" t="s">
        <v>1</v>
      </c>
      <c r="K13" s="19"/>
      <c r="L13" s="86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46" s="87" customFormat="1" ht="12" customHeight="1">
      <c r="A14" s="19"/>
      <c r="B14" s="36"/>
      <c r="C14" s="19"/>
      <c r="D14" s="20" t="s">
        <v>19</v>
      </c>
      <c r="E14" s="19"/>
      <c r="F14" s="88" t="s">
        <v>20</v>
      </c>
      <c r="G14" s="19"/>
      <c r="H14" s="19"/>
      <c r="I14" s="20" t="s">
        <v>21</v>
      </c>
      <c r="J14" s="89" t="str">
        <f>'Rekapitulácia stavby'!AN8</f>
        <v>17. 6. 2020</v>
      </c>
      <c r="K14" s="19"/>
      <c r="L14" s="86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46" s="87" customFormat="1" ht="10.9" customHeight="1">
      <c r="A15" s="19"/>
      <c r="B15" s="36"/>
      <c r="C15" s="19"/>
      <c r="D15" s="19"/>
      <c r="E15" s="19"/>
      <c r="F15" s="19"/>
      <c r="G15" s="19"/>
      <c r="H15" s="19"/>
      <c r="I15" s="19"/>
      <c r="J15" s="19"/>
      <c r="K15" s="19"/>
      <c r="L15" s="86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46" s="87" customFormat="1" ht="12" customHeight="1">
      <c r="A16" s="19"/>
      <c r="B16" s="36"/>
      <c r="C16" s="19"/>
      <c r="D16" s="20" t="s">
        <v>23</v>
      </c>
      <c r="E16" s="19"/>
      <c r="F16" s="19"/>
      <c r="G16" s="19"/>
      <c r="H16" s="19"/>
      <c r="I16" s="20" t="s">
        <v>24</v>
      </c>
      <c r="J16" s="88" t="s">
        <v>1</v>
      </c>
      <c r="K16" s="19"/>
      <c r="L16" s="86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87" customFormat="1" ht="18" customHeight="1">
      <c r="A17" s="19"/>
      <c r="B17" s="36"/>
      <c r="C17" s="19"/>
      <c r="D17" s="19"/>
      <c r="E17" s="88" t="s">
        <v>25</v>
      </c>
      <c r="F17" s="19"/>
      <c r="G17" s="19"/>
      <c r="H17" s="19"/>
      <c r="I17" s="20" t="s">
        <v>26</v>
      </c>
      <c r="J17" s="88" t="s">
        <v>1</v>
      </c>
      <c r="K17" s="19"/>
      <c r="L17" s="86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87" customFormat="1" ht="6.95" customHeight="1">
      <c r="A18" s="19"/>
      <c r="B18" s="36"/>
      <c r="C18" s="19"/>
      <c r="D18" s="19"/>
      <c r="E18" s="19"/>
      <c r="F18" s="19"/>
      <c r="G18" s="19"/>
      <c r="H18" s="19"/>
      <c r="I18" s="19"/>
      <c r="J18" s="19"/>
      <c r="K18" s="19"/>
      <c r="L18" s="86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87" customFormat="1" ht="12" customHeight="1">
      <c r="A19" s="19"/>
      <c r="B19" s="36"/>
      <c r="C19" s="19"/>
      <c r="D19" s="20" t="s">
        <v>27</v>
      </c>
      <c r="E19" s="19"/>
      <c r="F19" s="19"/>
      <c r="G19" s="19"/>
      <c r="H19" s="19"/>
      <c r="I19" s="20" t="s">
        <v>24</v>
      </c>
      <c r="J19" s="58" t="str">
        <f>'Rekapitulácia stavby'!AN13</f>
        <v>Vyplň údaj</v>
      </c>
      <c r="K19" s="19"/>
      <c r="L19" s="86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87" customFormat="1" ht="18" customHeight="1">
      <c r="A20" s="19"/>
      <c r="B20" s="36"/>
      <c r="C20" s="19"/>
      <c r="D20" s="19"/>
      <c r="E20" s="378" t="str">
        <f>'Rekapitulácia stavby'!E14</f>
        <v>Vyplň údaj</v>
      </c>
      <c r="F20" s="379"/>
      <c r="G20" s="379"/>
      <c r="H20" s="379"/>
      <c r="I20" s="20" t="s">
        <v>26</v>
      </c>
      <c r="J20" s="58" t="str">
        <f>'Rekapitulácia stavby'!AN14</f>
        <v>Vyplň údaj</v>
      </c>
      <c r="K20" s="19"/>
      <c r="L20" s="86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87" customFormat="1" ht="6.95" customHeight="1">
      <c r="A21" s="19"/>
      <c r="B21" s="36"/>
      <c r="C21" s="19"/>
      <c r="D21" s="19"/>
      <c r="E21" s="19"/>
      <c r="F21" s="19"/>
      <c r="G21" s="19"/>
      <c r="H21" s="19"/>
      <c r="I21" s="19"/>
      <c r="J21" s="19"/>
      <c r="K21" s="19"/>
      <c r="L21" s="86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87" customFormat="1" ht="12" customHeight="1">
      <c r="A22" s="19"/>
      <c r="B22" s="36"/>
      <c r="C22" s="19"/>
      <c r="D22" s="20" t="s">
        <v>29</v>
      </c>
      <c r="E22" s="19"/>
      <c r="F22" s="19"/>
      <c r="G22" s="19"/>
      <c r="H22" s="19"/>
      <c r="I22" s="20" t="s">
        <v>24</v>
      </c>
      <c r="J22" s="88" t="s">
        <v>1</v>
      </c>
      <c r="K22" s="19"/>
      <c r="L22" s="86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87" customFormat="1" ht="18" customHeight="1">
      <c r="A23" s="19"/>
      <c r="B23" s="36"/>
      <c r="C23" s="19"/>
      <c r="D23" s="19"/>
      <c r="E23" s="88" t="s">
        <v>30</v>
      </c>
      <c r="F23" s="19"/>
      <c r="G23" s="19"/>
      <c r="H23" s="19"/>
      <c r="I23" s="20" t="s">
        <v>26</v>
      </c>
      <c r="J23" s="88" t="s">
        <v>1</v>
      </c>
      <c r="K23" s="19"/>
      <c r="L23" s="86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87" customFormat="1" ht="6.95" customHeight="1">
      <c r="A24" s="19"/>
      <c r="B24" s="36"/>
      <c r="C24" s="19"/>
      <c r="D24" s="19"/>
      <c r="E24" s="19"/>
      <c r="F24" s="19"/>
      <c r="G24" s="19"/>
      <c r="H24" s="19"/>
      <c r="I24" s="19"/>
      <c r="J24" s="19"/>
      <c r="K24" s="19"/>
      <c r="L24" s="86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87" customFormat="1" ht="12" customHeight="1">
      <c r="A25" s="19"/>
      <c r="B25" s="36"/>
      <c r="C25" s="19"/>
      <c r="D25" s="20" t="s">
        <v>32</v>
      </c>
      <c r="E25" s="19"/>
      <c r="F25" s="19"/>
      <c r="G25" s="19"/>
      <c r="H25" s="19"/>
      <c r="I25" s="20" t="s">
        <v>24</v>
      </c>
      <c r="J25" s="88" t="s">
        <v>1</v>
      </c>
      <c r="K25" s="19"/>
      <c r="L25" s="86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87" customFormat="1" ht="18" customHeight="1">
      <c r="A26" s="19"/>
      <c r="B26" s="36"/>
      <c r="C26" s="19"/>
      <c r="D26" s="19"/>
      <c r="E26" s="88" t="s">
        <v>2026</v>
      </c>
      <c r="F26" s="19"/>
      <c r="G26" s="19"/>
      <c r="H26" s="19"/>
      <c r="I26" s="20" t="s">
        <v>26</v>
      </c>
      <c r="J26" s="88" t="s">
        <v>1</v>
      </c>
      <c r="K26" s="19"/>
      <c r="L26" s="86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87" customFormat="1" ht="6.95" customHeight="1">
      <c r="A27" s="19"/>
      <c r="B27" s="36"/>
      <c r="C27" s="19"/>
      <c r="D27" s="19"/>
      <c r="E27" s="19"/>
      <c r="F27" s="19"/>
      <c r="G27" s="19"/>
      <c r="H27" s="19"/>
      <c r="I27" s="19"/>
      <c r="J27" s="19"/>
      <c r="K27" s="19"/>
      <c r="L27" s="86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s="87" customFormat="1" ht="12" customHeight="1">
      <c r="A28" s="19"/>
      <c r="B28" s="36"/>
      <c r="C28" s="19"/>
      <c r="D28" s="20" t="s">
        <v>34</v>
      </c>
      <c r="E28" s="19"/>
      <c r="F28" s="19"/>
      <c r="G28" s="19"/>
      <c r="H28" s="19"/>
      <c r="I28" s="19"/>
      <c r="J28" s="19"/>
      <c r="K28" s="19"/>
      <c r="L28" s="86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92" customFormat="1" ht="16.5" customHeight="1">
      <c r="A29" s="21"/>
      <c r="B29" s="90"/>
      <c r="C29" s="21"/>
      <c r="D29" s="21"/>
      <c r="E29" s="380" t="s">
        <v>1</v>
      </c>
      <c r="F29" s="380"/>
      <c r="G29" s="380"/>
      <c r="H29" s="380"/>
      <c r="I29" s="21"/>
      <c r="J29" s="21"/>
      <c r="K29" s="21"/>
      <c r="L29" s="9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s="87" customFormat="1" ht="6.95" customHeight="1">
      <c r="A30" s="19"/>
      <c r="B30" s="36"/>
      <c r="C30" s="19"/>
      <c r="D30" s="19"/>
      <c r="E30" s="19"/>
      <c r="F30" s="19"/>
      <c r="G30" s="19"/>
      <c r="H30" s="19"/>
      <c r="I30" s="19"/>
      <c r="J30" s="19"/>
      <c r="K30" s="19"/>
      <c r="L30" s="86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87" customFormat="1" ht="6.95" customHeight="1">
      <c r="A31" s="19"/>
      <c r="B31" s="36"/>
      <c r="C31" s="19"/>
      <c r="D31" s="22"/>
      <c r="E31" s="22"/>
      <c r="F31" s="22"/>
      <c r="G31" s="22"/>
      <c r="H31" s="22"/>
      <c r="I31" s="22"/>
      <c r="J31" s="22"/>
      <c r="K31" s="22"/>
      <c r="L31" s="86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87" customFormat="1" ht="25.35" customHeight="1">
      <c r="A32" s="19"/>
      <c r="B32" s="36"/>
      <c r="C32" s="19"/>
      <c r="D32" s="162" t="s">
        <v>35</v>
      </c>
      <c r="E32" s="163"/>
      <c r="F32" s="163"/>
      <c r="G32" s="163"/>
      <c r="H32" s="163"/>
      <c r="I32" s="163"/>
      <c r="J32" s="164">
        <f>ROUND(J136, 2)</f>
        <v>0</v>
      </c>
      <c r="K32" s="19"/>
      <c r="L32" s="86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87" customFormat="1" ht="6.95" customHeight="1">
      <c r="A33" s="19"/>
      <c r="B33" s="36"/>
      <c r="C33" s="19"/>
      <c r="D33" s="165"/>
      <c r="E33" s="165"/>
      <c r="F33" s="165"/>
      <c r="G33" s="165"/>
      <c r="H33" s="165"/>
      <c r="I33" s="165"/>
      <c r="J33" s="165"/>
      <c r="K33" s="22"/>
      <c r="L33" s="86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87" customFormat="1" ht="14.45" customHeight="1">
      <c r="A34" s="19"/>
      <c r="B34" s="36"/>
      <c r="C34" s="19"/>
      <c r="D34" s="163"/>
      <c r="E34" s="163"/>
      <c r="F34" s="166" t="s">
        <v>37</v>
      </c>
      <c r="G34" s="163"/>
      <c r="H34" s="163"/>
      <c r="I34" s="166" t="s">
        <v>36</v>
      </c>
      <c r="J34" s="166" t="s">
        <v>38</v>
      </c>
      <c r="K34" s="19"/>
      <c r="L34" s="86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87" customFormat="1" ht="14.45" customHeight="1">
      <c r="A35" s="19"/>
      <c r="B35" s="36"/>
      <c r="C35" s="19"/>
      <c r="D35" s="167" t="s">
        <v>39</v>
      </c>
      <c r="E35" s="168" t="s">
        <v>40</v>
      </c>
      <c r="F35" s="169">
        <f>ROUND((SUM(BE136:BE244)),  2)</f>
        <v>0</v>
      </c>
      <c r="G35" s="163"/>
      <c r="H35" s="163"/>
      <c r="I35" s="170">
        <v>0.2</v>
      </c>
      <c r="J35" s="169">
        <f>ROUND(((SUM(BE136:BE244))*I35),  2)</f>
        <v>0</v>
      </c>
      <c r="K35" s="19"/>
      <c r="L35" s="86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87" customFormat="1" ht="14.45" customHeight="1">
      <c r="A36" s="19"/>
      <c r="B36" s="36"/>
      <c r="C36" s="19"/>
      <c r="D36" s="163"/>
      <c r="E36" s="168" t="s">
        <v>41</v>
      </c>
      <c r="F36" s="169">
        <f>ROUND((SUM(BF136:BF244)),  2)</f>
        <v>0</v>
      </c>
      <c r="G36" s="163"/>
      <c r="H36" s="163"/>
      <c r="I36" s="170">
        <v>0.2</v>
      </c>
      <c r="J36" s="169">
        <f>ROUND(((SUM(BF136:BF244))*I36),  2)</f>
        <v>0</v>
      </c>
      <c r="K36" s="19"/>
      <c r="L36" s="86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87" customFormat="1" ht="14.45" hidden="1" customHeight="1">
      <c r="A37" s="19"/>
      <c r="B37" s="36"/>
      <c r="C37" s="19"/>
      <c r="D37" s="163"/>
      <c r="E37" s="168" t="s">
        <v>42</v>
      </c>
      <c r="F37" s="169">
        <f>ROUND((SUM(BG136:BG244)),  2)</f>
        <v>0</v>
      </c>
      <c r="G37" s="163"/>
      <c r="H37" s="163"/>
      <c r="I37" s="170">
        <v>0.2</v>
      </c>
      <c r="J37" s="169">
        <f>0</f>
        <v>0</v>
      </c>
      <c r="K37" s="19"/>
      <c r="L37" s="86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87" customFormat="1" ht="14.45" hidden="1" customHeight="1">
      <c r="A38" s="19"/>
      <c r="B38" s="36"/>
      <c r="C38" s="19"/>
      <c r="D38" s="163"/>
      <c r="E38" s="168" t="s">
        <v>43</v>
      </c>
      <c r="F38" s="169">
        <f>ROUND((SUM(BH136:BH244)),  2)</f>
        <v>0</v>
      </c>
      <c r="G38" s="163"/>
      <c r="H38" s="163"/>
      <c r="I38" s="170">
        <v>0.2</v>
      </c>
      <c r="J38" s="169">
        <f>0</f>
        <v>0</v>
      </c>
      <c r="K38" s="19"/>
      <c r="L38" s="86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87" customFormat="1" ht="14.45" hidden="1" customHeight="1">
      <c r="A39" s="19"/>
      <c r="B39" s="36"/>
      <c r="C39" s="19"/>
      <c r="D39" s="163"/>
      <c r="E39" s="168" t="s">
        <v>44</v>
      </c>
      <c r="F39" s="169">
        <f>ROUND((SUM(BI136:BI244)),  2)</f>
        <v>0</v>
      </c>
      <c r="G39" s="163"/>
      <c r="H39" s="163"/>
      <c r="I39" s="170">
        <v>0</v>
      </c>
      <c r="J39" s="169">
        <f>0</f>
        <v>0</v>
      </c>
      <c r="K39" s="19"/>
      <c r="L39" s="86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s="87" customFormat="1" ht="6.95" customHeight="1">
      <c r="A40" s="19"/>
      <c r="B40" s="36"/>
      <c r="C40" s="19"/>
      <c r="D40" s="163"/>
      <c r="E40" s="163"/>
      <c r="F40" s="163"/>
      <c r="G40" s="163"/>
      <c r="H40" s="163"/>
      <c r="I40" s="163"/>
      <c r="J40" s="163"/>
      <c r="K40" s="19"/>
      <c r="L40" s="86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s="87" customFormat="1" ht="25.35" customHeight="1">
      <c r="A41" s="19"/>
      <c r="B41" s="36"/>
      <c r="C41" s="28"/>
      <c r="D41" s="171" t="s">
        <v>45</v>
      </c>
      <c r="E41" s="172"/>
      <c r="F41" s="172"/>
      <c r="G41" s="173" t="s">
        <v>46</v>
      </c>
      <c r="H41" s="174" t="s">
        <v>47</v>
      </c>
      <c r="I41" s="172"/>
      <c r="J41" s="175">
        <f>SUM(J32:J39)</f>
        <v>0</v>
      </c>
      <c r="K41" s="93"/>
      <c r="L41" s="86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s="87" customFormat="1" ht="14.45" customHeight="1">
      <c r="A42" s="19"/>
      <c r="B42" s="36"/>
      <c r="C42" s="19"/>
      <c r="D42" s="19"/>
      <c r="E42" s="19"/>
      <c r="F42" s="19"/>
      <c r="G42" s="19"/>
      <c r="H42" s="19"/>
      <c r="I42" s="19"/>
      <c r="J42" s="19"/>
      <c r="K42" s="19"/>
      <c r="L42" s="8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ht="14.45" customHeight="1">
      <c r="B43" s="83"/>
      <c r="L43" s="83"/>
    </row>
    <row r="44" spans="1:31" ht="14.45" customHeight="1">
      <c r="B44" s="83"/>
      <c r="L44" s="83"/>
    </row>
    <row r="45" spans="1:31" ht="14.45" customHeight="1">
      <c r="B45" s="83"/>
      <c r="L45" s="83"/>
    </row>
    <row r="46" spans="1:31" ht="14.45" customHeight="1">
      <c r="B46" s="83"/>
      <c r="L46" s="83"/>
    </row>
    <row r="47" spans="1:31" ht="14.45" customHeight="1">
      <c r="B47" s="83"/>
      <c r="L47" s="83"/>
    </row>
    <row r="48" spans="1:31" ht="14.45" customHeight="1">
      <c r="B48" s="83"/>
      <c r="L48" s="83"/>
    </row>
    <row r="49" spans="1:31" ht="14.45" customHeight="1">
      <c r="B49" s="83"/>
      <c r="L49" s="83"/>
    </row>
    <row r="50" spans="1:31" s="87" customFormat="1" ht="14.45" customHeight="1">
      <c r="B50" s="86"/>
      <c r="D50" s="94" t="s">
        <v>48</v>
      </c>
      <c r="E50" s="23"/>
      <c r="F50" s="23"/>
      <c r="G50" s="94" t="s">
        <v>49</v>
      </c>
      <c r="H50" s="23"/>
      <c r="I50" s="23"/>
      <c r="J50" s="23"/>
      <c r="K50" s="23"/>
      <c r="L50" s="86"/>
    </row>
    <row r="51" spans="1:31">
      <c r="B51" s="83"/>
      <c r="L51" s="83"/>
    </row>
    <row r="52" spans="1:31">
      <c r="B52" s="83"/>
      <c r="L52" s="83"/>
    </row>
    <row r="53" spans="1:31">
      <c r="B53" s="83"/>
      <c r="L53" s="83"/>
    </row>
    <row r="54" spans="1:31">
      <c r="B54" s="83"/>
      <c r="L54" s="83"/>
    </row>
    <row r="55" spans="1:31">
      <c r="B55" s="83"/>
      <c r="L55" s="83"/>
    </row>
    <row r="56" spans="1:31">
      <c r="B56" s="83"/>
      <c r="L56" s="83"/>
    </row>
    <row r="57" spans="1:31">
      <c r="B57" s="83"/>
      <c r="L57" s="83"/>
    </row>
    <row r="58" spans="1:31">
      <c r="B58" s="83"/>
      <c r="L58" s="83"/>
    </row>
    <row r="59" spans="1:31">
      <c r="B59" s="83"/>
      <c r="L59" s="83"/>
    </row>
    <row r="60" spans="1:31">
      <c r="B60" s="83"/>
      <c r="L60" s="83"/>
    </row>
    <row r="61" spans="1:31" s="87" customFormat="1" ht="12.75">
      <c r="A61" s="19"/>
      <c r="B61" s="36"/>
      <c r="C61" s="19"/>
      <c r="D61" s="95" t="s">
        <v>50</v>
      </c>
      <c r="E61" s="24"/>
      <c r="F61" s="96" t="s">
        <v>51</v>
      </c>
      <c r="G61" s="95" t="s">
        <v>50</v>
      </c>
      <c r="H61" s="24"/>
      <c r="I61" s="24"/>
      <c r="J61" s="97" t="s">
        <v>51</v>
      </c>
      <c r="K61" s="24"/>
      <c r="L61" s="86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>
      <c r="B62" s="83"/>
      <c r="L62" s="83"/>
    </row>
    <row r="63" spans="1:31">
      <c r="B63" s="83"/>
      <c r="L63" s="83"/>
    </row>
    <row r="64" spans="1:31">
      <c r="B64" s="83"/>
      <c r="L64" s="83"/>
    </row>
    <row r="65" spans="1:31" s="87" customFormat="1" ht="12.75">
      <c r="A65" s="19"/>
      <c r="B65" s="36"/>
      <c r="C65" s="19"/>
      <c r="D65" s="94" t="s">
        <v>52</v>
      </c>
      <c r="E65" s="25"/>
      <c r="F65" s="25"/>
      <c r="G65" s="94" t="s">
        <v>53</v>
      </c>
      <c r="H65" s="25"/>
      <c r="I65" s="25"/>
      <c r="J65" s="25"/>
      <c r="K65" s="25"/>
      <c r="L65" s="86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>
      <c r="B66" s="83"/>
      <c r="L66" s="83"/>
    </row>
    <row r="67" spans="1:31">
      <c r="B67" s="83"/>
      <c r="L67" s="83"/>
    </row>
    <row r="68" spans="1:31">
      <c r="B68" s="83"/>
      <c r="L68" s="83"/>
    </row>
    <row r="69" spans="1:31">
      <c r="B69" s="83"/>
      <c r="L69" s="83"/>
    </row>
    <row r="70" spans="1:31">
      <c r="B70" s="83"/>
      <c r="L70" s="83"/>
    </row>
    <row r="71" spans="1:31">
      <c r="B71" s="83"/>
      <c r="L71" s="83"/>
    </row>
    <row r="72" spans="1:31">
      <c r="B72" s="83"/>
      <c r="L72" s="83"/>
    </row>
    <row r="73" spans="1:31">
      <c r="B73" s="83"/>
      <c r="L73" s="83"/>
    </row>
    <row r="74" spans="1:31">
      <c r="B74" s="83"/>
      <c r="L74" s="83"/>
    </row>
    <row r="75" spans="1:31">
      <c r="B75" s="83"/>
      <c r="L75" s="83"/>
    </row>
    <row r="76" spans="1:31" s="87" customFormat="1" ht="12.75">
      <c r="A76" s="19"/>
      <c r="B76" s="36"/>
      <c r="C76" s="19"/>
      <c r="D76" s="95" t="s">
        <v>50</v>
      </c>
      <c r="E76" s="24"/>
      <c r="F76" s="96" t="s">
        <v>51</v>
      </c>
      <c r="G76" s="95" t="s">
        <v>50</v>
      </c>
      <c r="H76" s="24"/>
      <c r="I76" s="24"/>
      <c r="J76" s="97" t="s">
        <v>51</v>
      </c>
      <c r="K76" s="24"/>
      <c r="L76" s="86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87" customFormat="1" ht="14.45" customHeight="1">
      <c r="A77" s="19"/>
      <c r="B77" s="98"/>
      <c r="C77" s="26"/>
      <c r="D77" s="26"/>
      <c r="E77" s="26"/>
      <c r="F77" s="26"/>
      <c r="G77" s="26"/>
      <c r="H77" s="26"/>
      <c r="I77" s="26"/>
      <c r="J77" s="26"/>
      <c r="K77" s="26"/>
      <c r="L77" s="86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pans="1:31" s="87" customFormat="1" ht="6.95" customHeight="1">
      <c r="A81" s="19"/>
      <c r="B81" s="99"/>
      <c r="C81" s="27"/>
      <c r="D81" s="27"/>
      <c r="E81" s="27"/>
      <c r="F81" s="27"/>
      <c r="G81" s="27"/>
      <c r="H81" s="27"/>
      <c r="I81" s="27"/>
      <c r="J81" s="27"/>
      <c r="K81" s="27"/>
      <c r="L81" s="86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s="87" customFormat="1" ht="24.95" customHeight="1">
      <c r="A82" s="19"/>
      <c r="B82" s="36"/>
      <c r="C82" s="84" t="s">
        <v>158</v>
      </c>
      <c r="D82" s="19"/>
      <c r="E82" s="19"/>
      <c r="F82" s="19"/>
      <c r="G82" s="19"/>
      <c r="H82" s="19"/>
      <c r="I82" s="19"/>
      <c r="J82" s="19"/>
      <c r="K82" s="19"/>
      <c r="L82" s="86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s="87" customFormat="1" ht="6.95" customHeight="1">
      <c r="A83" s="19"/>
      <c r="B83" s="36"/>
      <c r="C83" s="19"/>
      <c r="D83" s="19"/>
      <c r="E83" s="19"/>
      <c r="F83" s="19"/>
      <c r="G83" s="19"/>
      <c r="H83" s="19"/>
      <c r="I83" s="19"/>
      <c r="J83" s="19"/>
      <c r="K83" s="19"/>
      <c r="L83" s="86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s="87" customFormat="1" ht="12" customHeight="1">
      <c r="A84" s="19"/>
      <c r="B84" s="36"/>
      <c r="C84" s="20" t="s">
        <v>15</v>
      </c>
      <c r="D84" s="19"/>
      <c r="E84" s="19"/>
      <c r="F84" s="19"/>
      <c r="G84" s="19"/>
      <c r="H84" s="19"/>
      <c r="I84" s="19"/>
      <c r="J84" s="19"/>
      <c r="K84" s="19"/>
      <c r="L84" s="86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s="87" customFormat="1" ht="16.5" customHeight="1">
      <c r="A85" s="19"/>
      <c r="B85" s="36"/>
      <c r="C85" s="19"/>
      <c r="D85" s="19"/>
      <c r="E85" s="376" t="str">
        <f>E7</f>
        <v>REKONŠTRUKCIA ŠKOLSKEJ KUCHYNE ZŠ HOLÍČSKA 50 BA-Petržalka</v>
      </c>
      <c r="F85" s="377"/>
      <c r="G85" s="377"/>
      <c r="H85" s="377"/>
      <c r="I85" s="19"/>
      <c r="J85" s="19"/>
      <c r="K85" s="19"/>
      <c r="L85" s="86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12" customHeight="1">
      <c r="B86" s="83"/>
      <c r="C86" s="20" t="s">
        <v>134</v>
      </c>
      <c r="L86" s="83"/>
    </row>
    <row r="87" spans="1:31" s="87" customFormat="1" ht="16.5" customHeight="1">
      <c r="A87" s="19"/>
      <c r="B87" s="36"/>
      <c r="C87" s="19"/>
      <c r="D87" s="19"/>
      <c r="E87" s="376" t="s">
        <v>137</v>
      </c>
      <c r="F87" s="373"/>
      <c r="G87" s="373"/>
      <c r="H87" s="373"/>
      <c r="I87" s="19"/>
      <c r="J87" s="19"/>
      <c r="K87" s="19"/>
      <c r="L87" s="86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s="87" customFormat="1" ht="12" customHeight="1">
      <c r="A88" s="19"/>
      <c r="B88" s="36"/>
      <c r="C88" s="20" t="s">
        <v>142</v>
      </c>
      <c r="D88" s="19"/>
      <c r="E88" s="19"/>
      <c r="F88" s="19"/>
      <c r="G88" s="19"/>
      <c r="H88" s="19"/>
      <c r="I88" s="19"/>
      <c r="J88" s="19"/>
      <c r="K88" s="19"/>
      <c r="L88" s="86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s="87" customFormat="1" ht="16.5" customHeight="1">
      <c r="A89" s="19"/>
      <c r="B89" s="36"/>
      <c r="C89" s="19"/>
      <c r="D89" s="19"/>
      <c r="E89" s="372" t="str">
        <f>E11</f>
        <v xml:space="preserve">SO01.A-7 - SO01A.7 Technológia stravovacej prevádzky </v>
      </c>
      <c r="F89" s="373"/>
      <c r="G89" s="373"/>
      <c r="H89" s="373"/>
      <c r="I89" s="19"/>
      <c r="J89" s="19"/>
      <c r="K89" s="19"/>
      <c r="L89" s="86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s="87" customFormat="1" ht="6.95" customHeight="1">
      <c r="A90" s="19"/>
      <c r="B90" s="36"/>
      <c r="C90" s="19"/>
      <c r="D90" s="19"/>
      <c r="E90" s="19"/>
      <c r="F90" s="19"/>
      <c r="G90" s="19"/>
      <c r="H90" s="19"/>
      <c r="I90" s="19"/>
      <c r="J90" s="19"/>
      <c r="K90" s="19"/>
      <c r="L90" s="86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s="87" customFormat="1" ht="12" customHeight="1">
      <c r="A91" s="19"/>
      <c r="B91" s="36"/>
      <c r="C91" s="20" t="s">
        <v>19</v>
      </c>
      <c r="D91" s="19"/>
      <c r="E91" s="19"/>
      <c r="F91" s="88" t="str">
        <f>F14</f>
        <v>Petržalka - Bratislava</v>
      </c>
      <c r="G91" s="19"/>
      <c r="H91" s="19"/>
      <c r="I91" s="20" t="s">
        <v>21</v>
      </c>
      <c r="J91" s="89" t="str">
        <f>IF(J14="","",J14)</f>
        <v>17. 6. 2020</v>
      </c>
      <c r="K91" s="19"/>
      <c r="L91" s="86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s="87" customFormat="1" ht="6.95" customHeight="1">
      <c r="A92" s="19"/>
      <c r="B92" s="36"/>
      <c r="C92" s="19"/>
      <c r="D92" s="19"/>
      <c r="E92" s="19"/>
      <c r="F92" s="19"/>
      <c r="G92" s="19"/>
      <c r="H92" s="19"/>
      <c r="I92" s="19"/>
      <c r="J92" s="19"/>
      <c r="K92" s="19"/>
      <c r="L92" s="86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s="87" customFormat="1" ht="40.15" customHeight="1">
      <c r="A93" s="19"/>
      <c r="B93" s="36"/>
      <c r="C93" s="20" t="s">
        <v>23</v>
      </c>
      <c r="D93" s="19"/>
      <c r="E93" s="19"/>
      <c r="F93" s="88" t="str">
        <f>E17</f>
        <v>Mestská časť Bratislava-Petržalka, Kutlíkova7,BA5</v>
      </c>
      <c r="G93" s="19"/>
      <c r="H93" s="19"/>
      <c r="I93" s="20" t="s">
        <v>29</v>
      </c>
      <c r="J93" s="100" t="str">
        <f>E23</f>
        <v>STAPRING a.s.,Piaristická ul.2, 949 24 NITRA</v>
      </c>
      <c r="K93" s="19"/>
      <c r="L93" s="86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s="87" customFormat="1" ht="15.2" customHeight="1">
      <c r="A94" s="19"/>
      <c r="B94" s="36"/>
      <c r="C94" s="20" t="s">
        <v>27</v>
      </c>
      <c r="D94" s="19"/>
      <c r="E94" s="19"/>
      <c r="F94" s="88" t="str">
        <f>IF(E20="","",E20)</f>
        <v>Vyplň údaj</v>
      </c>
      <c r="G94" s="19"/>
      <c r="H94" s="19"/>
      <c r="I94" s="20" t="s">
        <v>32</v>
      </c>
      <c r="J94" s="100" t="str">
        <f>E26</f>
        <v>Martin Javor</v>
      </c>
      <c r="K94" s="19"/>
      <c r="L94" s="86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s="87" customFormat="1" ht="10.35" customHeight="1">
      <c r="A95" s="19"/>
      <c r="B95" s="36"/>
      <c r="C95" s="19"/>
      <c r="D95" s="19"/>
      <c r="E95" s="19"/>
      <c r="F95" s="19"/>
      <c r="G95" s="19"/>
      <c r="H95" s="19"/>
      <c r="I95" s="19"/>
      <c r="J95" s="19"/>
      <c r="K95" s="19"/>
      <c r="L95" s="86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s="87" customFormat="1" ht="29.25" customHeight="1">
      <c r="A96" s="19"/>
      <c r="B96" s="36"/>
      <c r="C96" s="101" t="s">
        <v>159</v>
      </c>
      <c r="D96" s="28"/>
      <c r="E96" s="28"/>
      <c r="F96" s="28"/>
      <c r="G96" s="28"/>
      <c r="H96" s="28"/>
      <c r="I96" s="28"/>
      <c r="J96" s="102" t="s">
        <v>160</v>
      </c>
      <c r="K96" s="28"/>
      <c r="L96" s="86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47" s="87" customFormat="1" ht="10.35" customHeight="1">
      <c r="A97" s="19"/>
      <c r="B97" s="36"/>
      <c r="C97" s="19"/>
      <c r="D97" s="19"/>
      <c r="E97" s="19"/>
      <c r="F97" s="19"/>
      <c r="G97" s="19"/>
      <c r="H97" s="19"/>
      <c r="I97" s="19"/>
      <c r="J97" s="19"/>
      <c r="K97" s="19"/>
      <c r="L97" s="86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47" s="87" customFormat="1" ht="22.9" customHeight="1">
      <c r="A98" s="19"/>
      <c r="B98" s="36"/>
      <c r="C98" s="176" t="s">
        <v>161</v>
      </c>
      <c r="D98" s="163"/>
      <c r="E98" s="163"/>
      <c r="F98" s="163"/>
      <c r="G98" s="163"/>
      <c r="H98" s="163"/>
      <c r="I98" s="163"/>
      <c r="J98" s="164">
        <f>J136</f>
        <v>0</v>
      </c>
      <c r="K98" s="19"/>
      <c r="L98" s="86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U98" s="80" t="s">
        <v>162</v>
      </c>
    </row>
    <row r="99" spans="1:47" s="103" customFormat="1" ht="24.95" customHeight="1">
      <c r="B99" s="104"/>
      <c r="C99" s="177"/>
      <c r="D99" s="178" t="s">
        <v>2425</v>
      </c>
      <c r="E99" s="179"/>
      <c r="F99" s="179"/>
      <c r="G99" s="179"/>
      <c r="H99" s="179"/>
      <c r="I99" s="179"/>
      <c r="J99" s="180">
        <f>J137</f>
        <v>0</v>
      </c>
      <c r="L99" s="104"/>
    </row>
    <row r="100" spans="1:47" s="105" customFormat="1" ht="19.899999999999999" customHeight="1">
      <c r="B100" s="106"/>
      <c r="C100" s="181"/>
      <c r="D100" s="182" t="s">
        <v>2426</v>
      </c>
      <c r="E100" s="183"/>
      <c r="F100" s="183"/>
      <c r="G100" s="183"/>
      <c r="H100" s="183"/>
      <c r="I100" s="183"/>
      <c r="J100" s="184">
        <f>J138</f>
        <v>0</v>
      </c>
      <c r="L100" s="106"/>
    </row>
    <row r="101" spans="1:47" s="105" customFormat="1" ht="19.899999999999999" customHeight="1">
      <c r="B101" s="106"/>
      <c r="C101" s="181"/>
      <c r="D101" s="182" t="s">
        <v>2427</v>
      </c>
      <c r="E101" s="183"/>
      <c r="F101" s="183"/>
      <c r="G101" s="183"/>
      <c r="H101" s="183"/>
      <c r="I101" s="183"/>
      <c r="J101" s="184">
        <f>J144</f>
        <v>0</v>
      </c>
      <c r="L101" s="106"/>
    </row>
    <row r="102" spans="1:47" s="105" customFormat="1" ht="19.899999999999999" customHeight="1">
      <c r="B102" s="106"/>
      <c r="C102" s="181"/>
      <c r="D102" s="182" t="s">
        <v>2428</v>
      </c>
      <c r="E102" s="183"/>
      <c r="F102" s="183"/>
      <c r="G102" s="183"/>
      <c r="H102" s="183"/>
      <c r="I102" s="183"/>
      <c r="J102" s="184">
        <f>J153</f>
        <v>0</v>
      </c>
      <c r="L102" s="106"/>
    </row>
    <row r="103" spans="1:47" s="105" customFormat="1" ht="19.899999999999999" customHeight="1">
      <c r="B103" s="106"/>
      <c r="C103" s="181"/>
      <c r="D103" s="185" t="s">
        <v>2429</v>
      </c>
      <c r="E103" s="186"/>
      <c r="F103" s="186"/>
      <c r="G103" s="186"/>
      <c r="H103" s="186"/>
      <c r="I103" s="186"/>
      <c r="J103" s="187">
        <f>J160</f>
        <v>0</v>
      </c>
      <c r="L103" s="106"/>
    </row>
    <row r="104" spans="1:47" s="105" customFormat="1" ht="19.899999999999999" customHeight="1">
      <c r="B104" s="106"/>
      <c r="C104" s="181"/>
      <c r="D104" s="185" t="s">
        <v>2430</v>
      </c>
      <c r="E104" s="186"/>
      <c r="F104" s="186"/>
      <c r="G104" s="186"/>
      <c r="H104" s="186"/>
      <c r="I104" s="186"/>
      <c r="J104" s="187">
        <f>J163</f>
        <v>0</v>
      </c>
      <c r="L104" s="106"/>
    </row>
    <row r="105" spans="1:47" s="105" customFormat="1" ht="19.899999999999999" customHeight="1">
      <c r="B105" s="106"/>
      <c r="C105" s="181"/>
      <c r="D105" s="185" t="s">
        <v>2431</v>
      </c>
      <c r="E105" s="186"/>
      <c r="F105" s="186"/>
      <c r="G105" s="186"/>
      <c r="H105" s="186"/>
      <c r="I105" s="186"/>
      <c r="J105" s="187">
        <f>J170</f>
        <v>0</v>
      </c>
      <c r="L105" s="106"/>
    </row>
    <row r="106" spans="1:47" s="105" customFormat="1" ht="19.899999999999999" customHeight="1">
      <c r="B106" s="106"/>
      <c r="C106" s="181"/>
      <c r="D106" s="185" t="s">
        <v>2432</v>
      </c>
      <c r="E106" s="186"/>
      <c r="F106" s="186"/>
      <c r="G106" s="186"/>
      <c r="H106" s="186"/>
      <c r="I106" s="186"/>
      <c r="J106" s="187">
        <f>J175</f>
        <v>0</v>
      </c>
      <c r="L106" s="106"/>
    </row>
    <row r="107" spans="1:47" s="105" customFormat="1" ht="19.899999999999999" customHeight="1">
      <c r="B107" s="106"/>
      <c r="C107" s="181"/>
      <c r="D107" s="182" t="s">
        <v>2433</v>
      </c>
      <c r="E107" s="183"/>
      <c r="F107" s="183"/>
      <c r="G107" s="183"/>
      <c r="H107" s="183"/>
      <c r="I107" s="183"/>
      <c r="J107" s="184">
        <f>J185</f>
        <v>0</v>
      </c>
      <c r="L107" s="106"/>
    </row>
    <row r="108" spans="1:47" s="105" customFormat="1" ht="19.899999999999999" customHeight="1">
      <c r="B108" s="106"/>
      <c r="C108" s="181"/>
      <c r="D108" s="182" t="s">
        <v>2434</v>
      </c>
      <c r="E108" s="183"/>
      <c r="F108" s="183"/>
      <c r="G108" s="183"/>
      <c r="H108" s="183"/>
      <c r="I108" s="183"/>
      <c r="J108" s="184">
        <f>J197</f>
        <v>0</v>
      </c>
      <c r="L108" s="106"/>
    </row>
    <row r="109" spans="1:47" s="105" customFormat="1" ht="19.899999999999999" customHeight="1">
      <c r="B109" s="106"/>
      <c r="C109" s="181"/>
      <c r="D109" s="182" t="s">
        <v>2435</v>
      </c>
      <c r="E109" s="183"/>
      <c r="F109" s="183"/>
      <c r="G109" s="183"/>
      <c r="H109" s="183"/>
      <c r="I109" s="183"/>
      <c r="J109" s="184">
        <f>J208</f>
        <v>0</v>
      </c>
      <c r="L109" s="106"/>
    </row>
    <row r="110" spans="1:47" s="105" customFormat="1" ht="19.899999999999999" customHeight="1">
      <c r="B110" s="106"/>
      <c r="C110" s="181"/>
      <c r="D110" s="182" t="s">
        <v>2436</v>
      </c>
      <c r="E110" s="183"/>
      <c r="F110" s="183"/>
      <c r="G110" s="183"/>
      <c r="H110" s="183"/>
      <c r="I110" s="183"/>
      <c r="J110" s="184">
        <f>J219</f>
        <v>0</v>
      </c>
      <c r="L110" s="106"/>
    </row>
    <row r="111" spans="1:47" s="105" customFormat="1" ht="19.899999999999999" customHeight="1">
      <c r="B111" s="106"/>
      <c r="C111" s="181"/>
      <c r="D111" s="182" t="s">
        <v>2437</v>
      </c>
      <c r="E111" s="183"/>
      <c r="F111" s="183"/>
      <c r="G111" s="183"/>
      <c r="H111" s="183"/>
      <c r="I111" s="183"/>
      <c r="J111" s="184">
        <f>J231</f>
        <v>0</v>
      </c>
      <c r="L111" s="106"/>
    </row>
    <row r="112" spans="1:47" s="105" customFormat="1" ht="19.899999999999999" customHeight="1">
      <c r="B112" s="106"/>
      <c r="C112" s="181"/>
      <c r="D112" s="185" t="s">
        <v>2438</v>
      </c>
      <c r="E112" s="186"/>
      <c r="F112" s="186"/>
      <c r="G112" s="186"/>
      <c r="H112" s="186"/>
      <c r="I112" s="186"/>
      <c r="J112" s="187">
        <f>J234</f>
        <v>0</v>
      </c>
      <c r="L112" s="106"/>
    </row>
    <row r="113" spans="1:31" s="105" customFormat="1" ht="19.899999999999999" customHeight="1">
      <c r="B113" s="106"/>
      <c r="C113" s="181"/>
      <c r="D113" s="182" t="s">
        <v>2439</v>
      </c>
      <c r="E113" s="183"/>
      <c r="F113" s="183"/>
      <c r="G113" s="183"/>
      <c r="H113" s="183"/>
      <c r="I113" s="183"/>
      <c r="J113" s="184">
        <f>J238</f>
        <v>0</v>
      </c>
      <c r="L113" s="106"/>
    </row>
    <row r="114" spans="1:31" s="105" customFormat="1" ht="19.899999999999999" customHeight="1">
      <c r="B114" s="106"/>
      <c r="C114" s="181"/>
      <c r="D114" s="182" t="s">
        <v>2440</v>
      </c>
      <c r="E114" s="183"/>
      <c r="F114" s="183"/>
      <c r="G114" s="183"/>
      <c r="H114" s="183"/>
      <c r="I114" s="183"/>
      <c r="J114" s="184">
        <f>J240</f>
        <v>0</v>
      </c>
      <c r="L114" s="106"/>
    </row>
    <row r="115" spans="1:31" s="87" customFormat="1" ht="21.75" customHeight="1">
      <c r="A115" s="19"/>
      <c r="B115" s="36"/>
      <c r="C115" s="19"/>
      <c r="D115" s="19"/>
      <c r="E115" s="19"/>
      <c r="F115" s="19"/>
      <c r="G115" s="19"/>
      <c r="H115" s="19"/>
      <c r="I115" s="19"/>
      <c r="J115" s="19"/>
      <c r="K115" s="19"/>
      <c r="L115" s="86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31" s="87" customFormat="1" ht="6.95" customHeight="1">
      <c r="A116" s="19"/>
      <c r="B116" s="98"/>
      <c r="C116" s="26"/>
      <c r="D116" s="26"/>
      <c r="E116" s="26"/>
      <c r="F116" s="26"/>
      <c r="G116" s="26"/>
      <c r="H116" s="26"/>
      <c r="I116" s="26"/>
      <c r="J116" s="26"/>
      <c r="K116" s="26"/>
      <c r="L116" s="86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20" spans="1:31" s="87" customFormat="1" ht="6.95" customHeight="1">
      <c r="A120" s="19"/>
      <c r="B120" s="99"/>
      <c r="C120" s="27"/>
      <c r="D120" s="27"/>
      <c r="E120" s="27"/>
      <c r="F120" s="27"/>
      <c r="G120" s="27"/>
      <c r="H120" s="27"/>
      <c r="I120" s="27"/>
      <c r="J120" s="27"/>
      <c r="K120" s="27"/>
      <c r="L120" s="86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31" s="87" customFormat="1" ht="24.95" customHeight="1">
      <c r="A121" s="19"/>
      <c r="B121" s="36"/>
      <c r="C121" s="84" t="s">
        <v>189</v>
      </c>
      <c r="D121" s="19"/>
      <c r="E121" s="19"/>
      <c r="F121" s="19"/>
      <c r="G121" s="19"/>
      <c r="H121" s="19"/>
      <c r="I121" s="19"/>
      <c r="J121" s="19"/>
      <c r="K121" s="19"/>
      <c r="L121" s="86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31" s="87" customFormat="1" ht="6.95" customHeight="1">
      <c r="A122" s="19"/>
      <c r="B122" s="36"/>
      <c r="C122" s="19"/>
      <c r="D122" s="19"/>
      <c r="E122" s="19"/>
      <c r="F122" s="19"/>
      <c r="G122" s="19"/>
      <c r="H122" s="19"/>
      <c r="I122" s="19"/>
      <c r="J122" s="19"/>
      <c r="K122" s="19"/>
      <c r="L122" s="86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1" s="87" customFormat="1" ht="12" customHeight="1">
      <c r="A123" s="19"/>
      <c r="B123" s="36"/>
      <c r="C123" s="20" t="s">
        <v>15</v>
      </c>
      <c r="D123" s="19"/>
      <c r="E123" s="19"/>
      <c r="F123" s="19"/>
      <c r="G123" s="19"/>
      <c r="H123" s="19"/>
      <c r="I123" s="19"/>
      <c r="J123" s="19"/>
      <c r="K123" s="19"/>
      <c r="L123" s="86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pans="1:31" s="87" customFormat="1" ht="16.5" customHeight="1">
      <c r="A124" s="19"/>
      <c r="B124" s="36"/>
      <c r="C124" s="19"/>
      <c r="D124" s="19"/>
      <c r="E124" s="376" t="str">
        <f>E7</f>
        <v>REKONŠTRUKCIA ŠKOLSKEJ KUCHYNE ZŠ HOLÍČSKA 50 BA-Petržalka</v>
      </c>
      <c r="F124" s="377"/>
      <c r="G124" s="377"/>
      <c r="H124" s="377"/>
      <c r="I124" s="19"/>
      <c r="J124" s="19"/>
      <c r="K124" s="19"/>
      <c r="L124" s="86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pans="1:31" ht="12" customHeight="1">
      <c r="B125" s="83"/>
      <c r="C125" s="20" t="s">
        <v>134</v>
      </c>
      <c r="L125" s="83"/>
    </row>
    <row r="126" spans="1:31" s="87" customFormat="1" ht="16.5" customHeight="1">
      <c r="A126" s="19"/>
      <c r="B126" s="36"/>
      <c r="C126" s="19"/>
      <c r="D126" s="19"/>
      <c r="E126" s="376" t="s">
        <v>137</v>
      </c>
      <c r="F126" s="373"/>
      <c r="G126" s="373"/>
      <c r="H126" s="373"/>
      <c r="I126" s="19"/>
      <c r="J126" s="19"/>
      <c r="K126" s="19"/>
      <c r="L126" s="86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1" s="87" customFormat="1" ht="12" customHeight="1">
      <c r="A127" s="19"/>
      <c r="B127" s="36"/>
      <c r="C127" s="20" t="s">
        <v>142</v>
      </c>
      <c r="D127" s="19"/>
      <c r="E127" s="19"/>
      <c r="F127" s="19"/>
      <c r="G127" s="19"/>
      <c r="H127" s="19"/>
      <c r="I127" s="19"/>
      <c r="J127" s="19"/>
      <c r="K127" s="19"/>
      <c r="L127" s="86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1" s="87" customFormat="1" ht="16.5" customHeight="1">
      <c r="A128" s="19"/>
      <c r="B128" s="36"/>
      <c r="C128" s="19"/>
      <c r="D128" s="19"/>
      <c r="E128" s="372" t="str">
        <f>E11</f>
        <v xml:space="preserve">SO01.A-7 - SO01A.7 Technológia stravovacej prevádzky </v>
      </c>
      <c r="F128" s="373"/>
      <c r="G128" s="373"/>
      <c r="H128" s="373"/>
      <c r="I128" s="19"/>
      <c r="J128" s="19"/>
      <c r="K128" s="19"/>
      <c r="L128" s="86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pans="1:65" s="87" customFormat="1" ht="6.95" customHeight="1">
      <c r="A129" s="19"/>
      <c r="B129" s="36"/>
      <c r="C129" s="19"/>
      <c r="D129" s="19"/>
      <c r="E129" s="19"/>
      <c r="F129" s="19"/>
      <c r="G129" s="19"/>
      <c r="H129" s="19"/>
      <c r="I129" s="19"/>
      <c r="J129" s="19"/>
      <c r="K129" s="19"/>
      <c r="L129" s="86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</row>
    <row r="130" spans="1:65" s="87" customFormat="1" ht="12" customHeight="1">
      <c r="A130" s="19"/>
      <c r="B130" s="36"/>
      <c r="C130" s="20" t="s">
        <v>19</v>
      </c>
      <c r="D130" s="19"/>
      <c r="E130" s="19"/>
      <c r="F130" s="88" t="str">
        <f>F14</f>
        <v>Petržalka - Bratislava</v>
      </c>
      <c r="G130" s="19"/>
      <c r="H130" s="19"/>
      <c r="I130" s="20" t="s">
        <v>21</v>
      </c>
      <c r="J130" s="89" t="str">
        <f>IF(J14="","",J14)</f>
        <v>17. 6. 2020</v>
      </c>
      <c r="K130" s="19"/>
      <c r="L130" s="86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pans="1:65" s="87" customFormat="1" ht="6.95" customHeight="1">
      <c r="A131" s="19"/>
      <c r="B131" s="36"/>
      <c r="C131" s="19"/>
      <c r="D131" s="19"/>
      <c r="E131" s="19"/>
      <c r="F131" s="19"/>
      <c r="G131" s="19"/>
      <c r="H131" s="19"/>
      <c r="I131" s="19"/>
      <c r="J131" s="19"/>
      <c r="K131" s="19"/>
      <c r="L131" s="86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pans="1:65" s="87" customFormat="1" ht="40.15" customHeight="1">
      <c r="A132" s="19"/>
      <c r="B132" s="36"/>
      <c r="C132" s="20" t="s">
        <v>23</v>
      </c>
      <c r="D132" s="19"/>
      <c r="E132" s="19"/>
      <c r="F132" s="88" t="str">
        <f>E17</f>
        <v>Mestská časť Bratislava-Petržalka, Kutlíkova7,BA5</v>
      </c>
      <c r="G132" s="19"/>
      <c r="H132" s="19"/>
      <c r="I132" s="20" t="s">
        <v>29</v>
      </c>
      <c r="J132" s="100" t="str">
        <f>E23</f>
        <v>STAPRING a.s.,Piaristická ul.2, 949 24 NITRA</v>
      </c>
      <c r="K132" s="19"/>
      <c r="L132" s="86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65" s="87" customFormat="1" ht="15.2" customHeight="1">
      <c r="A133" s="19"/>
      <c r="B133" s="36"/>
      <c r="C133" s="20" t="s">
        <v>27</v>
      </c>
      <c r="D133" s="19"/>
      <c r="E133" s="19"/>
      <c r="F133" s="88" t="str">
        <f>IF(E20="","",E20)</f>
        <v>Vyplň údaj</v>
      </c>
      <c r="G133" s="19"/>
      <c r="H133" s="19"/>
      <c r="I133" s="20" t="s">
        <v>32</v>
      </c>
      <c r="J133" s="100" t="str">
        <f>E26</f>
        <v>Martin Javor</v>
      </c>
      <c r="K133" s="19"/>
      <c r="L133" s="86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1:65" s="87" customFormat="1" ht="10.35" customHeight="1">
      <c r="A134" s="19"/>
      <c r="B134" s="36"/>
      <c r="C134" s="19"/>
      <c r="D134" s="19"/>
      <c r="E134" s="19"/>
      <c r="F134" s="19"/>
      <c r="G134" s="19"/>
      <c r="H134" s="19"/>
      <c r="I134" s="19"/>
      <c r="J134" s="19"/>
      <c r="K134" s="19"/>
      <c r="L134" s="86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1:65" s="116" customFormat="1" ht="29.25" customHeight="1">
      <c r="A135" s="107"/>
      <c r="B135" s="108"/>
      <c r="C135" s="109" t="s">
        <v>190</v>
      </c>
      <c r="D135" s="33" t="s">
        <v>60</v>
      </c>
      <c r="E135" s="33" t="s">
        <v>56</v>
      </c>
      <c r="F135" s="33" t="s">
        <v>57</v>
      </c>
      <c r="G135" s="33" t="s">
        <v>191</v>
      </c>
      <c r="H135" s="33" t="s">
        <v>192</v>
      </c>
      <c r="I135" s="33" t="s">
        <v>193</v>
      </c>
      <c r="J135" s="110" t="s">
        <v>160</v>
      </c>
      <c r="K135" s="111" t="s">
        <v>194</v>
      </c>
      <c r="L135" s="112"/>
      <c r="M135" s="113" t="s">
        <v>1</v>
      </c>
      <c r="N135" s="114" t="s">
        <v>39</v>
      </c>
      <c r="O135" s="114" t="s">
        <v>195</v>
      </c>
      <c r="P135" s="114" t="s">
        <v>196</v>
      </c>
      <c r="Q135" s="114" t="s">
        <v>197</v>
      </c>
      <c r="R135" s="114" t="s">
        <v>198</v>
      </c>
      <c r="S135" s="114" t="s">
        <v>199</v>
      </c>
      <c r="T135" s="115" t="s">
        <v>200</v>
      </c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</row>
    <row r="136" spans="1:65" s="87" customFormat="1" ht="22.9" customHeight="1">
      <c r="A136" s="19"/>
      <c r="B136" s="36"/>
      <c r="C136" s="240" t="s">
        <v>161</v>
      </c>
      <c r="D136" s="163"/>
      <c r="E136" s="163"/>
      <c r="F136" s="163"/>
      <c r="G136" s="163"/>
      <c r="H136" s="163"/>
      <c r="I136" s="163"/>
      <c r="J136" s="224">
        <f>BK136</f>
        <v>0</v>
      </c>
      <c r="K136" s="19"/>
      <c r="L136" s="36"/>
      <c r="M136" s="118"/>
      <c r="N136" s="119"/>
      <c r="O136" s="22"/>
      <c r="P136" s="120">
        <f>P137</f>
        <v>0</v>
      </c>
      <c r="Q136" s="22"/>
      <c r="R136" s="120">
        <f>R137</f>
        <v>0</v>
      </c>
      <c r="S136" s="22"/>
      <c r="T136" s="121">
        <f>T137</f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T136" s="80" t="s">
        <v>74</v>
      </c>
      <c r="AU136" s="80" t="s">
        <v>162</v>
      </c>
      <c r="BK136" s="122">
        <f>BK137</f>
        <v>0</v>
      </c>
    </row>
    <row r="137" spans="1:65" s="35" customFormat="1" ht="25.9" customHeight="1">
      <c r="B137" s="123"/>
      <c r="C137" s="188"/>
      <c r="D137" s="189" t="s">
        <v>74</v>
      </c>
      <c r="E137" s="190" t="s">
        <v>2441</v>
      </c>
      <c r="F137" s="190" t="s">
        <v>2442</v>
      </c>
      <c r="G137" s="188"/>
      <c r="H137" s="188"/>
      <c r="I137" s="188"/>
      <c r="J137" s="225">
        <f>BK137</f>
        <v>0</v>
      </c>
      <c r="L137" s="123"/>
      <c r="M137" s="125"/>
      <c r="N137" s="126"/>
      <c r="O137" s="126"/>
      <c r="P137" s="127">
        <f>P138+P144+P153+P160+P163+P170+P175+P185+P197+P208+P219+P231+P234+P238+P240</f>
        <v>0</v>
      </c>
      <c r="Q137" s="126"/>
      <c r="R137" s="127">
        <f>R138+R144+R153+R160+R163+R170+R175+R185+R197+R208+R219+R231+R234+R238+R240</f>
        <v>0</v>
      </c>
      <c r="S137" s="126"/>
      <c r="T137" s="128">
        <f>T138+T144+T153+T160+T163+T170+T175+T185+T197+T208+T219+T231+T234+T238+T240</f>
        <v>0</v>
      </c>
      <c r="AR137" s="124" t="s">
        <v>88</v>
      </c>
      <c r="AT137" s="129" t="s">
        <v>74</v>
      </c>
      <c r="AU137" s="129" t="s">
        <v>75</v>
      </c>
      <c r="AY137" s="124" t="s">
        <v>203</v>
      </c>
      <c r="BK137" s="130">
        <f>BK138+BK144+BK153+BK160+BK163+BK170+BK175+BK185+BK197+BK208+BK219+BK231+BK234+BK238+BK240</f>
        <v>0</v>
      </c>
    </row>
    <row r="138" spans="1:65" s="35" customFormat="1" ht="22.9" customHeight="1">
      <c r="B138" s="123"/>
      <c r="C138" s="188"/>
      <c r="D138" s="189" t="s">
        <v>74</v>
      </c>
      <c r="E138" s="191" t="s">
        <v>2443</v>
      </c>
      <c r="F138" s="191" t="s">
        <v>2444</v>
      </c>
      <c r="G138" s="188"/>
      <c r="H138" s="188"/>
      <c r="I138" s="188"/>
      <c r="J138" s="226">
        <f>BK138</f>
        <v>0</v>
      </c>
      <c r="L138" s="123"/>
      <c r="M138" s="125"/>
      <c r="N138" s="126"/>
      <c r="O138" s="126"/>
      <c r="P138" s="127">
        <f>SUM(P139:P143)</f>
        <v>0</v>
      </c>
      <c r="Q138" s="126"/>
      <c r="R138" s="127">
        <f>SUM(R139:R143)</f>
        <v>0</v>
      </c>
      <c r="S138" s="126"/>
      <c r="T138" s="128">
        <f>SUM(T139:T143)</f>
        <v>0</v>
      </c>
      <c r="AR138" s="124" t="s">
        <v>82</v>
      </c>
      <c r="AT138" s="129" t="s">
        <v>74</v>
      </c>
      <c r="AU138" s="129" t="s">
        <v>82</v>
      </c>
      <c r="AY138" s="124" t="s">
        <v>203</v>
      </c>
      <c r="BK138" s="130">
        <f>SUM(BK139:BK143)</f>
        <v>0</v>
      </c>
    </row>
    <row r="139" spans="1:65" s="87" customFormat="1" ht="33" customHeight="1">
      <c r="A139" s="19"/>
      <c r="B139" s="36"/>
      <c r="C139" s="235" t="s">
        <v>82</v>
      </c>
      <c r="D139" s="235" t="s">
        <v>368</v>
      </c>
      <c r="E139" s="236" t="s">
        <v>2051</v>
      </c>
      <c r="F139" s="237" t="s">
        <v>2445</v>
      </c>
      <c r="G139" s="238" t="s">
        <v>209</v>
      </c>
      <c r="H139" s="239">
        <v>2</v>
      </c>
      <c r="I139" s="242"/>
      <c r="J139" s="241">
        <f>ROUND(I139*H139,2)</f>
        <v>0</v>
      </c>
      <c r="K139" s="45"/>
      <c r="L139" s="157"/>
      <c r="M139" s="46" t="s">
        <v>1</v>
      </c>
      <c r="N139" s="158" t="s">
        <v>41</v>
      </c>
      <c r="O139" s="132"/>
      <c r="P139" s="133">
        <f>O139*H139</f>
        <v>0</v>
      </c>
      <c r="Q139" s="133">
        <v>0</v>
      </c>
      <c r="R139" s="133">
        <f>Q139*H139</f>
        <v>0</v>
      </c>
      <c r="S139" s="133">
        <v>0</v>
      </c>
      <c r="T139" s="134">
        <f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135" t="s">
        <v>420</v>
      </c>
      <c r="AT139" s="135" t="s">
        <v>368</v>
      </c>
      <c r="AU139" s="135" t="s">
        <v>88</v>
      </c>
      <c r="AY139" s="80" t="s">
        <v>203</v>
      </c>
      <c r="BE139" s="136">
        <f>IF(N139="základná",J139,0)</f>
        <v>0</v>
      </c>
      <c r="BF139" s="136">
        <f>IF(N139="znížená",J139,0)</f>
        <v>0</v>
      </c>
      <c r="BG139" s="136">
        <f>IF(N139="zákl. prenesená",J139,0)</f>
        <v>0</v>
      </c>
      <c r="BH139" s="136">
        <f>IF(N139="zníž. prenesená",J139,0)</f>
        <v>0</v>
      </c>
      <c r="BI139" s="136">
        <f>IF(N139="nulová",J139,0)</f>
        <v>0</v>
      </c>
      <c r="BJ139" s="80" t="s">
        <v>88</v>
      </c>
      <c r="BK139" s="136">
        <f>ROUND(I139*H139,2)</f>
        <v>0</v>
      </c>
      <c r="BL139" s="80" t="s">
        <v>308</v>
      </c>
      <c r="BM139" s="135" t="s">
        <v>88</v>
      </c>
    </row>
    <row r="140" spans="1:65" s="87" customFormat="1" ht="16.5" customHeight="1">
      <c r="A140" s="19"/>
      <c r="B140" s="36"/>
      <c r="C140" s="235" t="s">
        <v>88</v>
      </c>
      <c r="D140" s="235" t="s">
        <v>368</v>
      </c>
      <c r="E140" s="236" t="s">
        <v>2053</v>
      </c>
      <c r="F140" s="237" t="s">
        <v>2446</v>
      </c>
      <c r="G140" s="238" t="s">
        <v>209</v>
      </c>
      <c r="H140" s="239">
        <v>1</v>
      </c>
      <c r="I140" s="242"/>
      <c r="J140" s="241">
        <f>ROUND(I140*H140,2)</f>
        <v>0</v>
      </c>
      <c r="K140" s="45"/>
      <c r="L140" s="157"/>
      <c r="M140" s="46" t="s">
        <v>1</v>
      </c>
      <c r="N140" s="158" t="s">
        <v>41</v>
      </c>
      <c r="O140" s="132"/>
      <c r="P140" s="133">
        <f>O140*H140</f>
        <v>0</v>
      </c>
      <c r="Q140" s="133">
        <v>0</v>
      </c>
      <c r="R140" s="133">
        <f>Q140*H140</f>
        <v>0</v>
      </c>
      <c r="S140" s="133">
        <v>0</v>
      </c>
      <c r="T140" s="134">
        <f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135" t="s">
        <v>420</v>
      </c>
      <c r="AT140" s="135" t="s">
        <v>368</v>
      </c>
      <c r="AU140" s="135" t="s">
        <v>88</v>
      </c>
      <c r="AY140" s="80" t="s">
        <v>203</v>
      </c>
      <c r="BE140" s="136">
        <f>IF(N140="základná",J140,0)</f>
        <v>0</v>
      </c>
      <c r="BF140" s="136">
        <f>IF(N140="znížená",J140,0)</f>
        <v>0</v>
      </c>
      <c r="BG140" s="136">
        <f>IF(N140="zákl. prenesená",J140,0)</f>
        <v>0</v>
      </c>
      <c r="BH140" s="136">
        <f>IF(N140="zníž. prenesená",J140,0)</f>
        <v>0</v>
      </c>
      <c r="BI140" s="136">
        <f>IF(N140="nulová",J140,0)</f>
        <v>0</v>
      </c>
      <c r="BJ140" s="80" t="s">
        <v>88</v>
      </c>
      <c r="BK140" s="136">
        <f>ROUND(I140*H140,2)</f>
        <v>0</v>
      </c>
      <c r="BL140" s="80" t="s">
        <v>308</v>
      </c>
      <c r="BM140" s="135" t="s">
        <v>210</v>
      </c>
    </row>
    <row r="141" spans="1:65" s="87" customFormat="1" ht="16.5" customHeight="1">
      <c r="A141" s="19"/>
      <c r="B141" s="36"/>
      <c r="C141" s="235" t="s">
        <v>204</v>
      </c>
      <c r="D141" s="235" t="s">
        <v>368</v>
      </c>
      <c r="E141" s="236" t="s">
        <v>2055</v>
      </c>
      <c r="F141" s="237" t="s">
        <v>2447</v>
      </c>
      <c r="G141" s="238" t="s">
        <v>209</v>
      </c>
      <c r="H141" s="239">
        <v>2</v>
      </c>
      <c r="I141" s="242"/>
      <c r="J141" s="241">
        <f>ROUND(I141*H141,2)</f>
        <v>0</v>
      </c>
      <c r="K141" s="45"/>
      <c r="L141" s="157"/>
      <c r="M141" s="46" t="s">
        <v>1</v>
      </c>
      <c r="N141" s="158" t="s">
        <v>41</v>
      </c>
      <c r="O141" s="132"/>
      <c r="P141" s="133">
        <f>O141*H141</f>
        <v>0</v>
      </c>
      <c r="Q141" s="133">
        <v>0</v>
      </c>
      <c r="R141" s="133">
        <f>Q141*H141</f>
        <v>0</v>
      </c>
      <c r="S141" s="133">
        <v>0</v>
      </c>
      <c r="T141" s="134">
        <f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135" t="s">
        <v>420</v>
      </c>
      <c r="AT141" s="135" t="s">
        <v>368</v>
      </c>
      <c r="AU141" s="135" t="s">
        <v>88</v>
      </c>
      <c r="AY141" s="80" t="s">
        <v>203</v>
      </c>
      <c r="BE141" s="136">
        <f>IF(N141="základná",J141,0)</f>
        <v>0</v>
      </c>
      <c r="BF141" s="136">
        <f>IF(N141="znížená",J141,0)</f>
        <v>0</v>
      </c>
      <c r="BG141" s="136">
        <f>IF(N141="zákl. prenesená",J141,0)</f>
        <v>0</v>
      </c>
      <c r="BH141" s="136">
        <f>IF(N141="zníž. prenesená",J141,0)</f>
        <v>0</v>
      </c>
      <c r="BI141" s="136">
        <f>IF(N141="nulová",J141,0)</f>
        <v>0</v>
      </c>
      <c r="BJ141" s="80" t="s">
        <v>88</v>
      </c>
      <c r="BK141" s="136">
        <f>ROUND(I141*H141,2)</f>
        <v>0</v>
      </c>
      <c r="BL141" s="80" t="s">
        <v>308</v>
      </c>
      <c r="BM141" s="135" t="s">
        <v>224</v>
      </c>
    </row>
    <row r="142" spans="1:65" s="87" customFormat="1" ht="16.5" customHeight="1">
      <c r="A142" s="19"/>
      <c r="B142" s="36"/>
      <c r="C142" s="235" t="s">
        <v>210</v>
      </c>
      <c r="D142" s="235" t="s">
        <v>368</v>
      </c>
      <c r="E142" s="236" t="s">
        <v>2057</v>
      </c>
      <c r="F142" s="237" t="s">
        <v>2448</v>
      </c>
      <c r="G142" s="238" t="s">
        <v>209</v>
      </c>
      <c r="H142" s="239">
        <v>1</v>
      </c>
      <c r="I142" s="242"/>
      <c r="J142" s="241">
        <f>ROUND(I142*H142,2)</f>
        <v>0</v>
      </c>
      <c r="K142" s="45"/>
      <c r="L142" s="157"/>
      <c r="M142" s="46" t="s">
        <v>1</v>
      </c>
      <c r="N142" s="158" t="s">
        <v>41</v>
      </c>
      <c r="O142" s="132"/>
      <c r="P142" s="133">
        <f>O142*H142</f>
        <v>0</v>
      </c>
      <c r="Q142" s="133">
        <v>0</v>
      </c>
      <c r="R142" s="133">
        <f>Q142*H142</f>
        <v>0</v>
      </c>
      <c r="S142" s="133">
        <v>0</v>
      </c>
      <c r="T142" s="134">
        <f>S142*H142</f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135" t="s">
        <v>420</v>
      </c>
      <c r="AT142" s="135" t="s">
        <v>368</v>
      </c>
      <c r="AU142" s="135" t="s">
        <v>88</v>
      </c>
      <c r="AY142" s="80" t="s">
        <v>203</v>
      </c>
      <c r="BE142" s="136">
        <f>IF(N142="základná",J142,0)</f>
        <v>0</v>
      </c>
      <c r="BF142" s="136">
        <f>IF(N142="znížená",J142,0)</f>
        <v>0</v>
      </c>
      <c r="BG142" s="136">
        <f>IF(N142="zákl. prenesená",J142,0)</f>
        <v>0</v>
      </c>
      <c r="BH142" s="136">
        <f>IF(N142="zníž. prenesená",J142,0)</f>
        <v>0</v>
      </c>
      <c r="BI142" s="136">
        <f>IF(N142="nulová",J142,0)</f>
        <v>0</v>
      </c>
      <c r="BJ142" s="80" t="s">
        <v>88</v>
      </c>
      <c r="BK142" s="136">
        <f>ROUND(I142*H142,2)</f>
        <v>0</v>
      </c>
      <c r="BL142" s="80" t="s">
        <v>308</v>
      </c>
      <c r="BM142" s="135" t="s">
        <v>267</v>
      </c>
    </row>
    <row r="143" spans="1:65" s="87" customFormat="1" ht="33" customHeight="1">
      <c r="A143" s="19"/>
      <c r="B143" s="36"/>
      <c r="C143" s="213" t="s">
        <v>245</v>
      </c>
      <c r="D143" s="213" t="s">
        <v>368</v>
      </c>
      <c r="E143" s="214" t="s">
        <v>2059</v>
      </c>
      <c r="F143" s="215" t="s">
        <v>2449</v>
      </c>
      <c r="G143" s="216" t="s">
        <v>209</v>
      </c>
      <c r="H143" s="217">
        <v>1</v>
      </c>
      <c r="I143" s="44"/>
      <c r="J143" s="228">
        <f>ROUND(I143*H143,2)</f>
        <v>0</v>
      </c>
      <c r="K143" s="45"/>
      <c r="L143" s="157"/>
      <c r="M143" s="46" t="s">
        <v>1</v>
      </c>
      <c r="N143" s="158" t="s">
        <v>41</v>
      </c>
      <c r="O143" s="132"/>
      <c r="P143" s="133">
        <f>O143*H143</f>
        <v>0</v>
      </c>
      <c r="Q143" s="133">
        <v>0</v>
      </c>
      <c r="R143" s="133">
        <f>Q143*H143</f>
        <v>0</v>
      </c>
      <c r="S143" s="133">
        <v>0</v>
      </c>
      <c r="T143" s="134">
        <f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135" t="s">
        <v>420</v>
      </c>
      <c r="AT143" s="135" t="s">
        <v>368</v>
      </c>
      <c r="AU143" s="135" t="s">
        <v>88</v>
      </c>
      <c r="AY143" s="80" t="s">
        <v>203</v>
      </c>
      <c r="BE143" s="136">
        <f>IF(N143="základná",J143,0)</f>
        <v>0</v>
      </c>
      <c r="BF143" s="136">
        <f>IF(N143="znížená",J143,0)</f>
        <v>0</v>
      </c>
      <c r="BG143" s="136">
        <f>IF(N143="zákl. prenesená",J143,0)</f>
        <v>0</v>
      </c>
      <c r="BH143" s="136">
        <f>IF(N143="zníž. prenesená",J143,0)</f>
        <v>0</v>
      </c>
      <c r="BI143" s="136">
        <f>IF(N143="nulová",J143,0)</f>
        <v>0</v>
      </c>
      <c r="BJ143" s="80" t="s">
        <v>88</v>
      </c>
      <c r="BK143" s="136">
        <f>ROUND(I143*H143,2)</f>
        <v>0</v>
      </c>
      <c r="BL143" s="80" t="s">
        <v>308</v>
      </c>
      <c r="BM143" s="135" t="s">
        <v>244</v>
      </c>
    </row>
    <row r="144" spans="1:65" s="35" customFormat="1" ht="22.9" customHeight="1">
      <c r="B144" s="123"/>
      <c r="C144" s="188"/>
      <c r="D144" s="189" t="s">
        <v>74</v>
      </c>
      <c r="E144" s="191" t="s">
        <v>2450</v>
      </c>
      <c r="F144" s="191" t="s">
        <v>2451</v>
      </c>
      <c r="G144" s="188"/>
      <c r="H144" s="188"/>
      <c r="I144" s="188"/>
      <c r="J144" s="226">
        <f>BK144</f>
        <v>0</v>
      </c>
      <c r="L144" s="123"/>
      <c r="M144" s="125"/>
      <c r="N144" s="126"/>
      <c r="O144" s="126"/>
      <c r="P144" s="127">
        <f>SUM(P145:P152)</f>
        <v>0</v>
      </c>
      <c r="Q144" s="126"/>
      <c r="R144" s="127">
        <f>SUM(R145:R152)</f>
        <v>0</v>
      </c>
      <c r="S144" s="126"/>
      <c r="T144" s="128">
        <f>SUM(T145:T152)</f>
        <v>0</v>
      </c>
      <c r="AR144" s="124" t="s">
        <v>82</v>
      </c>
      <c r="AT144" s="129" t="s">
        <v>74</v>
      </c>
      <c r="AU144" s="129" t="s">
        <v>82</v>
      </c>
      <c r="AY144" s="124" t="s">
        <v>203</v>
      </c>
      <c r="BK144" s="130">
        <f>SUM(BK145:BK152)</f>
        <v>0</v>
      </c>
    </row>
    <row r="145" spans="1:65" s="87" customFormat="1" ht="33" customHeight="1">
      <c r="A145" s="19"/>
      <c r="B145" s="36"/>
      <c r="C145" s="235" t="s">
        <v>224</v>
      </c>
      <c r="D145" s="235" t="s">
        <v>368</v>
      </c>
      <c r="E145" s="236" t="s">
        <v>2061</v>
      </c>
      <c r="F145" s="237" t="s">
        <v>2452</v>
      </c>
      <c r="G145" s="238" t="s">
        <v>209</v>
      </c>
      <c r="H145" s="239">
        <v>1</v>
      </c>
      <c r="I145" s="242"/>
      <c r="J145" s="241">
        <f t="shared" ref="J145:J152" si="0">ROUND(I145*H145,2)</f>
        <v>0</v>
      </c>
      <c r="K145" s="45"/>
      <c r="L145" s="157"/>
      <c r="M145" s="46" t="s">
        <v>1</v>
      </c>
      <c r="N145" s="158" t="s">
        <v>41</v>
      </c>
      <c r="O145" s="132"/>
      <c r="P145" s="133">
        <f t="shared" ref="P145:P152" si="1">O145*H145</f>
        <v>0</v>
      </c>
      <c r="Q145" s="133">
        <v>0</v>
      </c>
      <c r="R145" s="133">
        <f t="shared" ref="R145:R152" si="2">Q145*H145</f>
        <v>0</v>
      </c>
      <c r="S145" s="133">
        <v>0</v>
      </c>
      <c r="T145" s="134">
        <f t="shared" ref="T145:T152" si="3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135" t="s">
        <v>420</v>
      </c>
      <c r="AT145" s="135" t="s">
        <v>368</v>
      </c>
      <c r="AU145" s="135" t="s">
        <v>88</v>
      </c>
      <c r="AY145" s="80" t="s">
        <v>203</v>
      </c>
      <c r="BE145" s="136">
        <f t="shared" ref="BE145:BE152" si="4">IF(N145="základná",J145,0)</f>
        <v>0</v>
      </c>
      <c r="BF145" s="136">
        <f t="shared" ref="BF145:BF152" si="5">IF(N145="znížená",J145,0)</f>
        <v>0</v>
      </c>
      <c r="BG145" s="136">
        <f t="shared" ref="BG145:BG152" si="6">IF(N145="zákl. prenesená",J145,0)</f>
        <v>0</v>
      </c>
      <c r="BH145" s="136">
        <f t="shared" ref="BH145:BH152" si="7">IF(N145="zníž. prenesená",J145,0)</f>
        <v>0</v>
      </c>
      <c r="BI145" s="136">
        <f t="shared" ref="BI145:BI152" si="8">IF(N145="nulová",J145,0)</f>
        <v>0</v>
      </c>
      <c r="BJ145" s="80" t="s">
        <v>88</v>
      </c>
      <c r="BK145" s="136">
        <f t="shared" ref="BK145:BK152" si="9">ROUND(I145*H145,2)</f>
        <v>0</v>
      </c>
      <c r="BL145" s="80" t="s">
        <v>308</v>
      </c>
      <c r="BM145" s="135" t="s">
        <v>284</v>
      </c>
    </row>
    <row r="146" spans="1:65" s="87" customFormat="1" ht="16.5" customHeight="1">
      <c r="A146" s="19"/>
      <c r="B146" s="36"/>
      <c r="C146" s="235" t="s">
        <v>259</v>
      </c>
      <c r="D146" s="235" t="s">
        <v>368</v>
      </c>
      <c r="E146" s="236" t="s">
        <v>2063</v>
      </c>
      <c r="F146" s="237" t="s">
        <v>2453</v>
      </c>
      <c r="G146" s="238" t="s">
        <v>209</v>
      </c>
      <c r="H146" s="239">
        <v>1</v>
      </c>
      <c r="I146" s="242"/>
      <c r="J146" s="241">
        <f t="shared" si="0"/>
        <v>0</v>
      </c>
      <c r="K146" s="45"/>
      <c r="L146" s="157"/>
      <c r="M146" s="46" t="s">
        <v>1</v>
      </c>
      <c r="N146" s="158" t="s">
        <v>41</v>
      </c>
      <c r="O146" s="132"/>
      <c r="P146" s="133">
        <f t="shared" si="1"/>
        <v>0</v>
      </c>
      <c r="Q146" s="133">
        <v>0</v>
      </c>
      <c r="R146" s="133">
        <f t="shared" si="2"/>
        <v>0</v>
      </c>
      <c r="S146" s="133">
        <v>0</v>
      </c>
      <c r="T146" s="134">
        <f t="shared" si="3"/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135" t="s">
        <v>420</v>
      </c>
      <c r="AT146" s="135" t="s">
        <v>368</v>
      </c>
      <c r="AU146" s="135" t="s">
        <v>88</v>
      </c>
      <c r="AY146" s="80" t="s">
        <v>203</v>
      </c>
      <c r="BE146" s="136">
        <f t="shared" si="4"/>
        <v>0</v>
      </c>
      <c r="BF146" s="136">
        <f t="shared" si="5"/>
        <v>0</v>
      </c>
      <c r="BG146" s="136">
        <f t="shared" si="6"/>
        <v>0</v>
      </c>
      <c r="BH146" s="136">
        <f t="shared" si="7"/>
        <v>0</v>
      </c>
      <c r="BI146" s="136">
        <f t="shared" si="8"/>
        <v>0</v>
      </c>
      <c r="BJ146" s="80" t="s">
        <v>88</v>
      </c>
      <c r="BK146" s="136">
        <f t="shared" si="9"/>
        <v>0</v>
      </c>
      <c r="BL146" s="80" t="s">
        <v>308</v>
      </c>
      <c r="BM146" s="135" t="s">
        <v>296</v>
      </c>
    </row>
    <row r="147" spans="1:65" s="87" customFormat="1" ht="16.5" customHeight="1">
      <c r="A147" s="19"/>
      <c r="B147" s="36"/>
      <c r="C147" s="235" t="s">
        <v>267</v>
      </c>
      <c r="D147" s="235" t="s">
        <v>368</v>
      </c>
      <c r="E147" s="236" t="s">
        <v>2454</v>
      </c>
      <c r="F147" s="237" t="s">
        <v>2455</v>
      </c>
      <c r="G147" s="238" t="s">
        <v>209</v>
      </c>
      <c r="H147" s="239">
        <v>1</v>
      </c>
      <c r="I147" s="242"/>
      <c r="J147" s="241">
        <f t="shared" si="0"/>
        <v>0</v>
      </c>
      <c r="K147" s="45"/>
      <c r="L147" s="157"/>
      <c r="M147" s="46" t="s">
        <v>1</v>
      </c>
      <c r="N147" s="158" t="s">
        <v>41</v>
      </c>
      <c r="O147" s="132"/>
      <c r="P147" s="133">
        <f t="shared" si="1"/>
        <v>0</v>
      </c>
      <c r="Q147" s="133">
        <v>0</v>
      </c>
      <c r="R147" s="133">
        <f t="shared" si="2"/>
        <v>0</v>
      </c>
      <c r="S147" s="133">
        <v>0</v>
      </c>
      <c r="T147" s="134">
        <f t="shared" si="3"/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135" t="s">
        <v>420</v>
      </c>
      <c r="AT147" s="135" t="s">
        <v>368</v>
      </c>
      <c r="AU147" s="135" t="s">
        <v>88</v>
      </c>
      <c r="AY147" s="80" t="s">
        <v>203</v>
      </c>
      <c r="BE147" s="136">
        <f t="shared" si="4"/>
        <v>0</v>
      </c>
      <c r="BF147" s="136">
        <f t="shared" si="5"/>
        <v>0</v>
      </c>
      <c r="BG147" s="136">
        <f t="shared" si="6"/>
        <v>0</v>
      </c>
      <c r="BH147" s="136">
        <f t="shared" si="7"/>
        <v>0</v>
      </c>
      <c r="BI147" s="136">
        <f t="shared" si="8"/>
        <v>0</v>
      </c>
      <c r="BJ147" s="80" t="s">
        <v>88</v>
      </c>
      <c r="BK147" s="136">
        <f t="shared" si="9"/>
        <v>0</v>
      </c>
      <c r="BL147" s="80" t="s">
        <v>308</v>
      </c>
      <c r="BM147" s="135" t="s">
        <v>308</v>
      </c>
    </row>
    <row r="148" spans="1:65" s="87" customFormat="1" ht="16.5" customHeight="1">
      <c r="A148" s="19"/>
      <c r="B148" s="36"/>
      <c r="C148" s="235" t="s">
        <v>271</v>
      </c>
      <c r="D148" s="235" t="s">
        <v>368</v>
      </c>
      <c r="E148" s="236" t="s">
        <v>2456</v>
      </c>
      <c r="F148" s="237" t="s">
        <v>2457</v>
      </c>
      <c r="G148" s="238" t="s">
        <v>209</v>
      </c>
      <c r="H148" s="239">
        <v>1</v>
      </c>
      <c r="I148" s="242"/>
      <c r="J148" s="241">
        <f t="shared" si="0"/>
        <v>0</v>
      </c>
      <c r="K148" s="45"/>
      <c r="L148" s="157"/>
      <c r="M148" s="46" t="s">
        <v>1</v>
      </c>
      <c r="N148" s="158" t="s">
        <v>41</v>
      </c>
      <c r="O148" s="132"/>
      <c r="P148" s="133">
        <f t="shared" si="1"/>
        <v>0</v>
      </c>
      <c r="Q148" s="133">
        <v>0</v>
      </c>
      <c r="R148" s="133">
        <f t="shared" si="2"/>
        <v>0</v>
      </c>
      <c r="S148" s="133">
        <v>0</v>
      </c>
      <c r="T148" s="134">
        <f t="shared" si="3"/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135" t="s">
        <v>420</v>
      </c>
      <c r="AT148" s="135" t="s">
        <v>368</v>
      </c>
      <c r="AU148" s="135" t="s">
        <v>88</v>
      </c>
      <c r="AY148" s="80" t="s">
        <v>203</v>
      </c>
      <c r="BE148" s="136">
        <f t="shared" si="4"/>
        <v>0</v>
      </c>
      <c r="BF148" s="136">
        <f t="shared" si="5"/>
        <v>0</v>
      </c>
      <c r="BG148" s="136">
        <f t="shared" si="6"/>
        <v>0</v>
      </c>
      <c r="BH148" s="136">
        <f t="shared" si="7"/>
        <v>0</v>
      </c>
      <c r="BI148" s="136">
        <f t="shared" si="8"/>
        <v>0</v>
      </c>
      <c r="BJ148" s="80" t="s">
        <v>88</v>
      </c>
      <c r="BK148" s="136">
        <f t="shared" si="9"/>
        <v>0</v>
      </c>
      <c r="BL148" s="80" t="s">
        <v>308</v>
      </c>
      <c r="BM148" s="135" t="s">
        <v>317</v>
      </c>
    </row>
    <row r="149" spans="1:65" s="87" customFormat="1" ht="16.5" customHeight="1">
      <c r="A149" s="19"/>
      <c r="B149" s="36"/>
      <c r="C149" s="235" t="s">
        <v>244</v>
      </c>
      <c r="D149" s="235" t="s">
        <v>368</v>
      </c>
      <c r="E149" s="236" t="s">
        <v>2065</v>
      </c>
      <c r="F149" s="237" t="s">
        <v>2458</v>
      </c>
      <c r="G149" s="238" t="s">
        <v>209</v>
      </c>
      <c r="H149" s="239">
        <v>1</v>
      </c>
      <c r="I149" s="242"/>
      <c r="J149" s="241">
        <f t="shared" si="0"/>
        <v>0</v>
      </c>
      <c r="K149" s="45"/>
      <c r="L149" s="157"/>
      <c r="M149" s="46" t="s">
        <v>1</v>
      </c>
      <c r="N149" s="158" t="s">
        <v>41</v>
      </c>
      <c r="O149" s="132"/>
      <c r="P149" s="133">
        <f t="shared" si="1"/>
        <v>0</v>
      </c>
      <c r="Q149" s="133">
        <v>0</v>
      </c>
      <c r="R149" s="133">
        <f t="shared" si="2"/>
        <v>0</v>
      </c>
      <c r="S149" s="133">
        <v>0</v>
      </c>
      <c r="T149" s="134">
        <f t="shared" si="3"/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135" t="s">
        <v>420</v>
      </c>
      <c r="AT149" s="135" t="s">
        <v>368</v>
      </c>
      <c r="AU149" s="135" t="s">
        <v>88</v>
      </c>
      <c r="AY149" s="80" t="s">
        <v>203</v>
      </c>
      <c r="BE149" s="136">
        <f t="shared" si="4"/>
        <v>0</v>
      </c>
      <c r="BF149" s="136">
        <f t="shared" si="5"/>
        <v>0</v>
      </c>
      <c r="BG149" s="136">
        <f t="shared" si="6"/>
        <v>0</v>
      </c>
      <c r="BH149" s="136">
        <f t="shared" si="7"/>
        <v>0</v>
      </c>
      <c r="BI149" s="136">
        <f t="shared" si="8"/>
        <v>0</v>
      </c>
      <c r="BJ149" s="80" t="s">
        <v>88</v>
      </c>
      <c r="BK149" s="136">
        <f t="shared" si="9"/>
        <v>0</v>
      </c>
      <c r="BL149" s="80" t="s">
        <v>308</v>
      </c>
      <c r="BM149" s="135" t="s">
        <v>7</v>
      </c>
    </row>
    <row r="150" spans="1:65" s="87" customFormat="1" ht="16.5" customHeight="1">
      <c r="A150" s="19"/>
      <c r="B150" s="36"/>
      <c r="C150" s="235" t="s">
        <v>280</v>
      </c>
      <c r="D150" s="235" t="s">
        <v>368</v>
      </c>
      <c r="E150" s="236" t="s">
        <v>2067</v>
      </c>
      <c r="F150" s="237" t="s">
        <v>2459</v>
      </c>
      <c r="G150" s="238" t="s">
        <v>209</v>
      </c>
      <c r="H150" s="239">
        <v>1</v>
      </c>
      <c r="I150" s="242"/>
      <c r="J150" s="241">
        <f t="shared" si="0"/>
        <v>0</v>
      </c>
      <c r="K150" s="45"/>
      <c r="L150" s="157"/>
      <c r="M150" s="46" t="s">
        <v>1</v>
      </c>
      <c r="N150" s="158" t="s">
        <v>41</v>
      </c>
      <c r="O150" s="132"/>
      <c r="P150" s="133">
        <f t="shared" si="1"/>
        <v>0</v>
      </c>
      <c r="Q150" s="133">
        <v>0</v>
      </c>
      <c r="R150" s="133">
        <f t="shared" si="2"/>
        <v>0</v>
      </c>
      <c r="S150" s="133">
        <v>0</v>
      </c>
      <c r="T150" s="134">
        <f t="shared" si="3"/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135" t="s">
        <v>420</v>
      </c>
      <c r="AT150" s="135" t="s">
        <v>368</v>
      </c>
      <c r="AU150" s="135" t="s">
        <v>88</v>
      </c>
      <c r="AY150" s="80" t="s">
        <v>203</v>
      </c>
      <c r="BE150" s="136">
        <f t="shared" si="4"/>
        <v>0</v>
      </c>
      <c r="BF150" s="136">
        <f t="shared" si="5"/>
        <v>0</v>
      </c>
      <c r="BG150" s="136">
        <f t="shared" si="6"/>
        <v>0</v>
      </c>
      <c r="BH150" s="136">
        <f t="shared" si="7"/>
        <v>0</v>
      </c>
      <c r="BI150" s="136">
        <f t="shared" si="8"/>
        <v>0</v>
      </c>
      <c r="BJ150" s="80" t="s">
        <v>88</v>
      </c>
      <c r="BK150" s="136">
        <f t="shared" si="9"/>
        <v>0</v>
      </c>
      <c r="BL150" s="80" t="s">
        <v>308</v>
      </c>
      <c r="BM150" s="135" t="s">
        <v>361</v>
      </c>
    </row>
    <row r="151" spans="1:65" s="87" customFormat="1" ht="16.5" customHeight="1">
      <c r="A151" s="19"/>
      <c r="B151" s="36"/>
      <c r="C151" s="235" t="s">
        <v>284</v>
      </c>
      <c r="D151" s="235" t="s">
        <v>368</v>
      </c>
      <c r="E151" s="236" t="s">
        <v>2069</v>
      </c>
      <c r="F151" s="237" t="s">
        <v>2460</v>
      </c>
      <c r="G151" s="238" t="s">
        <v>209</v>
      </c>
      <c r="H151" s="239">
        <v>1</v>
      </c>
      <c r="I151" s="242"/>
      <c r="J151" s="241">
        <f t="shared" si="0"/>
        <v>0</v>
      </c>
      <c r="K151" s="45"/>
      <c r="L151" s="157"/>
      <c r="M151" s="46" t="s">
        <v>1</v>
      </c>
      <c r="N151" s="158" t="s">
        <v>41</v>
      </c>
      <c r="O151" s="132"/>
      <c r="P151" s="133">
        <f t="shared" si="1"/>
        <v>0</v>
      </c>
      <c r="Q151" s="133">
        <v>0</v>
      </c>
      <c r="R151" s="133">
        <f t="shared" si="2"/>
        <v>0</v>
      </c>
      <c r="S151" s="133">
        <v>0</v>
      </c>
      <c r="T151" s="134">
        <f t="shared" si="3"/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135" t="s">
        <v>420</v>
      </c>
      <c r="AT151" s="135" t="s">
        <v>368</v>
      </c>
      <c r="AU151" s="135" t="s">
        <v>88</v>
      </c>
      <c r="AY151" s="80" t="s">
        <v>203</v>
      </c>
      <c r="BE151" s="136">
        <f t="shared" si="4"/>
        <v>0</v>
      </c>
      <c r="BF151" s="136">
        <f t="shared" si="5"/>
        <v>0</v>
      </c>
      <c r="BG151" s="136">
        <f t="shared" si="6"/>
        <v>0</v>
      </c>
      <c r="BH151" s="136">
        <f t="shared" si="7"/>
        <v>0</v>
      </c>
      <c r="BI151" s="136">
        <f t="shared" si="8"/>
        <v>0</v>
      </c>
      <c r="BJ151" s="80" t="s">
        <v>88</v>
      </c>
      <c r="BK151" s="136">
        <f t="shared" si="9"/>
        <v>0</v>
      </c>
      <c r="BL151" s="80" t="s">
        <v>308</v>
      </c>
      <c r="BM151" s="135" t="s">
        <v>373</v>
      </c>
    </row>
    <row r="152" spans="1:65" s="87" customFormat="1" ht="33" customHeight="1">
      <c r="A152" s="19"/>
      <c r="B152" s="36"/>
      <c r="C152" s="213" t="s">
        <v>288</v>
      </c>
      <c r="D152" s="213" t="s">
        <v>368</v>
      </c>
      <c r="E152" s="214" t="s">
        <v>2071</v>
      </c>
      <c r="F152" s="215" t="s">
        <v>2449</v>
      </c>
      <c r="G152" s="216" t="s">
        <v>209</v>
      </c>
      <c r="H152" s="217">
        <v>1</v>
      </c>
      <c r="I152" s="44"/>
      <c r="J152" s="228">
        <f t="shared" si="0"/>
        <v>0</v>
      </c>
      <c r="K152" s="45"/>
      <c r="L152" s="157"/>
      <c r="M152" s="46" t="s">
        <v>1</v>
      </c>
      <c r="N152" s="158" t="s">
        <v>41</v>
      </c>
      <c r="O152" s="132"/>
      <c r="P152" s="133">
        <f t="shared" si="1"/>
        <v>0</v>
      </c>
      <c r="Q152" s="133">
        <v>0</v>
      </c>
      <c r="R152" s="133">
        <f t="shared" si="2"/>
        <v>0</v>
      </c>
      <c r="S152" s="133">
        <v>0</v>
      </c>
      <c r="T152" s="134">
        <f t="shared" si="3"/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135" t="s">
        <v>420</v>
      </c>
      <c r="AT152" s="135" t="s">
        <v>368</v>
      </c>
      <c r="AU152" s="135" t="s">
        <v>88</v>
      </c>
      <c r="AY152" s="80" t="s">
        <v>203</v>
      </c>
      <c r="BE152" s="136">
        <f t="shared" si="4"/>
        <v>0</v>
      </c>
      <c r="BF152" s="136">
        <f t="shared" si="5"/>
        <v>0</v>
      </c>
      <c r="BG152" s="136">
        <f t="shared" si="6"/>
        <v>0</v>
      </c>
      <c r="BH152" s="136">
        <f t="shared" si="7"/>
        <v>0</v>
      </c>
      <c r="BI152" s="136">
        <f t="shared" si="8"/>
        <v>0</v>
      </c>
      <c r="BJ152" s="80" t="s">
        <v>88</v>
      </c>
      <c r="BK152" s="136">
        <f t="shared" si="9"/>
        <v>0</v>
      </c>
      <c r="BL152" s="80" t="s">
        <v>308</v>
      </c>
      <c r="BM152" s="135" t="s">
        <v>383</v>
      </c>
    </row>
    <row r="153" spans="1:65" s="35" customFormat="1" ht="22.9" customHeight="1">
      <c r="B153" s="123"/>
      <c r="C153" s="188"/>
      <c r="D153" s="189" t="s">
        <v>74</v>
      </c>
      <c r="E153" s="191" t="s">
        <v>2461</v>
      </c>
      <c r="F153" s="191" t="s">
        <v>2462</v>
      </c>
      <c r="G153" s="188"/>
      <c r="H153" s="188"/>
      <c r="I153" s="188"/>
      <c r="J153" s="226">
        <f>BK153</f>
        <v>0</v>
      </c>
      <c r="L153" s="123"/>
      <c r="M153" s="125"/>
      <c r="N153" s="126"/>
      <c r="O153" s="126"/>
      <c r="P153" s="127">
        <f>SUM(P154:P159)</f>
        <v>0</v>
      </c>
      <c r="Q153" s="126"/>
      <c r="R153" s="127">
        <f>SUM(R154:R159)</f>
        <v>0</v>
      </c>
      <c r="S153" s="126"/>
      <c r="T153" s="128">
        <f>SUM(T154:T159)</f>
        <v>0</v>
      </c>
      <c r="AR153" s="124" t="s">
        <v>82</v>
      </c>
      <c r="AT153" s="129" t="s">
        <v>74</v>
      </c>
      <c r="AU153" s="129" t="s">
        <v>82</v>
      </c>
      <c r="AY153" s="124" t="s">
        <v>203</v>
      </c>
      <c r="BK153" s="130">
        <f>SUM(BK154:BK159)</f>
        <v>0</v>
      </c>
    </row>
    <row r="154" spans="1:65" s="87" customFormat="1" ht="21.75" customHeight="1">
      <c r="A154" s="19"/>
      <c r="B154" s="36"/>
      <c r="C154" s="235" t="s">
        <v>296</v>
      </c>
      <c r="D154" s="235" t="s">
        <v>368</v>
      </c>
      <c r="E154" s="236" t="s">
        <v>2073</v>
      </c>
      <c r="F154" s="237" t="s">
        <v>2463</v>
      </c>
      <c r="G154" s="238" t="s">
        <v>209</v>
      </c>
      <c r="H154" s="239">
        <v>1</v>
      </c>
      <c r="I154" s="242"/>
      <c r="J154" s="241">
        <f t="shared" ref="J154:J159" si="10">ROUND(I154*H154,2)</f>
        <v>0</v>
      </c>
      <c r="K154" s="45"/>
      <c r="L154" s="157"/>
      <c r="M154" s="46" t="s">
        <v>1</v>
      </c>
      <c r="N154" s="158" t="s">
        <v>41</v>
      </c>
      <c r="O154" s="132"/>
      <c r="P154" s="133">
        <f t="shared" ref="P154:P159" si="11">O154*H154</f>
        <v>0</v>
      </c>
      <c r="Q154" s="133">
        <v>0</v>
      </c>
      <c r="R154" s="133">
        <f t="shared" ref="R154:R159" si="12">Q154*H154</f>
        <v>0</v>
      </c>
      <c r="S154" s="133">
        <v>0</v>
      </c>
      <c r="T154" s="134">
        <f t="shared" ref="T154:T159" si="13"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135" t="s">
        <v>420</v>
      </c>
      <c r="AT154" s="135" t="s">
        <v>368</v>
      </c>
      <c r="AU154" s="135" t="s">
        <v>88</v>
      </c>
      <c r="AY154" s="80" t="s">
        <v>203</v>
      </c>
      <c r="BE154" s="136">
        <f t="shared" ref="BE154:BE159" si="14">IF(N154="základná",J154,0)</f>
        <v>0</v>
      </c>
      <c r="BF154" s="136">
        <f t="shared" ref="BF154:BF159" si="15">IF(N154="znížená",J154,0)</f>
        <v>0</v>
      </c>
      <c r="BG154" s="136">
        <f t="shared" ref="BG154:BG159" si="16">IF(N154="zákl. prenesená",J154,0)</f>
        <v>0</v>
      </c>
      <c r="BH154" s="136">
        <f t="shared" ref="BH154:BH159" si="17">IF(N154="zníž. prenesená",J154,0)</f>
        <v>0</v>
      </c>
      <c r="BI154" s="136">
        <f t="shared" ref="BI154:BI159" si="18">IF(N154="nulová",J154,0)</f>
        <v>0</v>
      </c>
      <c r="BJ154" s="80" t="s">
        <v>88</v>
      </c>
      <c r="BK154" s="136">
        <f t="shared" ref="BK154:BK159" si="19">ROUND(I154*H154,2)</f>
        <v>0</v>
      </c>
      <c r="BL154" s="80" t="s">
        <v>308</v>
      </c>
      <c r="BM154" s="135" t="s">
        <v>393</v>
      </c>
    </row>
    <row r="155" spans="1:65" s="87" customFormat="1" ht="21.75" customHeight="1">
      <c r="A155" s="19"/>
      <c r="B155" s="36"/>
      <c r="C155" s="235" t="s">
        <v>300</v>
      </c>
      <c r="D155" s="235" t="s">
        <v>368</v>
      </c>
      <c r="E155" s="236" t="s">
        <v>2075</v>
      </c>
      <c r="F155" s="237" t="s">
        <v>2464</v>
      </c>
      <c r="G155" s="238" t="s">
        <v>209</v>
      </c>
      <c r="H155" s="239">
        <v>1</v>
      </c>
      <c r="I155" s="242"/>
      <c r="J155" s="241">
        <f t="shared" si="10"/>
        <v>0</v>
      </c>
      <c r="K155" s="45"/>
      <c r="L155" s="157"/>
      <c r="M155" s="46" t="s">
        <v>1</v>
      </c>
      <c r="N155" s="158" t="s">
        <v>41</v>
      </c>
      <c r="O155" s="132"/>
      <c r="P155" s="133">
        <f t="shared" si="11"/>
        <v>0</v>
      </c>
      <c r="Q155" s="133">
        <v>0</v>
      </c>
      <c r="R155" s="133">
        <f t="shared" si="12"/>
        <v>0</v>
      </c>
      <c r="S155" s="133">
        <v>0</v>
      </c>
      <c r="T155" s="134">
        <f t="shared" si="13"/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135" t="s">
        <v>420</v>
      </c>
      <c r="AT155" s="135" t="s">
        <v>368</v>
      </c>
      <c r="AU155" s="135" t="s">
        <v>88</v>
      </c>
      <c r="AY155" s="80" t="s">
        <v>203</v>
      </c>
      <c r="BE155" s="136">
        <f t="shared" si="14"/>
        <v>0</v>
      </c>
      <c r="BF155" s="136">
        <f t="shared" si="15"/>
        <v>0</v>
      </c>
      <c r="BG155" s="136">
        <f t="shared" si="16"/>
        <v>0</v>
      </c>
      <c r="BH155" s="136">
        <f t="shared" si="17"/>
        <v>0</v>
      </c>
      <c r="BI155" s="136">
        <f t="shared" si="18"/>
        <v>0</v>
      </c>
      <c r="BJ155" s="80" t="s">
        <v>88</v>
      </c>
      <c r="BK155" s="136">
        <f t="shared" si="19"/>
        <v>0</v>
      </c>
      <c r="BL155" s="80" t="s">
        <v>308</v>
      </c>
      <c r="BM155" s="135" t="s">
        <v>130</v>
      </c>
    </row>
    <row r="156" spans="1:65" s="87" customFormat="1" ht="33" customHeight="1">
      <c r="A156" s="19"/>
      <c r="B156" s="36"/>
      <c r="C156" s="235" t="s">
        <v>308</v>
      </c>
      <c r="D156" s="235" t="s">
        <v>368</v>
      </c>
      <c r="E156" s="236" t="s">
        <v>2077</v>
      </c>
      <c r="F156" s="237" t="s">
        <v>2465</v>
      </c>
      <c r="G156" s="238" t="s">
        <v>209</v>
      </c>
      <c r="H156" s="239">
        <v>0</v>
      </c>
      <c r="I156" s="242"/>
      <c r="J156" s="241">
        <f t="shared" si="10"/>
        <v>0</v>
      </c>
      <c r="K156" s="45"/>
      <c r="L156" s="157"/>
      <c r="M156" s="46" t="s">
        <v>1</v>
      </c>
      <c r="N156" s="158" t="s">
        <v>41</v>
      </c>
      <c r="O156" s="132"/>
      <c r="P156" s="133">
        <f t="shared" si="11"/>
        <v>0</v>
      </c>
      <c r="Q156" s="133">
        <v>0</v>
      </c>
      <c r="R156" s="133">
        <f t="shared" si="12"/>
        <v>0</v>
      </c>
      <c r="S156" s="133">
        <v>0</v>
      </c>
      <c r="T156" s="134">
        <f t="shared" si="13"/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135" t="s">
        <v>420</v>
      </c>
      <c r="AT156" s="135" t="s">
        <v>368</v>
      </c>
      <c r="AU156" s="135" t="s">
        <v>88</v>
      </c>
      <c r="AY156" s="80" t="s">
        <v>203</v>
      </c>
      <c r="BE156" s="136">
        <f t="shared" si="14"/>
        <v>0</v>
      </c>
      <c r="BF156" s="136">
        <f t="shared" si="15"/>
        <v>0</v>
      </c>
      <c r="BG156" s="136">
        <f t="shared" si="16"/>
        <v>0</v>
      </c>
      <c r="BH156" s="136">
        <f t="shared" si="17"/>
        <v>0</v>
      </c>
      <c r="BI156" s="136">
        <f t="shared" si="18"/>
        <v>0</v>
      </c>
      <c r="BJ156" s="80" t="s">
        <v>88</v>
      </c>
      <c r="BK156" s="136">
        <f t="shared" si="19"/>
        <v>0</v>
      </c>
      <c r="BL156" s="80" t="s">
        <v>308</v>
      </c>
      <c r="BM156" s="135" t="s">
        <v>420</v>
      </c>
    </row>
    <row r="157" spans="1:65" s="87" customFormat="1" ht="16.5" customHeight="1">
      <c r="A157" s="19"/>
      <c r="B157" s="36"/>
      <c r="C157" s="235" t="s">
        <v>312</v>
      </c>
      <c r="D157" s="235" t="s">
        <v>368</v>
      </c>
      <c r="E157" s="236" t="s">
        <v>2466</v>
      </c>
      <c r="F157" s="237" t="s">
        <v>2467</v>
      </c>
      <c r="G157" s="238" t="s">
        <v>209</v>
      </c>
      <c r="H157" s="239">
        <v>0</v>
      </c>
      <c r="I157" s="242"/>
      <c r="J157" s="241">
        <f t="shared" si="10"/>
        <v>0</v>
      </c>
      <c r="K157" s="45"/>
      <c r="L157" s="157"/>
      <c r="M157" s="46" t="s">
        <v>1</v>
      </c>
      <c r="N157" s="158" t="s">
        <v>41</v>
      </c>
      <c r="O157" s="132"/>
      <c r="P157" s="133">
        <f t="shared" si="11"/>
        <v>0</v>
      </c>
      <c r="Q157" s="133">
        <v>0</v>
      </c>
      <c r="R157" s="133">
        <f t="shared" si="12"/>
        <v>0</v>
      </c>
      <c r="S157" s="133">
        <v>0</v>
      </c>
      <c r="T157" s="134">
        <f t="shared" si="13"/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135" t="s">
        <v>420</v>
      </c>
      <c r="AT157" s="135" t="s">
        <v>368</v>
      </c>
      <c r="AU157" s="135" t="s">
        <v>88</v>
      </c>
      <c r="AY157" s="80" t="s">
        <v>203</v>
      </c>
      <c r="BE157" s="136">
        <f t="shared" si="14"/>
        <v>0</v>
      </c>
      <c r="BF157" s="136">
        <f t="shared" si="15"/>
        <v>0</v>
      </c>
      <c r="BG157" s="136">
        <f t="shared" si="16"/>
        <v>0</v>
      </c>
      <c r="BH157" s="136">
        <f t="shared" si="17"/>
        <v>0</v>
      </c>
      <c r="BI157" s="136">
        <f t="shared" si="18"/>
        <v>0</v>
      </c>
      <c r="BJ157" s="80" t="s">
        <v>88</v>
      </c>
      <c r="BK157" s="136">
        <f t="shared" si="19"/>
        <v>0</v>
      </c>
      <c r="BL157" s="80" t="s">
        <v>308</v>
      </c>
      <c r="BM157" s="135" t="s">
        <v>440</v>
      </c>
    </row>
    <row r="158" spans="1:65" s="87" customFormat="1" ht="16.5" customHeight="1">
      <c r="A158" s="19"/>
      <c r="B158" s="36"/>
      <c r="C158" s="235" t="s">
        <v>317</v>
      </c>
      <c r="D158" s="235" t="s">
        <v>368</v>
      </c>
      <c r="E158" s="236" t="s">
        <v>2468</v>
      </c>
      <c r="F158" s="237" t="s">
        <v>2457</v>
      </c>
      <c r="G158" s="238" t="s">
        <v>209</v>
      </c>
      <c r="H158" s="239">
        <v>0</v>
      </c>
      <c r="I158" s="242"/>
      <c r="J158" s="241">
        <f t="shared" si="10"/>
        <v>0</v>
      </c>
      <c r="K158" s="45"/>
      <c r="L158" s="157"/>
      <c r="M158" s="46" t="s">
        <v>1</v>
      </c>
      <c r="N158" s="158" t="s">
        <v>41</v>
      </c>
      <c r="O158" s="132"/>
      <c r="P158" s="133">
        <f t="shared" si="11"/>
        <v>0</v>
      </c>
      <c r="Q158" s="133">
        <v>0</v>
      </c>
      <c r="R158" s="133">
        <f t="shared" si="12"/>
        <v>0</v>
      </c>
      <c r="S158" s="133">
        <v>0</v>
      </c>
      <c r="T158" s="134">
        <f t="shared" si="13"/>
        <v>0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135" t="s">
        <v>420</v>
      </c>
      <c r="AT158" s="135" t="s">
        <v>368</v>
      </c>
      <c r="AU158" s="135" t="s">
        <v>88</v>
      </c>
      <c r="AY158" s="80" t="s">
        <v>203</v>
      </c>
      <c r="BE158" s="136">
        <f t="shared" si="14"/>
        <v>0</v>
      </c>
      <c r="BF158" s="136">
        <f t="shared" si="15"/>
        <v>0</v>
      </c>
      <c r="BG158" s="136">
        <f t="shared" si="16"/>
        <v>0</v>
      </c>
      <c r="BH158" s="136">
        <f t="shared" si="17"/>
        <v>0</v>
      </c>
      <c r="BI158" s="136">
        <f t="shared" si="18"/>
        <v>0</v>
      </c>
      <c r="BJ158" s="80" t="s">
        <v>88</v>
      </c>
      <c r="BK158" s="136">
        <f t="shared" si="19"/>
        <v>0</v>
      </c>
      <c r="BL158" s="80" t="s">
        <v>308</v>
      </c>
      <c r="BM158" s="135" t="s">
        <v>459</v>
      </c>
    </row>
    <row r="159" spans="1:65" s="87" customFormat="1" ht="33" customHeight="1">
      <c r="A159" s="19"/>
      <c r="B159" s="36"/>
      <c r="C159" s="213" t="s">
        <v>326</v>
      </c>
      <c r="D159" s="213" t="s">
        <v>368</v>
      </c>
      <c r="E159" s="214" t="s">
        <v>2079</v>
      </c>
      <c r="F159" s="215" t="s">
        <v>2449</v>
      </c>
      <c r="G159" s="216" t="s">
        <v>209</v>
      </c>
      <c r="H159" s="217">
        <v>1</v>
      </c>
      <c r="I159" s="44"/>
      <c r="J159" s="228">
        <f t="shared" si="10"/>
        <v>0</v>
      </c>
      <c r="K159" s="45"/>
      <c r="L159" s="157"/>
      <c r="M159" s="46" t="s">
        <v>1</v>
      </c>
      <c r="N159" s="158" t="s">
        <v>41</v>
      </c>
      <c r="O159" s="132"/>
      <c r="P159" s="133">
        <f t="shared" si="11"/>
        <v>0</v>
      </c>
      <c r="Q159" s="133">
        <v>0</v>
      </c>
      <c r="R159" s="133">
        <f t="shared" si="12"/>
        <v>0</v>
      </c>
      <c r="S159" s="133">
        <v>0</v>
      </c>
      <c r="T159" s="134">
        <f t="shared" si="13"/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135" t="s">
        <v>420</v>
      </c>
      <c r="AT159" s="135" t="s">
        <v>368</v>
      </c>
      <c r="AU159" s="135" t="s">
        <v>88</v>
      </c>
      <c r="AY159" s="80" t="s">
        <v>203</v>
      </c>
      <c r="BE159" s="136">
        <f t="shared" si="14"/>
        <v>0</v>
      </c>
      <c r="BF159" s="136">
        <f t="shared" si="15"/>
        <v>0</v>
      </c>
      <c r="BG159" s="136">
        <f t="shared" si="16"/>
        <v>0</v>
      </c>
      <c r="BH159" s="136">
        <f t="shared" si="17"/>
        <v>0</v>
      </c>
      <c r="BI159" s="136">
        <f t="shared" si="18"/>
        <v>0</v>
      </c>
      <c r="BJ159" s="80" t="s">
        <v>88</v>
      </c>
      <c r="BK159" s="136">
        <f t="shared" si="19"/>
        <v>0</v>
      </c>
      <c r="BL159" s="80" t="s">
        <v>308</v>
      </c>
      <c r="BM159" s="135" t="s">
        <v>470</v>
      </c>
    </row>
    <row r="160" spans="1:65" s="35" customFormat="1" ht="22.9" customHeight="1">
      <c r="B160" s="123"/>
      <c r="C160" s="188"/>
      <c r="D160" s="189" t="s">
        <v>74</v>
      </c>
      <c r="E160" s="191" t="s">
        <v>2469</v>
      </c>
      <c r="F160" s="191" t="s">
        <v>2470</v>
      </c>
      <c r="G160" s="188"/>
      <c r="H160" s="188"/>
      <c r="I160" s="188"/>
      <c r="J160" s="226">
        <f>BK160</f>
        <v>0</v>
      </c>
      <c r="L160" s="123"/>
      <c r="M160" s="125"/>
      <c r="N160" s="126"/>
      <c r="O160" s="126"/>
      <c r="P160" s="127">
        <f>SUM(P161:P162)</f>
        <v>0</v>
      </c>
      <c r="Q160" s="126"/>
      <c r="R160" s="127">
        <f>SUM(R161:R162)</f>
        <v>0</v>
      </c>
      <c r="S160" s="126"/>
      <c r="T160" s="128">
        <f>SUM(T161:T162)</f>
        <v>0</v>
      </c>
      <c r="AR160" s="124" t="s">
        <v>82</v>
      </c>
      <c r="AT160" s="129" t="s">
        <v>74</v>
      </c>
      <c r="AU160" s="129" t="s">
        <v>82</v>
      </c>
      <c r="AY160" s="124" t="s">
        <v>203</v>
      </c>
      <c r="BK160" s="130">
        <f>SUM(BK161:BK162)</f>
        <v>0</v>
      </c>
    </row>
    <row r="161" spans="1:65" s="87" customFormat="1" ht="16.5" customHeight="1">
      <c r="A161" s="19"/>
      <c r="B161" s="36"/>
      <c r="C161" s="235" t="s">
        <v>7</v>
      </c>
      <c r="D161" s="235" t="s">
        <v>368</v>
      </c>
      <c r="E161" s="236" t="s">
        <v>2081</v>
      </c>
      <c r="F161" s="237" t="s">
        <v>2447</v>
      </c>
      <c r="G161" s="238" t="s">
        <v>209</v>
      </c>
      <c r="H161" s="239">
        <v>1</v>
      </c>
      <c r="I161" s="242"/>
      <c r="J161" s="241">
        <f>ROUND(I161*H161,2)</f>
        <v>0</v>
      </c>
      <c r="K161" s="45"/>
      <c r="L161" s="157"/>
      <c r="M161" s="46" t="s">
        <v>1</v>
      </c>
      <c r="N161" s="158" t="s">
        <v>41</v>
      </c>
      <c r="O161" s="132"/>
      <c r="P161" s="133">
        <f>O161*H161</f>
        <v>0</v>
      </c>
      <c r="Q161" s="133">
        <v>0</v>
      </c>
      <c r="R161" s="133">
        <f>Q161*H161</f>
        <v>0</v>
      </c>
      <c r="S161" s="133">
        <v>0</v>
      </c>
      <c r="T161" s="134">
        <f>S161*H161</f>
        <v>0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R161" s="135" t="s">
        <v>420</v>
      </c>
      <c r="AT161" s="135" t="s">
        <v>368</v>
      </c>
      <c r="AU161" s="135" t="s">
        <v>88</v>
      </c>
      <c r="AY161" s="80" t="s">
        <v>203</v>
      </c>
      <c r="BE161" s="136">
        <f>IF(N161="základná",J161,0)</f>
        <v>0</v>
      </c>
      <c r="BF161" s="136">
        <f>IF(N161="znížená",J161,0)</f>
        <v>0</v>
      </c>
      <c r="BG161" s="136">
        <f>IF(N161="zákl. prenesená",J161,0)</f>
        <v>0</v>
      </c>
      <c r="BH161" s="136">
        <f>IF(N161="zníž. prenesená",J161,0)</f>
        <v>0</v>
      </c>
      <c r="BI161" s="136">
        <f>IF(N161="nulová",J161,0)</f>
        <v>0</v>
      </c>
      <c r="BJ161" s="80" t="s">
        <v>88</v>
      </c>
      <c r="BK161" s="136">
        <f>ROUND(I161*H161,2)</f>
        <v>0</v>
      </c>
      <c r="BL161" s="80" t="s">
        <v>308</v>
      </c>
      <c r="BM161" s="135" t="s">
        <v>484</v>
      </c>
    </row>
    <row r="162" spans="1:65" s="87" customFormat="1" ht="16.5" customHeight="1">
      <c r="A162" s="19"/>
      <c r="B162" s="36"/>
      <c r="C162" s="235" t="s">
        <v>338</v>
      </c>
      <c r="D162" s="235" t="s">
        <v>368</v>
      </c>
      <c r="E162" s="236" t="s">
        <v>2083</v>
      </c>
      <c r="F162" s="237" t="s">
        <v>2471</v>
      </c>
      <c r="G162" s="238" t="s">
        <v>209</v>
      </c>
      <c r="H162" s="239">
        <v>1</v>
      </c>
      <c r="I162" s="242"/>
      <c r="J162" s="241">
        <f>ROUND(I162*H162,2)</f>
        <v>0</v>
      </c>
      <c r="K162" s="45"/>
      <c r="L162" s="157"/>
      <c r="M162" s="46" t="s">
        <v>1</v>
      </c>
      <c r="N162" s="158" t="s">
        <v>41</v>
      </c>
      <c r="O162" s="132"/>
      <c r="P162" s="133">
        <f>O162*H162</f>
        <v>0</v>
      </c>
      <c r="Q162" s="133">
        <v>0</v>
      </c>
      <c r="R162" s="133">
        <f>Q162*H162</f>
        <v>0</v>
      </c>
      <c r="S162" s="133">
        <v>0</v>
      </c>
      <c r="T162" s="134">
        <f>S162*H162</f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135" t="s">
        <v>420</v>
      </c>
      <c r="AT162" s="135" t="s">
        <v>368</v>
      </c>
      <c r="AU162" s="135" t="s">
        <v>88</v>
      </c>
      <c r="AY162" s="80" t="s">
        <v>203</v>
      </c>
      <c r="BE162" s="136">
        <f>IF(N162="základná",J162,0)</f>
        <v>0</v>
      </c>
      <c r="BF162" s="136">
        <f>IF(N162="znížená",J162,0)</f>
        <v>0</v>
      </c>
      <c r="BG162" s="136">
        <f>IF(N162="zákl. prenesená",J162,0)</f>
        <v>0</v>
      </c>
      <c r="BH162" s="136">
        <f>IF(N162="zníž. prenesená",J162,0)</f>
        <v>0</v>
      </c>
      <c r="BI162" s="136">
        <f>IF(N162="nulová",J162,0)</f>
        <v>0</v>
      </c>
      <c r="BJ162" s="80" t="s">
        <v>88</v>
      </c>
      <c r="BK162" s="136">
        <f>ROUND(I162*H162,2)</f>
        <v>0</v>
      </c>
      <c r="BL162" s="80" t="s">
        <v>308</v>
      </c>
      <c r="BM162" s="135" t="s">
        <v>503</v>
      </c>
    </row>
    <row r="163" spans="1:65" s="35" customFormat="1" ht="22.9" customHeight="1">
      <c r="B163" s="123"/>
      <c r="C163" s="188"/>
      <c r="D163" s="189" t="s">
        <v>74</v>
      </c>
      <c r="E163" s="191" t="s">
        <v>2472</v>
      </c>
      <c r="F163" s="191" t="s">
        <v>2473</v>
      </c>
      <c r="G163" s="188"/>
      <c r="H163" s="188"/>
      <c r="I163" s="188"/>
      <c r="J163" s="226">
        <f>BK163</f>
        <v>0</v>
      </c>
      <c r="L163" s="123"/>
      <c r="M163" s="125"/>
      <c r="N163" s="126"/>
      <c r="O163" s="126"/>
      <c r="P163" s="127">
        <f>SUM(P164:P169)</f>
        <v>0</v>
      </c>
      <c r="Q163" s="126"/>
      <c r="R163" s="127">
        <f>SUM(R164:R169)</f>
        <v>0</v>
      </c>
      <c r="S163" s="126"/>
      <c r="T163" s="128">
        <f>SUM(T164:T169)</f>
        <v>0</v>
      </c>
      <c r="AR163" s="124" t="s">
        <v>82</v>
      </c>
      <c r="AT163" s="129" t="s">
        <v>74</v>
      </c>
      <c r="AU163" s="129" t="s">
        <v>82</v>
      </c>
      <c r="AY163" s="124" t="s">
        <v>203</v>
      </c>
      <c r="BK163" s="130">
        <f>SUM(BK164:BK169)</f>
        <v>0</v>
      </c>
    </row>
    <row r="164" spans="1:65" s="87" customFormat="1" ht="21.75" customHeight="1">
      <c r="A164" s="19"/>
      <c r="B164" s="36"/>
      <c r="C164" s="235" t="s">
        <v>361</v>
      </c>
      <c r="D164" s="235" t="s">
        <v>368</v>
      </c>
      <c r="E164" s="236" t="s">
        <v>2085</v>
      </c>
      <c r="F164" s="237" t="s">
        <v>2474</v>
      </c>
      <c r="G164" s="238" t="s">
        <v>209</v>
      </c>
      <c r="H164" s="239">
        <v>1</v>
      </c>
      <c r="I164" s="242"/>
      <c r="J164" s="241">
        <f t="shared" ref="J164:J169" si="20">ROUND(I164*H164,2)</f>
        <v>0</v>
      </c>
      <c r="K164" s="45"/>
      <c r="L164" s="157"/>
      <c r="M164" s="46" t="s">
        <v>1</v>
      </c>
      <c r="N164" s="158" t="s">
        <v>41</v>
      </c>
      <c r="O164" s="132"/>
      <c r="P164" s="133">
        <f t="shared" ref="P164:P169" si="21">O164*H164</f>
        <v>0</v>
      </c>
      <c r="Q164" s="133">
        <v>0</v>
      </c>
      <c r="R164" s="133">
        <f t="shared" ref="R164:R169" si="22">Q164*H164</f>
        <v>0</v>
      </c>
      <c r="S164" s="133">
        <v>0</v>
      </c>
      <c r="T164" s="134">
        <f t="shared" ref="T164:T169" si="23">S164*H164</f>
        <v>0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R164" s="135" t="s">
        <v>420</v>
      </c>
      <c r="AT164" s="135" t="s">
        <v>368</v>
      </c>
      <c r="AU164" s="135" t="s">
        <v>88</v>
      </c>
      <c r="AY164" s="80" t="s">
        <v>203</v>
      </c>
      <c r="BE164" s="136">
        <f t="shared" ref="BE164:BE169" si="24">IF(N164="základná",J164,0)</f>
        <v>0</v>
      </c>
      <c r="BF164" s="136">
        <f t="shared" ref="BF164:BF169" si="25">IF(N164="znížená",J164,0)</f>
        <v>0</v>
      </c>
      <c r="BG164" s="136">
        <f t="shared" ref="BG164:BG169" si="26">IF(N164="zákl. prenesená",J164,0)</f>
        <v>0</v>
      </c>
      <c r="BH164" s="136">
        <f t="shared" ref="BH164:BH169" si="27">IF(N164="zníž. prenesená",J164,0)</f>
        <v>0</v>
      </c>
      <c r="BI164" s="136">
        <f t="shared" ref="BI164:BI169" si="28">IF(N164="nulová",J164,0)</f>
        <v>0</v>
      </c>
      <c r="BJ164" s="80" t="s">
        <v>88</v>
      </c>
      <c r="BK164" s="136">
        <f t="shared" ref="BK164:BK169" si="29">ROUND(I164*H164,2)</f>
        <v>0</v>
      </c>
      <c r="BL164" s="80" t="s">
        <v>308</v>
      </c>
      <c r="BM164" s="135" t="s">
        <v>548</v>
      </c>
    </row>
    <row r="165" spans="1:65" s="87" customFormat="1" ht="16.5" customHeight="1">
      <c r="A165" s="19"/>
      <c r="B165" s="36"/>
      <c r="C165" s="235" t="s">
        <v>367</v>
      </c>
      <c r="D165" s="235" t="s">
        <v>368</v>
      </c>
      <c r="E165" s="236" t="s">
        <v>2475</v>
      </c>
      <c r="F165" s="237" t="s">
        <v>2476</v>
      </c>
      <c r="G165" s="238" t="s">
        <v>209</v>
      </c>
      <c r="H165" s="239">
        <v>1</v>
      </c>
      <c r="I165" s="242"/>
      <c r="J165" s="241">
        <f t="shared" si="20"/>
        <v>0</v>
      </c>
      <c r="K165" s="45"/>
      <c r="L165" s="157"/>
      <c r="M165" s="46" t="s">
        <v>1</v>
      </c>
      <c r="N165" s="158" t="s">
        <v>41</v>
      </c>
      <c r="O165" s="132"/>
      <c r="P165" s="133">
        <f t="shared" si="21"/>
        <v>0</v>
      </c>
      <c r="Q165" s="133">
        <v>0</v>
      </c>
      <c r="R165" s="133">
        <f t="shared" si="22"/>
        <v>0</v>
      </c>
      <c r="S165" s="133">
        <v>0</v>
      </c>
      <c r="T165" s="134">
        <f t="shared" si="23"/>
        <v>0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135" t="s">
        <v>420</v>
      </c>
      <c r="AT165" s="135" t="s">
        <v>368</v>
      </c>
      <c r="AU165" s="135" t="s">
        <v>88</v>
      </c>
      <c r="AY165" s="80" t="s">
        <v>203</v>
      </c>
      <c r="BE165" s="136">
        <f t="shared" si="24"/>
        <v>0</v>
      </c>
      <c r="BF165" s="136">
        <f t="shared" si="25"/>
        <v>0</v>
      </c>
      <c r="BG165" s="136">
        <f t="shared" si="26"/>
        <v>0</v>
      </c>
      <c r="BH165" s="136">
        <f t="shared" si="27"/>
        <v>0</v>
      </c>
      <c r="BI165" s="136">
        <f t="shared" si="28"/>
        <v>0</v>
      </c>
      <c r="BJ165" s="80" t="s">
        <v>88</v>
      </c>
      <c r="BK165" s="136">
        <f t="shared" si="29"/>
        <v>0</v>
      </c>
      <c r="BL165" s="80" t="s">
        <v>308</v>
      </c>
      <c r="BM165" s="135" t="s">
        <v>567</v>
      </c>
    </row>
    <row r="166" spans="1:65" s="87" customFormat="1" ht="16.5" customHeight="1">
      <c r="A166" s="19"/>
      <c r="B166" s="36"/>
      <c r="C166" s="235" t="s">
        <v>373</v>
      </c>
      <c r="D166" s="235" t="s">
        <v>368</v>
      </c>
      <c r="E166" s="236" t="s">
        <v>2477</v>
      </c>
      <c r="F166" s="237" t="s">
        <v>2457</v>
      </c>
      <c r="G166" s="238" t="s">
        <v>209</v>
      </c>
      <c r="H166" s="239">
        <v>1</v>
      </c>
      <c r="I166" s="242"/>
      <c r="J166" s="241">
        <f t="shared" si="20"/>
        <v>0</v>
      </c>
      <c r="K166" s="45"/>
      <c r="L166" s="157"/>
      <c r="M166" s="46" t="s">
        <v>1</v>
      </c>
      <c r="N166" s="158" t="s">
        <v>41</v>
      </c>
      <c r="O166" s="132"/>
      <c r="P166" s="133">
        <f t="shared" si="21"/>
        <v>0</v>
      </c>
      <c r="Q166" s="133">
        <v>0</v>
      </c>
      <c r="R166" s="133">
        <f t="shared" si="22"/>
        <v>0</v>
      </c>
      <c r="S166" s="133">
        <v>0</v>
      </c>
      <c r="T166" s="134">
        <f t="shared" si="23"/>
        <v>0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R166" s="135" t="s">
        <v>420</v>
      </c>
      <c r="AT166" s="135" t="s">
        <v>368</v>
      </c>
      <c r="AU166" s="135" t="s">
        <v>88</v>
      </c>
      <c r="AY166" s="80" t="s">
        <v>203</v>
      </c>
      <c r="BE166" s="136">
        <f t="shared" si="24"/>
        <v>0</v>
      </c>
      <c r="BF166" s="136">
        <f t="shared" si="25"/>
        <v>0</v>
      </c>
      <c r="BG166" s="136">
        <f t="shared" si="26"/>
        <v>0</v>
      </c>
      <c r="BH166" s="136">
        <f t="shared" si="27"/>
        <v>0</v>
      </c>
      <c r="BI166" s="136">
        <f t="shared" si="28"/>
        <v>0</v>
      </c>
      <c r="BJ166" s="80" t="s">
        <v>88</v>
      </c>
      <c r="BK166" s="136">
        <f t="shared" si="29"/>
        <v>0</v>
      </c>
      <c r="BL166" s="80" t="s">
        <v>308</v>
      </c>
      <c r="BM166" s="135" t="s">
        <v>591</v>
      </c>
    </row>
    <row r="167" spans="1:65" s="87" customFormat="1" ht="16.5" customHeight="1">
      <c r="A167" s="19"/>
      <c r="B167" s="36"/>
      <c r="C167" s="235" t="s">
        <v>378</v>
      </c>
      <c r="D167" s="235" t="s">
        <v>368</v>
      </c>
      <c r="E167" s="236" t="s">
        <v>2087</v>
      </c>
      <c r="F167" s="237" t="s">
        <v>2478</v>
      </c>
      <c r="G167" s="238" t="s">
        <v>209</v>
      </c>
      <c r="H167" s="239">
        <v>1</v>
      </c>
      <c r="I167" s="242"/>
      <c r="J167" s="241">
        <f t="shared" si="20"/>
        <v>0</v>
      </c>
      <c r="K167" s="45"/>
      <c r="L167" s="157"/>
      <c r="M167" s="46" t="s">
        <v>1</v>
      </c>
      <c r="N167" s="158" t="s">
        <v>41</v>
      </c>
      <c r="O167" s="132"/>
      <c r="P167" s="133">
        <f t="shared" si="21"/>
        <v>0</v>
      </c>
      <c r="Q167" s="133">
        <v>0</v>
      </c>
      <c r="R167" s="133">
        <f t="shared" si="22"/>
        <v>0</v>
      </c>
      <c r="S167" s="133">
        <v>0</v>
      </c>
      <c r="T167" s="134">
        <f t="shared" si="23"/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135" t="s">
        <v>420</v>
      </c>
      <c r="AT167" s="135" t="s">
        <v>368</v>
      </c>
      <c r="AU167" s="135" t="s">
        <v>88</v>
      </c>
      <c r="AY167" s="80" t="s">
        <v>203</v>
      </c>
      <c r="BE167" s="136">
        <f t="shared" si="24"/>
        <v>0</v>
      </c>
      <c r="BF167" s="136">
        <f t="shared" si="25"/>
        <v>0</v>
      </c>
      <c r="BG167" s="136">
        <f t="shared" si="26"/>
        <v>0</v>
      </c>
      <c r="BH167" s="136">
        <f t="shared" si="27"/>
        <v>0</v>
      </c>
      <c r="BI167" s="136">
        <f t="shared" si="28"/>
        <v>0</v>
      </c>
      <c r="BJ167" s="80" t="s">
        <v>88</v>
      </c>
      <c r="BK167" s="136">
        <f t="shared" si="29"/>
        <v>0</v>
      </c>
      <c r="BL167" s="80" t="s">
        <v>308</v>
      </c>
      <c r="BM167" s="135" t="s">
        <v>417</v>
      </c>
    </row>
    <row r="168" spans="1:65" s="87" customFormat="1" ht="21.75" customHeight="1">
      <c r="A168" s="19"/>
      <c r="B168" s="36"/>
      <c r="C168" s="235" t="s">
        <v>383</v>
      </c>
      <c r="D168" s="235" t="s">
        <v>368</v>
      </c>
      <c r="E168" s="236" t="s">
        <v>2089</v>
      </c>
      <c r="F168" s="237" t="s">
        <v>2479</v>
      </c>
      <c r="G168" s="238" t="s">
        <v>209</v>
      </c>
      <c r="H168" s="239">
        <v>1</v>
      </c>
      <c r="I168" s="242"/>
      <c r="J168" s="241">
        <f t="shared" si="20"/>
        <v>0</v>
      </c>
      <c r="K168" s="45"/>
      <c r="L168" s="157"/>
      <c r="M168" s="46" t="s">
        <v>1</v>
      </c>
      <c r="N168" s="158" t="s">
        <v>41</v>
      </c>
      <c r="O168" s="132"/>
      <c r="P168" s="133">
        <f t="shared" si="21"/>
        <v>0</v>
      </c>
      <c r="Q168" s="133">
        <v>0</v>
      </c>
      <c r="R168" s="133">
        <f t="shared" si="22"/>
        <v>0</v>
      </c>
      <c r="S168" s="133">
        <v>0</v>
      </c>
      <c r="T168" s="134">
        <f t="shared" si="23"/>
        <v>0</v>
      </c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R168" s="135" t="s">
        <v>420</v>
      </c>
      <c r="AT168" s="135" t="s">
        <v>368</v>
      </c>
      <c r="AU168" s="135" t="s">
        <v>88</v>
      </c>
      <c r="AY168" s="80" t="s">
        <v>203</v>
      </c>
      <c r="BE168" s="136">
        <f t="shared" si="24"/>
        <v>0</v>
      </c>
      <c r="BF168" s="136">
        <f t="shared" si="25"/>
        <v>0</v>
      </c>
      <c r="BG168" s="136">
        <f t="shared" si="26"/>
        <v>0</v>
      </c>
      <c r="BH168" s="136">
        <f t="shared" si="27"/>
        <v>0</v>
      </c>
      <c r="BI168" s="136">
        <f t="shared" si="28"/>
        <v>0</v>
      </c>
      <c r="BJ168" s="80" t="s">
        <v>88</v>
      </c>
      <c r="BK168" s="136">
        <f t="shared" si="29"/>
        <v>0</v>
      </c>
      <c r="BL168" s="80" t="s">
        <v>308</v>
      </c>
      <c r="BM168" s="135" t="s">
        <v>617</v>
      </c>
    </row>
    <row r="169" spans="1:65" s="87" customFormat="1" ht="21.75" customHeight="1">
      <c r="A169" s="19"/>
      <c r="B169" s="36"/>
      <c r="C169" s="235" t="s">
        <v>388</v>
      </c>
      <c r="D169" s="235" t="s">
        <v>368</v>
      </c>
      <c r="E169" s="236" t="s">
        <v>2091</v>
      </c>
      <c r="F169" s="237" t="s">
        <v>2480</v>
      </c>
      <c r="G169" s="238" t="s">
        <v>209</v>
      </c>
      <c r="H169" s="239">
        <v>1</v>
      </c>
      <c r="I169" s="242"/>
      <c r="J169" s="241">
        <f t="shared" si="20"/>
        <v>0</v>
      </c>
      <c r="K169" s="45"/>
      <c r="L169" s="157"/>
      <c r="M169" s="46" t="s">
        <v>1</v>
      </c>
      <c r="N169" s="158" t="s">
        <v>41</v>
      </c>
      <c r="O169" s="132"/>
      <c r="P169" s="133">
        <f t="shared" si="21"/>
        <v>0</v>
      </c>
      <c r="Q169" s="133">
        <v>0</v>
      </c>
      <c r="R169" s="133">
        <f t="shared" si="22"/>
        <v>0</v>
      </c>
      <c r="S169" s="133">
        <v>0</v>
      </c>
      <c r="T169" s="134">
        <f t="shared" si="23"/>
        <v>0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R169" s="135" t="s">
        <v>420</v>
      </c>
      <c r="AT169" s="135" t="s">
        <v>368</v>
      </c>
      <c r="AU169" s="135" t="s">
        <v>88</v>
      </c>
      <c r="AY169" s="80" t="s">
        <v>203</v>
      </c>
      <c r="BE169" s="136">
        <f t="shared" si="24"/>
        <v>0</v>
      </c>
      <c r="BF169" s="136">
        <f t="shared" si="25"/>
        <v>0</v>
      </c>
      <c r="BG169" s="136">
        <f t="shared" si="26"/>
        <v>0</v>
      </c>
      <c r="BH169" s="136">
        <f t="shared" si="27"/>
        <v>0</v>
      </c>
      <c r="BI169" s="136">
        <f t="shared" si="28"/>
        <v>0</v>
      </c>
      <c r="BJ169" s="80" t="s">
        <v>88</v>
      </c>
      <c r="BK169" s="136">
        <f t="shared" si="29"/>
        <v>0</v>
      </c>
      <c r="BL169" s="80" t="s">
        <v>308</v>
      </c>
      <c r="BM169" s="135" t="s">
        <v>631</v>
      </c>
    </row>
    <row r="170" spans="1:65" s="35" customFormat="1" ht="22.9" customHeight="1">
      <c r="B170" s="123"/>
      <c r="C170" s="188"/>
      <c r="D170" s="189" t="s">
        <v>74</v>
      </c>
      <c r="E170" s="191" t="s">
        <v>2481</v>
      </c>
      <c r="F170" s="191" t="s">
        <v>2482</v>
      </c>
      <c r="G170" s="188"/>
      <c r="H170" s="188"/>
      <c r="I170" s="188"/>
      <c r="J170" s="226">
        <f>BK170</f>
        <v>0</v>
      </c>
      <c r="L170" s="123"/>
      <c r="M170" s="125"/>
      <c r="N170" s="126"/>
      <c r="O170" s="126"/>
      <c r="P170" s="127">
        <f>SUM(P171:P174)</f>
        <v>0</v>
      </c>
      <c r="Q170" s="126"/>
      <c r="R170" s="127">
        <f>SUM(R171:R174)</f>
        <v>0</v>
      </c>
      <c r="S170" s="126"/>
      <c r="T170" s="128">
        <f>SUM(T171:T174)</f>
        <v>0</v>
      </c>
      <c r="AR170" s="124" t="s">
        <v>82</v>
      </c>
      <c r="AT170" s="129" t="s">
        <v>74</v>
      </c>
      <c r="AU170" s="129" t="s">
        <v>82</v>
      </c>
      <c r="AY170" s="124" t="s">
        <v>203</v>
      </c>
      <c r="BK170" s="130">
        <f>SUM(BK171:BK174)</f>
        <v>0</v>
      </c>
    </row>
    <row r="171" spans="1:65" s="87" customFormat="1" ht="21.75" customHeight="1">
      <c r="A171" s="19"/>
      <c r="B171" s="36"/>
      <c r="C171" s="235" t="s">
        <v>393</v>
      </c>
      <c r="D171" s="235" t="s">
        <v>368</v>
      </c>
      <c r="E171" s="236" t="s">
        <v>2093</v>
      </c>
      <c r="F171" s="237" t="s">
        <v>2483</v>
      </c>
      <c r="G171" s="238" t="s">
        <v>209</v>
      </c>
      <c r="H171" s="239">
        <v>1</v>
      </c>
      <c r="I171" s="242"/>
      <c r="J171" s="241">
        <f>ROUND(I171*H171,2)</f>
        <v>0</v>
      </c>
      <c r="K171" s="45"/>
      <c r="L171" s="157"/>
      <c r="M171" s="46" t="s">
        <v>1</v>
      </c>
      <c r="N171" s="158" t="s">
        <v>41</v>
      </c>
      <c r="O171" s="132"/>
      <c r="P171" s="133">
        <f>O171*H171</f>
        <v>0</v>
      </c>
      <c r="Q171" s="133">
        <v>0</v>
      </c>
      <c r="R171" s="133">
        <f>Q171*H171</f>
        <v>0</v>
      </c>
      <c r="S171" s="133">
        <v>0</v>
      </c>
      <c r="T171" s="134">
        <f>S171*H171</f>
        <v>0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R171" s="135" t="s">
        <v>420</v>
      </c>
      <c r="AT171" s="135" t="s">
        <v>368</v>
      </c>
      <c r="AU171" s="135" t="s">
        <v>88</v>
      </c>
      <c r="AY171" s="80" t="s">
        <v>203</v>
      </c>
      <c r="BE171" s="136">
        <f>IF(N171="základná",J171,0)</f>
        <v>0</v>
      </c>
      <c r="BF171" s="136">
        <f>IF(N171="znížená",J171,0)</f>
        <v>0</v>
      </c>
      <c r="BG171" s="136">
        <f>IF(N171="zákl. prenesená",J171,0)</f>
        <v>0</v>
      </c>
      <c r="BH171" s="136">
        <f>IF(N171="zníž. prenesená",J171,0)</f>
        <v>0</v>
      </c>
      <c r="BI171" s="136">
        <f>IF(N171="nulová",J171,0)</f>
        <v>0</v>
      </c>
      <c r="BJ171" s="80" t="s">
        <v>88</v>
      </c>
      <c r="BK171" s="136">
        <f>ROUND(I171*H171,2)</f>
        <v>0</v>
      </c>
      <c r="BL171" s="80" t="s">
        <v>308</v>
      </c>
      <c r="BM171" s="135" t="s">
        <v>641</v>
      </c>
    </row>
    <row r="172" spans="1:65" s="87" customFormat="1" ht="16.5" customHeight="1">
      <c r="A172" s="19"/>
      <c r="B172" s="36"/>
      <c r="C172" s="235" t="s">
        <v>398</v>
      </c>
      <c r="D172" s="235" t="s">
        <v>368</v>
      </c>
      <c r="E172" s="236" t="s">
        <v>2484</v>
      </c>
      <c r="F172" s="237" t="s">
        <v>2467</v>
      </c>
      <c r="G172" s="238" t="s">
        <v>209</v>
      </c>
      <c r="H172" s="239">
        <v>1</v>
      </c>
      <c r="I172" s="242"/>
      <c r="J172" s="241">
        <f>ROUND(I172*H172,2)</f>
        <v>0</v>
      </c>
      <c r="K172" s="45"/>
      <c r="L172" s="157"/>
      <c r="M172" s="46" t="s">
        <v>1</v>
      </c>
      <c r="N172" s="158" t="s">
        <v>41</v>
      </c>
      <c r="O172" s="132"/>
      <c r="P172" s="133">
        <f>O172*H172</f>
        <v>0</v>
      </c>
      <c r="Q172" s="133">
        <v>0</v>
      </c>
      <c r="R172" s="133">
        <f>Q172*H172</f>
        <v>0</v>
      </c>
      <c r="S172" s="133">
        <v>0</v>
      </c>
      <c r="T172" s="134">
        <f>S172*H172</f>
        <v>0</v>
      </c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R172" s="135" t="s">
        <v>420</v>
      </c>
      <c r="AT172" s="135" t="s">
        <v>368</v>
      </c>
      <c r="AU172" s="135" t="s">
        <v>88</v>
      </c>
      <c r="AY172" s="80" t="s">
        <v>203</v>
      </c>
      <c r="BE172" s="136">
        <f>IF(N172="základná",J172,0)</f>
        <v>0</v>
      </c>
      <c r="BF172" s="136">
        <f>IF(N172="znížená",J172,0)</f>
        <v>0</v>
      </c>
      <c r="BG172" s="136">
        <f>IF(N172="zákl. prenesená",J172,0)</f>
        <v>0</v>
      </c>
      <c r="BH172" s="136">
        <f>IF(N172="zníž. prenesená",J172,0)</f>
        <v>0</v>
      </c>
      <c r="BI172" s="136">
        <f>IF(N172="nulová",J172,0)</f>
        <v>0</v>
      </c>
      <c r="BJ172" s="80" t="s">
        <v>88</v>
      </c>
      <c r="BK172" s="136">
        <f>ROUND(I172*H172,2)</f>
        <v>0</v>
      </c>
      <c r="BL172" s="80" t="s">
        <v>308</v>
      </c>
      <c r="BM172" s="135" t="s">
        <v>673</v>
      </c>
    </row>
    <row r="173" spans="1:65" s="87" customFormat="1" ht="16.5" customHeight="1">
      <c r="A173" s="19"/>
      <c r="B173" s="36"/>
      <c r="C173" s="235" t="s">
        <v>130</v>
      </c>
      <c r="D173" s="235" t="s">
        <v>368</v>
      </c>
      <c r="E173" s="236" t="s">
        <v>2485</v>
      </c>
      <c r="F173" s="237" t="s">
        <v>2457</v>
      </c>
      <c r="G173" s="238" t="s">
        <v>209</v>
      </c>
      <c r="H173" s="239">
        <v>1</v>
      </c>
      <c r="I173" s="242"/>
      <c r="J173" s="241">
        <f>ROUND(I173*H173,2)</f>
        <v>0</v>
      </c>
      <c r="K173" s="45"/>
      <c r="L173" s="157"/>
      <c r="M173" s="46" t="s">
        <v>1</v>
      </c>
      <c r="N173" s="158" t="s">
        <v>41</v>
      </c>
      <c r="O173" s="132"/>
      <c r="P173" s="133">
        <f>O173*H173</f>
        <v>0</v>
      </c>
      <c r="Q173" s="133">
        <v>0</v>
      </c>
      <c r="R173" s="133">
        <f>Q173*H173</f>
        <v>0</v>
      </c>
      <c r="S173" s="133">
        <v>0</v>
      </c>
      <c r="T173" s="134">
        <f>S173*H173</f>
        <v>0</v>
      </c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R173" s="135" t="s">
        <v>420</v>
      </c>
      <c r="AT173" s="135" t="s">
        <v>368</v>
      </c>
      <c r="AU173" s="135" t="s">
        <v>88</v>
      </c>
      <c r="AY173" s="80" t="s">
        <v>203</v>
      </c>
      <c r="BE173" s="136">
        <f>IF(N173="základná",J173,0)</f>
        <v>0</v>
      </c>
      <c r="BF173" s="136">
        <f>IF(N173="znížená",J173,0)</f>
        <v>0</v>
      </c>
      <c r="BG173" s="136">
        <f>IF(N173="zákl. prenesená",J173,0)</f>
        <v>0</v>
      </c>
      <c r="BH173" s="136">
        <f>IF(N173="zníž. prenesená",J173,0)</f>
        <v>0</v>
      </c>
      <c r="BI173" s="136">
        <f>IF(N173="nulová",J173,0)</f>
        <v>0</v>
      </c>
      <c r="BJ173" s="80" t="s">
        <v>88</v>
      </c>
      <c r="BK173" s="136">
        <f>ROUND(I173*H173,2)</f>
        <v>0</v>
      </c>
      <c r="BL173" s="80" t="s">
        <v>308</v>
      </c>
      <c r="BM173" s="135" t="s">
        <v>688</v>
      </c>
    </row>
    <row r="174" spans="1:65" s="87" customFormat="1" ht="16.5" customHeight="1">
      <c r="A174" s="19"/>
      <c r="B174" s="36"/>
      <c r="C174" s="235" t="s">
        <v>412</v>
      </c>
      <c r="D174" s="235" t="s">
        <v>368</v>
      </c>
      <c r="E174" s="236" t="s">
        <v>2095</v>
      </c>
      <c r="F174" s="237" t="s">
        <v>2486</v>
      </c>
      <c r="G174" s="238" t="s">
        <v>209</v>
      </c>
      <c r="H174" s="239">
        <v>1</v>
      </c>
      <c r="I174" s="242"/>
      <c r="J174" s="241">
        <f>ROUND(I174*H174,2)</f>
        <v>0</v>
      </c>
      <c r="K174" s="45"/>
      <c r="L174" s="157"/>
      <c r="M174" s="46" t="s">
        <v>1</v>
      </c>
      <c r="N174" s="158" t="s">
        <v>41</v>
      </c>
      <c r="O174" s="132"/>
      <c r="P174" s="133">
        <f>O174*H174</f>
        <v>0</v>
      </c>
      <c r="Q174" s="133">
        <v>0</v>
      </c>
      <c r="R174" s="133">
        <f>Q174*H174</f>
        <v>0</v>
      </c>
      <c r="S174" s="133">
        <v>0</v>
      </c>
      <c r="T174" s="134">
        <f>S174*H174</f>
        <v>0</v>
      </c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R174" s="135" t="s">
        <v>420</v>
      </c>
      <c r="AT174" s="135" t="s">
        <v>368</v>
      </c>
      <c r="AU174" s="135" t="s">
        <v>88</v>
      </c>
      <c r="AY174" s="80" t="s">
        <v>203</v>
      </c>
      <c r="BE174" s="136">
        <f>IF(N174="základná",J174,0)</f>
        <v>0</v>
      </c>
      <c r="BF174" s="136">
        <f>IF(N174="znížená",J174,0)</f>
        <v>0</v>
      </c>
      <c r="BG174" s="136">
        <f>IF(N174="zákl. prenesená",J174,0)</f>
        <v>0</v>
      </c>
      <c r="BH174" s="136">
        <f>IF(N174="zníž. prenesená",J174,0)</f>
        <v>0</v>
      </c>
      <c r="BI174" s="136">
        <f>IF(N174="nulová",J174,0)</f>
        <v>0</v>
      </c>
      <c r="BJ174" s="80" t="s">
        <v>88</v>
      </c>
      <c r="BK174" s="136">
        <f>ROUND(I174*H174,2)</f>
        <v>0</v>
      </c>
      <c r="BL174" s="80" t="s">
        <v>308</v>
      </c>
      <c r="BM174" s="135" t="s">
        <v>696</v>
      </c>
    </row>
    <row r="175" spans="1:65" s="35" customFormat="1" ht="22.9" customHeight="1">
      <c r="B175" s="123"/>
      <c r="C175" s="188"/>
      <c r="D175" s="189" t="s">
        <v>74</v>
      </c>
      <c r="E175" s="191" t="s">
        <v>2487</v>
      </c>
      <c r="F175" s="191" t="s">
        <v>2488</v>
      </c>
      <c r="G175" s="188"/>
      <c r="H175" s="188"/>
      <c r="I175" s="188"/>
      <c r="J175" s="226">
        <f>BK175</f>
        <v>0</v>
      </c>
      <c r="L175" s="123"/>
      <c r="M175" s="125"/>
      <c r="N175" s="126"/>
      <c r="O175" s="126"/>
      <c r="P175" s="127">
        <f>SUM(P176:P184)</f>
        <v>0</v>
      </c>
      <c r="Q175" s="126"/>
      <c r="R175" s="127">
        <f>SUM(R176:R184)</f>
        <v>0</v>
      </c>
      <c r="S175" s="126"/>
      <c r="T175" s="128">
        <f>SUM(T176:T184)</f>
        <v>0</v>
      </c>
      <c r="AR175" s="124" t="s">
        <v>82</v>
      </c>
      <c r="AT175" s="129" t="s">
        <v>74</v>
      </c>
      <c r="AU175" s="129" t="s">
        <v>82</v>
      </c>
      <c r="AY175" s="124" t="s">
        <v>203</v>
      </c>
      <c r="BK175" s="130">
        <f>SUM(BK176:BK184)</f>
        <v>0</v>
      </c>
    </row>
    <row r="176" spans="1:65" s="87" customFormat="1" ht="16.5" customHeight="1">
      <c r="A176" s="19"/>
      <c r="B176" s="36"/>
      <c r="C176" s="235" t="s">
        <v>420</v>
      </c>
      <c r="D176" s="235" t="s">
        <v>368</v>
      </c>
      <c r="E176" s="236" t="s">
        <v>2097</v>
      </c>
      <c r="F176" s="237" t="s">
        <v>2489</v>
      </c>
      <c r="G176" s="238" t="s">
        <v>209</v>
      </c>
      <c r="H176" s="239">
        <v>1</v>
      </c>
      <c r="I176" s="242"/>
      <c r="J176" s="241">
        <f t="shared" ref="J176:J184" si="30">ROUND(I176*H176,2)</f>
        <v>0</v>
      </c>
      <c r="K176" s="45"/>
      <c r="L176" s="157"/>
      <c r="M176" s="46" t="s">
        <v>1</v>
      </c>
      <c r="N176" s="158" t="s">
        <v>41</v>
      </c>
      <c r="O176" s="132"/>
      <c r="P176" s="133">
        <f t="shared" ref="P176:P184" si="31">O176*H176</f>
        <v>0</v>
      </c>
      <c r="Q176" s="133">
        <v>0</v>
      </c>
      <c r="R176" s="133">
        <f t="shared" ref="R176:R184" si="32">Q176*H176</f>
        <v>0</v>
      </c>
      <c r="S176" s="133">
        <v>0</v>
      </c>
      <c r="T176" s="134">
        <f t="shared" ref="T176:T184" si="33">S176*H176</f>
        <v>0</v>
      </c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R176" s="135" t="s">
        <v>420</v>
      </c>
      <c r="AT176" s="135" t="s">
        <v>368</v>
      </c>
      <c r="AU176" s="135" t="s">
        <v>88</v>
      </c>
      <c r="AY176" s="80" t="s">
        <v>203</v>
      </c>
      <c r="BE176" s="136">
        <f t="shared" ref="BE176:BE184" si="34">IF(N176="základná",J176,0)</f>
        <v>0</v>
      </c>
      <c r="BF176" s="136">
        <f t="shared" ref="BF176:BF184" si="35">IF(N176="znížená",J176,0)</f>
        <v>0</v>
      </c>
      <c r="BG176" s="136">
        <f t="shared" ref="BG176:BG184" si="36">IF(N176="zákl. prenesená",J176,0)</f>
        <v>0</v>
      </c>
      <c r="BH176" s="136">
        <f t="shared" ref="BH176:BH184" si="37">IF(N176="zníž. prenesená",J176,0)</f>
        <v>0</v>
      </c>
      <c r="BI176" s="136">
        <f t="shared" ref="BI176:BI184" si="38">IF(N176="nulová",J176,0)</f>
        <v>0</v>
      </c>
      <c r="BJ176" s="80" t="s">
        <v>88</v>
      </c>
      <c r="BK176" s="136">
        <f t="shared" ref="BK176:BK184" si="39">ROUND(I176*H176,2)</f>
        <v>0</v>
      </c>
      <c r="BL176" s="80" t="s">
        <v>308</v>
      </c>
      <c r="BM176" s="135" t="s">
        <v>708</v>
      </c>
    </row>
    <row r="177" spans="1:65" s="87" customFormat="1" ht="16.5" customHeight="1">
      <c r="A177" s="19"/>
      <c r="B177" s="36"/>
      <c r="C177" s="235" t="s">
        <v>427</v>
      </c>
      <c r="D177" s="235" t="s">
        <v>368</v>
      </c>
      <c r="E177" s="236" t="s">
        <v>2099</v>
      </c>
      <c r="F177" s="237" t="s">
        <v>2490</v>
      </c>
      <c r="G177" s="238" t="s">
        <v>209</v>
      </c>
      <c r="H177" s="239">
        <v>1</v>
      </c>
      <c r="I177" s="242"/>
      <c r="J177" s="241">
        <f t="shared" si="30"/>
        <v>0</v>
      </c>
      <c r="K177" s="45"/>
      <c r="L177" s="157"/>
      <c r="M177" s="46" t="s">
        <v>1</v>
      </c>
      <c r="N177" s="158" t="s">
        <v>41</v>
      </c>
      <c r="O177" s="132"/>
      <c r="P177" s="133">
        <f t="shared" si="31"/>
        <v>0</v>
      </c>
      <c r="Q177" s="133">
        <v>0</v>
      </c>
      <c r="R177" s="133">
        <f t="shared" si="32"/>
        <v>0</v>
      </c>
      <c r="S177" s="133">
        <v>0</v>
      </c>
      <c r="T177" s="134">
        <f t="shared" si="33"/>
        <v>0</v>
      </c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R177" s="135" t="s">
        <v>420</v>
      </c>
      <c r="AT177" s="135" t="s">
        <v>368</v>
      </c>
      <c r="AU177" s="135" t="s">
        <v>88</v>
      </c>
      <c r="AY177" s="80" t="s">
        <v>203</v>
      </c>
      <c r="BE177" s="136">
        <f t="shared" si="34"/>
        <v>0</v>
      </c>
      <c r="BF177" s="136">
        <f t="shared" si="35"/>
        <v>0</v>
      </c>
      <c r="BG177" s="136">
        <f t="shared" si="36"/>
        <v>0</v>
      </c>
      <c r="BH177" s="136">
        <f t="shared" si="37"/>
        <v>0</v>
      </c>
      <c r="BI177" s="136">
        <f t="shared" si="38"/>
        <v>0</v>
      </c>
      <c r="BJ177" s="80" t="s">
        <v>88</v>
      </c>
      <c r="BK177" s="136">
        <f t="shared" si="39"/>
        <v>0</v>
      </c>
      <c r="BL177" s="80" t="s">
        <v>308</v>
      </c>
      <c r="BM177" s="135" t="s">
        <v>732</v>
      </c>
    </row>
    <row r="178" spans="1:65" s="87" customFormat="1" ht="21.75" customHeight="1">
      <c r="A178" s="19"/>
      <c r="B178" s="36"/>
      <c r="C178" s="235" t="s">
        <v>440</v>
      </c>
      <c r="D178" s="235" t="s">
        <v>368</v>
      </c>
      <c r="E178" s="236" t="s">
        <v>2101</v>
      </c>
      <c r="F178" s="237" t="s">
        <v>2491</v>
      </c>
      <c r="G178" s="238" t="s">
        <v>209</v>
      </c>
      <c r="H178" s="239">
        <v>1</v>
      </c>
      <c r="I178" s="242"/>
      <c r="J178" s="241">
        <f t="shared" si="30"/>
        <v>0</v>
      </c>
      <c r="K178" s="45"/>
      <c r="L178" s="157"/>
      <c r="M178" s="46" t="s">
        <v>1</v>
      </c>
      <c r="N178" s="158" t="s">
        <v>41</v>
      </c>
      <c r="O178" s="132"/>
      <c r="P178" s="133">
        <f t="shared" si="31"/>
        <v>0</v>
      </c>
      <c r="Q178" s="133">
        <v>0</v>
      </c>
      <c r="R178" s="133">
        <f t="shared" si="32"/>
        <v>0</v>
      </c>
      <c r="S178" s="133">
        <v>0</v>
      </c>
      <c r="T178" s="134">
        <f t="shared" si="33"/>
        <v>0</v>
      </c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R178" s="135" t="s">
        <v>420</v>
      </c>
      <c r="AT178" s="135" t="s">
        <v>368</v>
      </c>
      <c r="AU178" s="135" t="s">
        <v>88</v>
      </c>
      <c r="AY178" s="80" t="s">
        <v>203</v>
      </c>
      <c r="BE178" s="136">
        <f t="shared" si="34"/>
        <v>0</v>
      </c>
      <c r="BF178" s="136">
        <f t="shared" si="35"/>
        <v>0</v>
      </c>
      <c r="BG178" s="136">
        <f t="shared" si="36"/>
        <v>0</v>
      </c>
      <c r="BH178" s="136">
        <f t="shared" si="37"/>
        <v>0</v>
      </c>
      <c r="BI178" s="136">
        <f t="shared" si="38"/>
        <v>0</v>
      </c>
      <c r="BJ178" s="80" t="s">
        <v>88</v>
      </c>
      <c r="BK178" s="136">
        <f t="shared" si="39"/>
        <v>0</v>
      </c>
      <c r="BL178" s="80" t="s">
        <v>308</v>
      </c>
      <c r="BM178" s="135" t="s">
        <v>744</v>
      </c>
    </row>
    <row r="179" spans="1:65" s="87" customFormat="1" ht="16.5" customHeight="1">
      <c r="A179" s="19"/>
      <c r="B179" s="36"/>
      <c r="C179" s="235" t="s">
        <v>452</v>
      </c>
      <c r="D179" s="235" t="s">
        <v>368</v>
      </c>
      <c r="E179" s="236" t="s">
        <v>2492</v>
      </c>
      <c r="F179" s="237" t="s">
        <v>2476</v>
      </c>
      <c r="G179" s="238" t="s">
        <v>209</v>
      </c>
      <c r="H179" s="239">
        <v>1</v>
      </c>
      <c r="I179" s="242"/>
      <c r="J179" s="241">
        <f t="shared" si="30"/>
        <v>0</v>
      </c>
      <c r="K179" s="45"/>
      <c r="L179" s="157"/>
      <c r="M179" s="46" t="s">
        <v>1</v>
      </c>
      <c r="N179" s="158" t="s">
        <v>41</v>
      </c>
      <c r="O179" s="132"/>
      <c r="P179" s="133">
        <f t="shared" si="31"/>
        <v>0</v>
      </c>
      <c r="Q179" s="133">
        <v>0</v>
      </c>
      <c r="R179" s="133">
        <f t="shared" si="32"/>
        <v>0</v>
      </c>
      <c r="S179" s="133">
        <v>0</v>
      </c>
      <c r="T179" s="134">
        <f t="shared" si="33"/>
        <v>0</v>
      </c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R179" s="135" t="s">
        <v>420</v>
      </c>
      <c r="AT179" s="135" t="s">
        <v>368</v>
      </c>
      <c r="AU179" s="135" t="s">
        <v>88</v>
      </c>
      <c r="AY179" s="80" t="s">
        <v>203</v>
      </c>
      <c r="BE179" s="136">
        <f t="shared" si="34"/>
        <v>0</v>
      </c>
      <c r="BF179" s="136">
        <f t="shared" si="35"/>
        <v>0</v>
      </c>
      <c r="BG179" s="136">
        <f t="shared" si="36"/>
        <v>0</v>
      </c>
      <c r="BH179" s="136">
        <f t="shared" si="37"/>
        <v>0</v>
      </c>
      <c r="BI179" s="136">
        <f t="shared" si="38"/>
        <v>0</v>
      </c>
      <c r="BJ179" s="80" t="s">
        <v>88</v>
      </c>
      <c r="BK179" s="136">
        <f t="shared" si="39"/>
        <v>0</v>
      </c>
      <c r="BL179" s="80" t="s">
        <v>308</v>
      </c>
      <c r="BM179" s="135" t="s">
        <v>761</v>
      </c>
    </row>
    <row r="180" spans="1:65" s="87" customFormat="1" ht="16.5" customHeight="1">
      <c r="A180" s="19"/>
      <c r="B180" s="36"/>
      <c r="C180" s="235" t="s">
        <v>459</v>
      </c>
      <c r="D180" s="235" t="s">
        <v>368</v>
      </c>
      <c r="E180" s="236" t="s">
        <v>2493</v>
      </c>
      <c r="F180" s="237" t="s">
        <v>2457</v>
      </c>
      <c r="G180" s="238" t="s">
        <v>209</v>
      </c>
      <c r="H180" s="239">
        <v>1</v>
      </c>
      <c r="I180" s="242"/>
      <c r="J180" s="241">
        <f t="shared" si="30"/>
        <v>0</v>
      </c>
      <c r="K180" s="45"/>
      <c r="L180" s="157"/>
      <c r="M180" s="46" t="s">
        <v>1</v>
      </c>
      <c r="N180" s="158" t="s">
        <v>41</v>
      </c>
      <c r="O180" s="132"/>
      <c r="P180" s="133">
        <f t="shared" si="31"/>
        <v>0</v>
      </c>
      <c r="Q180" s="133">
        <v>0</v>
      </c>
      <c r="R180" s="133">
        <f t="shared" si="32"/>
        <v>0</v>
      </c>
      <c r="S180" s="133">
        <v>0</v>
      </c>
      <c r="T180" s="134">
        <f t="shared" si="33"/>
        <v>0</v>
      </c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R180" s="135" t="s">
        <v>420</v>
      </c>
      <c r="AT180" s="135" t="s">
        <v>368</v>
      </c>
      <c r="AU180" s="135" t="s">
        <v>88</v>
      </c>
      <c r="AY180" s="80" t="s">
        <v>203</v>
      </c>
      <c r="BE180" s="136">
        <f t="shared" si="34"/>
        <v>0</v>
      </c>
      <c r="BF180" s="136">
        <f t="shared" si="35"/>
        <v>0</v>
      </c>
      <c r="BG180" s="136">
        <f t="shared" si="36"/>
        <v>0</v>
      </c>
      <c r="BH180" s="136">
        <f t="shared" si="37"/>
        <v>0</v>
      </c>
      <c r="BI180" s="136">
        <f t="shared" si="38"/>
        <v>0</v>
      </c>
      <c r="BJ180" s="80" t="s">
        <v>88</v>
      </c>
      <c r="BK180" s="136">
        <f t="shared" si="39"/>
        <v>0</v>
      </c>
      <c r="BL180" s="80" t="s">
        <v>308</v>
      </c>
      <c r="BM180" s="135" t="s">
        <v>773</v>
      </c>
    </row>
    <row r="181" spans="1:65" s="87" customFormat="1" ht="21.75" customHeight="1">
      <c r="A181" s="19"/>
      <c r="B181" s="36"/>
      <c r="C181" s="235" t="s">
        <v>464</v>
      </c>
      <c r="D181" s="235" t="s">
        <v>368</v>
      </c>
      <c r="E181" s="236" t="s">
        <v>2103</v>
      </c>
      <c r="F181" s="237" t="s">
        <v>2494</v>
      </c>
      <c r="G181" s="238" t="s">
        <v>209</v>
      </c>
      <c r="H181" s="239">
        <v>1</v>
      </c>
      <c r="I181" s="242"/>
      <c r="J181" s="241">
        <f t="shared" si="30"/>
        <v>0</v>
      </c>
      <c r="K181" s="45"/>
      <c r="L181" s="157"/>
      <c r="M181" s="46" t="s">
        <v>1</v>
      </c>
      <c r="N181" s="158" t="s">
        <v>41</v>
      </c>
      <c r="O181" s="132"/>
      <c r="P181" s="133">
        <f t="shared" si="31"/>
        <v>0</v>
      </c>
      <c r="Q181" s="133">
        <v>0</v>
      </c>
      <c r="R181" s="133">
        <f t="shared" si="32"/>
        <v>0</v>
      </c>
      <c r="S181" s="133">
        <v>0</v>
      </c>
      <c r="T181" s="134">
        <f t="shared" si="33"/>
        <v>0</v>
      </c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R181" s="135" t="s">
        <v>420</v>
      </c>
      <c r="AT181" s="135" t="s">
        <v>368</v>
      </c>
      <c r="AU181" s="135" t="s">
        <v>88</v>
      </c>
      <c r="AY181" s="80" t="s">
        <v>203</v>
      </c>
      <c r="BE181" s="136">
        <f t="shared" si="34"/>
        <v>0</v>
      </c>
      <c r="BF181" s="136">
        <f t="shared" si="35"/>
        <v>0</v>
      </c>
      <c r="BG181" s="136">
        <f t="shared" si="36"/>
        <v>0</v>
      </c>
      <c r="BH181" s="136">
        <f t="shared" si="37"/>
        <v>0</v>
      </c>
      <c r="BI181" s="136">
        <f t="shared" si="38"/>
        <v>0</v>
      </c>
      <c r="BJ181" s="80" t="s">
        <v>88</v>
      </c>
      <c r="BK181" s="136">
        <f t="shared" si="39"/>
        <v>0</v>
      </c>
      <c r="BL181" s="80" t="s">
        <v>308</v>
      </c>
      <c r="BM181" s="135" t="s">
        <v>786</v>
      </c>
    </row>
    <row r="182" spans="1:65" s="87" customFormat="1" ht="16.5" customHeight="1">
      <c r="A182" s="19"/>
      <c r="B182" s="36"/>
      <c r="C182" s="235" t="s">
        <v>470</v>
      </c>
      <c r="D182" s="235" t="s">
        <v>368</v>
      </c>
      <c r="E182" s="236" t="s">
        <v>2105</v>
      </c>
      <c r="F182" s="237" t="s">
        <v>2495</v>
      </c>
      <c r="G182" s="238" t="s">
        <v>209</v>
      </c>
      <c r="H182" s="239">
        <v>1</v>
      </c>
      <c r="I182" s="242"/>
      <c r="J182" s="241">
        <f t="shared" si="30"/>
        <v>0</v>
      </c>
      <c r="K182" s="45"/>
      <c r="L182" s="157"/>
      <c r="M182" s="46" t="s">
        <v>1</v>
      </c>
      <c r="N182" s="158" t="s">
        <v>41</v>
      </c>
      <c r="O182" s="132"/>
      <c r="P182" s="133">
        <f t="shared" si="31"/>
        <v>0</v>
      </c>
      <c r="Q182" s="133">
        <v>0</v>
      </c>
      <c r="R182" s="133">
        <f t="shared" si="32"/>
        <v>0</v>
      </c>
      <c r="S182" s="133">
        <v>0</v>
      </c>
      <c r="T182" s="134">
        <f t="shared" si="33"/>
        <v>0</v>
      </c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R182" s="135" t="s">
        <v>420</v>
      </c>
      <c r="AT182" s="135" t="s">
        <v>368</v>
      </c>
      <c r="AU182" s="135" t="s">
        <v>88</v>
      </c>
      <c r="AY182" s="80" t="s">
        <v>203</v>
      </c>
      <c r="BE182" s="136">
        <f t="shared" si="34"/>
        <v>0</v>
      </c>
      <c r="BF182" s="136">
        <f t="shared" si="35"/>
        <v>0</v>
      </c>
      <c r="BG182" s="136">
        <f t="shared" si="36"/>
        <v>0</v>
      </c>
      <c r="BH182" s="136">
        <f t="shared" si="37"/>
        <v>0</v>
      </c>
      <c r="BI182" s="136">
        <f t="shared" si="38"/>
        <v>0</v>
      </c>
      <c r="BJ182" s="80" t="s">
        <v>88</v>
      </c>
      <c r="BK182" s="136">
        <f t="shared" si="39"/>
        <v>0</v>
      </c>
      <c r="BL182" s="80" t="s">
        <v>308</v>
      </c>
      <c r="BM182" s="135" t="s">
        <v>805</v>
      </c>
    </row>
    <row r="183" spans="1:65" s="87" customFormat="1" ht="16.5" customHeight="1">
      <c r="A183" s="19"/>
      <c r="B183" s="36"/>
      <c r="C183" s="235" t="s">
        <v>477</v>
      </c>
      <c r="D183" s="235" t="s">
        <v>368</v>
      </c>
      <c r="E183" s="236" t="s">
        <v>2496</v>
      </c>
      <c r="F183" s="237" t="s">
        <v>2497</v>
      </c>
      <c r="G183" s="238" t="s">
        <v>209</v>
      </c>
      <c r="H183" s="239">
        <v>1</v>
      </c>
      <c r="I183" s="242"/>
      <c r="J183" s="241">
        <f t="shared" si="30"/>
        <v>0</v>
      </c>
      <c r="K183" s="45"/>
      <c r="L183" s="157"/>
      <c r="M183" s="46" t="s">
        <v>1</v>
      </c>
      <c r="N183" s="158" t="s">
        <v>41</v>
      </c>
      <c r="O183" s="132"/>
      <c r="P183" s="133">
        <f t="shared" si="31"/>
        <v>0</v>
      </c>
      <c r="Q183" s="133">
        <v>0</v>
      </c>
      <c r="R183" s="133">
        <f t="shared" si="32"/>
        <v>0</v>
      </c>
      <c r="S183" s="133">
        <v>0</v>
      </c>
      <c r="T183" s="134">
        <f t="shared" si="33"/>
        <v>0</v>
      </c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R183" s="135" t="s">
        <v>420</v>
      </c>
      <c r="AT183" s="135" t="s">
        <v>368</v>
      </c>
      <c r="AU183" s="135" t="s">
        <v>88</v>
      </c>
      <c r="AY183" s="80" t="s">
        <v>203</v>
      </c>
      <c r="BE183" s="136">
        <f t="shared" si="34"/>
        <v>0</v>
      </c>
      <c r="BF183" s="136">
        <f t="shared" si="35"/>
        <v>0</v>
      </c>
      <c r="BG183" s="136">
        <f t="shared" si="36"/>
        <v>0</v>
      </c>
      <c r="BH183" s="136">
        <f t="shared" si="37"/>
        <v>0</v>
      </c>
      <c r="BI183" s="136">
        <f t="shared" si="38"/>
        <v>0</v>
      </c>
      <c r="BJ183" s="80" t="s">
        <v>88</v>
      </c>
      <c r="BK183" s="136">
        <f t="shared" si="39"/>
        <v>0</v>
      </c>
      <c r="BL183" s="80" t="s">
        <v>308</v>
      </c>
      <c r="BM183" s="135" t="s">
        <v>815</v>
      </c>
    </row>
    <row r="184" spans="1:65" s="87" customFormat="1" ht="33" customHeight="1">
      <c r="A184" s="19"/>
      <c r="B184" s="36"/>
      <c r="C184" s="235" t="s">
        <v>484</v>
      </c>
      <c r="D184" s="235" t="s">
        <v>368</v>
      </c>
      <c r="E184" s="236" t="s">
        <v>2108</v>
      </c>
      <c r="F184" s="237" t="s">
        <v>2498</v>
      </c>
      <c r="G184" s="238" t="s">
        <v>209</v>
      </c>
      <c r="H184" s="239">
        <v>1</v>
      </c>
      <c r="I184" s="242"/>
      <c r="J184" s="241">
        <f t="shared" si="30"/>
        <v>0</v>
      </c>
      <c r="K184" s="45"/>
      <c r="L184" s="157"/>
      <c r="M184" s="46" t="s">
        <v>1</v>
      </c>
      <c r="N184" s="158" t="s">
        <v>41</v>
      </c>
      <c r="O184" s="132"/>
      <c r="P184" s="133">
        <f t="shared" si="31"/>
        <v>0</v>
      </c>
      <c r="Q184" s="133">
        <v>0</v>
      </c>
      <c r="R184" s="133">
        <f t="shared" si="32"/>
        <v>0</v>
      </c>
      <c r="S184" s="133">
        <v>0</v>
      </c>
      <c r="T184" s="134">
        <f t="shared" si="33"/>
        <v>0</v>
      </c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R184" s="135" t="s">
        <v>420</v>
      </c>
      <c r="AT184" s="135" t="s">
        <v>368</v>
      </c>
      <c r="AU184" s="135" t="s">
        <v>88</v>
      </c>
      <c r="AY184" s="80" t="s">
        <v>203</v>
      </c>
      <c r="BE184" s="136">
        <f t="shared" si="34"/>
        <v>0</v>
      </c>
      <c r="BF184" s="136">
        <f t="shared" si="35"/>
        <v>0</v>
      </c>
      <c r="BG184" s="136">
        <f t="shared" si="36"/>
        <v>0</v>
      </c>
      <c r="BH184" s="136">
        <f t="shared" si="37"/>
        <v>0</v>
      </c>
      <c r="BI184" s="136">
        <f t="shared" si="38"/>
        <v>0</v>
      </c>
      <c r="BJ184" s="80" t="s">
        <v>88</v>
      </c>
      <c r="BK184" s="136">
        <f t="shared" si="39"/>
        <v>0</v>
      </c>
      <c r="BL184" s="80" t="s">
        <v>308</v>
      </c>
      <c r="BM184" s="135" t="s">
        <v>826</v>
      </c>
    </row>
    <row r="185" spans="1:65" s="35" customFormat="1" ht="22.9" customHeight="1">
      <c r="B185" s="123"/>
      <c r="C185" s="188"/>
      <c r="D185" s="189" t="s">
        <v>74</v>
      </c>
      <c r="E185" s="191" t="s">
        <v>2499</v>
      </c>
      <c r="F185" s="191" t="s">
        <v>2500</v>
      </c>
      <c r="G185" s="188"/>
      <c r="H185" s="188"/>
      <c r="I185" s="188"/>
      <c r="J185" s="226">
        <f>BK185</f>
        <v>0</v>
      </c>
      <c r="L185" s="123"/>
      <c r="M185" s="125"/>
      <c r="N185" s="126"/>
      <c r="O185" s="126"/>
      <c r="P185" s="127">
        <f>SUM(P186:P196)</f>
        <v>0</v>
      </c>
      <c r="Q185" s="126"/>
      <c r="R185" s="127">
        <f>SUM(R186:R196)</f>
        <v>0</v>
      </c>
      <c r="S185" s="126"/>
      <c r="T185" s="128">
        <f>SUM(T186:T196)</f>
        <v>0</v>
      </c>
      <c r="AR185" s="124" t="s">
        <v>82</v>
      </c>
      <c r="AT185" s="129" t="s">
        <v>74</v>
      </c>
      <c r="AU185" s="129" t="s">
        <v>82</v>
      </c>
      <c r="AY185" s="124" t="s">
        <v>203</v>
      </c>
      <c r="BK185" s="130">
        <f>SUM(BK186:BK196)</f>
        <v>0</v>
      </c>
    </row>
    <row r="186" spans="1:65" s="87" customFormat="1" ht="16.5" customHeight="1">
      <c r="A186" s="19"/>
      <c r="B186" s="36"/>
      <c r="C186" s="235" t="s">
        <v>495</v>
      </c>
      <c r="D186" s="235" t="s">
        <v>368</v>
      </c>
      <c r="E186" s="236" t="s">
        <v>2110</v>
      </c>
      <c r="F186" s="237" t="s">
        <v>2501</v>
      </c>
      <c r="G186" s="238" t="s">
        <v>209</v>
      </c>
      <c r="H186" s="239">
        <v>1</v>
      </c>
      <c r="I186" s="242"/>
      <c r="J186" s="241">
        <f t="shared" ref="J186:J196" si="40">ROUND(I186*H186,2)</f>
        <v>0</v>
      </c>
      <c r="K186" s="45"/>
      <c r="L186" s="157"/>
      <c r="M186" s="46" t="s">
        <v>1</v>
      </c>
      <c r="N186" s="158" t="s">
        <v>41</v>
      </c>
      <c r="O186" s="132"/>
      <c r="P186" s="133">
        <f t="shared" ref="P186:P196" si="41">O186*H186</f>
        <v>0</v>
      </c>
      <c r="Q186" s="133">
        <v>0</v>
      </c>
      <c r="R186" s="133">
        <f t="shared" ref="R186:R196" si="42">Q186*H186</f>
        <v>0</v>
      </c>
      <c r="S186" s="133">
        <v>0</v>
      </c>
      <c r="T186" s="134">
        <f t="shared" ref="T186:T196" si="43">S186*H186</f>
        <v>0</v>
      </c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R186" s="135" t="s">
        <v>420</v>
      </c>
      <c r="AT186" s="135" t="s">
        <v>368</v>
      </c>
      <c r="AU186" s="135" t="s">
        <v>88</v>
      </c>
      <c r="AY186" s="80" t="s">
        <v>203</v>
      </c>
      <c r="BE186" s="136">
        <f t="shared" ref="BE186:BE196" si="44">IF(N186="základná",J186,0)</f>
        <v>0</v>
      </c>
      <c r="BF186" s="136">
        <f t="shared" ref="BF186:BF196" si="45">IF(N186="znížená",J186,0)</f>
        <v>0</v>
      </c>
      <c r="BG186" s="136">
        <f t="shared" ref="BG186:BG196" si="46">IF(N186="zákl. prenesená",J186,0)</f>
        <v>0</v>
      </c>
      <c r="BH186" s="136">
        <f t="shared" ref="BH186:BH196" si="47">IF(N186="zníž. prenesená",J186,0)</f>
        <v>0</v>
      </c>
      <c r="BI186" s="136">
        <f t="shared" ref="BI186:BI196" si="48">IF(N186="nulová",J186,0)</f>
        <v>0</v>
      </c>
      <c r="BJ186" s="80" t="s">
        <v>88</v>
      </c>
      <c r="BK186" s="136">
        <f t="shared" ref="BK186:BK196" si="49">ROUND(I186*H186,2)</f>
        <v>0</v>
      </c>
      <c r="BL186" s="80" t="s">
        <v>308</v>
      </c>
      <c r="BM186" s="135" t="s">
        <v>836</v>
      </c>
    </row>
    <row r="187" spans="1:65" s="87" customFormat="1" ht="16.5" customHeight="1">
      <c r="A187" s="19"/>
      <c r="B187" s="36"/>
      <c r="C187" s="235" t="s">
        <v>503</v>
      </c>
      <c r="D187" s="235" t="s">
        <v>368</v>
      </c>
      <c r="E187" s="236" t="s">
        <v>2502</v>
      </c>
      <c r="F187" s="237" t="s">
        <v>2503</v>
      </c>
      <c r="G187" s="238" t="s">
        <v>209</v>
      </c>
      <c r="H187" s="239">
        <v>1</v>
      </c>
      <c r="I187" s="242"/>
      <c r="J187" s="241">
        <f t="shared" si="40"/>
        <v>0</v>
      </c>
      <c r="K187" s="45"/>
      <c r="L187" s="157"/>
      <c r="M187" s="46" t="s">
        <v>1</v>
      </c>
      <c r="N187" s="158" t="s">
        <v>41</v>
      </c>
      <c r="O187" s="132"/>
      <c r="P187" s="133">
        <f t="shared" si="41"/>
        <v>0</v>
      </c>
      <c r="Q187" s="133">
        <v>0</v>
      </c>
      <c r="R187" s="133">
        <f t="shared" si="42"/>
        <v>0</v>
      </c>
      <c r="S187" s="133">
        <v>0</v>
      </c>
      <c r="T187" s="134">
        <f t="shared" si="43"/>
        <v>0</v>
      </c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R187" s="135" t="s">
        <v>420</v>
      </c>
      <c r="AT187" s="135" t="s">
        <v>368</v>
      </c>
      <c r="AU187" s="135" t="s">
        <v>88</v>
      </c>
      <c r="AY187" s="80" t="s">
        <v>203</v>
      </c>
      <c r="BE187" s="136">
        <f t="shared" si="44"/>
        <v>0</v>
      </c>
      <c r="BF187" s="136">
        <f t="shared" si="45"/>
        <v>0</v>
      </c>
      <c r="BG187" s="136">
        <f t="shared" si="46"/>
        <v>0</v>
      </c>
      <c r="BH187" s="136">
        <f t="shared" si="47"/>
        <v>0</v>
      </c>
      <c r="BI187" s="136">
        <f t="shared" si="48"/>
        <v>0</v>
      </c>
      <c r="BJ187" s="80" t="s">
        <v>88</v>
      </c>
      <c r="BK187" s="136">
        <f t="shared" si="49"/>
        <v>0</v>
      </c>
      <c r="BL187" s="80" t="s">
        <v>308</v>
      </c>
      <c r="BM187" s="135" t="s">
        <v>845</v>
      </c>
    </row>
    <row r="188" spans="1:65" s="87" customFormat="1" ht="33" customHeight="1">
      <c r="A188" s="19"/>
      <c r="B188" s="36"/>
      <c r="C188" s="235" t="s">
        <v>540</v>
      </c>
      <c r="D188" s="235" t="s">
        <v>368</v>
      </c>
      <c r="E188" s="236" t="s">
        <v>2112</v>
      </c>
      <c r="F188" s="237" t="s">
        <v>2504</v>
      </c>
      <c r="G188" s="238" t="s">
        <v>209</v>
      </c>
      <c r="H188" s="239">
        <v>1</v>
      </c>
      <c r="I188" s="242"/>
      <c r="J188" s="241">
        <f t="shared" si="40"/>
        <v>0</v>
      </c>
      <c r="K188" s="45"/>
      <c r="L188" s="157"/>
      <c r="M188" s="46" t="s">
        <v>1</v>
      </c>
      <c r="N188" s="158" t="s">
        <v>41</v>
      </c>
      <c r="O188" s="132"/>
      <c r="P188" s="133">
        <f t="shared" si="41"/>
        <v>0</v>
      </c>
      <c r="Q188" s="133">
        <v>0</v>
      </c>
      <c r="R188" s="133">
        <f t="shared" si="42"/>
        <v>0</v>
      </c>
      <c r="S188" s="133">
        <v>0</v>
      </c>
      <c r="T188" s="134">
        <f t="shared" si="43"/>
        <v>0</v>
      </c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R188" s="135" t="s">
        <v>420</v>
      </c>
      <c r="AT188" s="135" t="s">
        <v>368</v>
      </c>
      <c r="AU188" s="135" t="s">
        <v>88</v>
      </c>
      <c r="AY188" s="80" t="s">
        <v>203</v>
      </c>
      <c r="BE188" s="136">
        <f t="shared" si="44"/>
        <v>0</v>
      </c>
      <c r="BF188" s="136">
        <f t="shared" si="45"/>
        <v>0</v>
      </c>
      <c r="BG188" s="136">
        <f t="shared" si="46"/>
        <v>0</v>
      </c>
      <c r="BH188" s="136">
        <f t="shared" si="47"/>
        <v>0</v>
      </c>
      <c r="BI188" s="136">
        <f t="shared" si="48"/>
        <v>0</v>
      </c>
      <c r="BJ188" s="80" t="s">
        <v>88</v>
      </c>
      <c r="BK188" s="136">
        <f t="shared" si="49"/>
        <v>0</v>
      </c>
      <c r="BL188" s="80" t="s">
        <v>308</v>
      </c>
      <c r="BM188" s="135" t="s">
        <v>858</v>
      </c>
    </row>
    <row r="189" spans="1:65" s="87" customFormat="1" ht="16.5" customHeight="1">
      <c r="A189" s="19"/>
      <c r="B189" s="36"/>
      <c r="C189" s="235" t="s">
        <v>548</v>
      </c>
      <c r="D189" s="235" t="s">
        <v>368</v>
      </c>
      <c r="E189" s="236" t="s">
        <v>2505</v>
      </c>
      <c r="F189" s="237" t="s">
        <v>2506</v>
      </c>
      <c r="G189" s="238" t="s">
        <v>209</v>
      </c>
      <c r="H189" s="239">
        <v>1</v>
      </c>
      <c r="I189" s="242"/>
      <c r="J189" s="241">
        <f t="shared" si="40"/>
        <v>0</v>
      </c>
      <c r="K189" s="45"/>
      <c r="L189" s="157"/>
      <c r="M189" s="46" t="s">
        <v>1</v>
      </c>
      <c r="N189" s="158" t="s">
        <v>41</v>
      </c>
      <c r="O189" s="132"/>
      <c r="P189" s="133">
        <f t="shared" si="41"/>
        <v>0</v>
      </c>
      <c r="Q189" s="133">
        <v>0</v>
      </c>
      <c r="R189" s="133">
        <f t="shared" si="42"/>
        <v>0</v>
      </c>
      <c r="S189" s="133">
        <v>0</v>
      </c>
      <c r="T189" s="134">
        <f t="shared" si="43"/>
        <v>0</v>
      </c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R189" s="135" t="s">
        <v>420</v>
      </c>
      <c r="AT189" s="135" t="s">
        <v>368</v>
      </c>
      <c r="AU189" s="135" t="s">
        <v>88</v>
      </c>
      <c r="AY189" s="80" t="s">
        <v>203</v>
      </c>
      <c r="BE189" s="136">
        <f t="shared" si="44"/>
        <v>0</v>
      </c>
      <c r="BF189" s="136">
        <f t="shared" si="45"/>
        <v>0</v>
      </c>
      <c r="BG189" s="136">
        <f t="shared" si="46"/>
        <v>0</v>
      </c>
      <c r="BH189" s="136">
        <f t="shared" si="47"/>
        <v>0</v>
      </c>
      <c r="BI189" s="136">
        <f t="shared" si="48"/>
        <v>0</v>
      </c>
      <c r="BJ189" s="80" t="s">
        <v>88</v>
      </c>
      <c r="BK189" s="136">
        <f t="shared" si="49"/>
        <v>0</v>
      </c>
      <c r="BL189" s="80" t="s">
        <v>308</v>
      </c>
      <c r="BM189" s="135" t="s">
        <v>874</v>
      </c>
    </row>
    <row r="190" spans="1:65" s="87" customFormat="1" ht="16.5" customHeight="1">
      <c r="A190" s="19"/>
      <c r="B190" s="36"/>
      <c r="C190" s="235" t="s">
        <v>556</v>
      </c>
      <c r="D190" s="235" t="s">
        <v>368</v>
      </c>
      <c r="E190" s="236" t="s">
        <v>2507</v>
      </c>
      <c r="F190" s="237" t="s">
        <v>2508</v>
      </c>
      <c r="G190" s="238" t="s">
        <v>209</v>
      </c>
      <c r="H190" s="239">
        <v>1</v>
      </c>
      <c r="I190" s="242"/>
      <c r="J190" s="241">
        <f t="shared" si="40"/>
        <v>0</v>
      </c>
      <c r="K190" s="45"/>
      <c r="L190" s="157"/>
      <c r="M190" s="46" t="s">
        <v>1</v>
      </c>
      <c r="N190" s="158" t="s">
        <v>41</v>
      </c>
      <c r="O190" s="132"/>
      <c r="P190" s="133">
        <f t="shared" si="41"/>
        <v>0</v>
      </c>
      <c r="Q190" s="133">
        <v>0</v>
      </c>
      <c r="R190" s="133">
        <f t="shared" si="42"/>
        <v>0</v>
      </c>
      <c r="S190" s="133">
        <v>0</v>
      </c>
      <c r="T190" s="134">
        <f t="shared" si="43"/>
        <v>0</v>
      </c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R190" s="135" t="s">
        <v>420</v>
      </c>
      <c r="AT190" s="135" t="s">
        <v>368</v>
      </c>
      <c r="AU190" s="135" t="s">
        <v>88</v>
      </c>
      <c r="AY190" s="80" t="s">
        <v>203</v>
      </c>
      <c r="BE190" s="136">
        <f t="shared" si="44"/>
        <v>0</v>
      </c>
      <c r="BF190" s="136">
        <f t="shared" si="45"/>
        <v>0</v>
      </c>
      <c r="BG190" s="136">
        <f t="shared" si="46"/>
        <v>0</v>
      </c>
      <c r="BH190" s="136">
        <f t="shared" si="47"/>
        <v>0</v>
      </c>
      <c r="BI190" s="136">
        <f t="shared" si="48"/>
        <v>0</v>
      </c>
      <c r="BJ190" s="80" t="s">
        <v>88</v>
      </c>
      <c r="BK190" s="136">
        <f t="shared" si="49"/>
        <v>0</v>
      </c>
      <c r="BL190" s="80" t="s">
        <v>308</v>
      </c>
      <c r="BM190" s="135" t="s">
        <v>898</v>
      </c>
    </row>
    <row r="191" spans="1:65" s="87" customFormat="1" ht="16.5" customHeight="1">
      <c r="A191" s="19"/>
      <c r="B191" s="36"/>
      <c r="C191" s="235" t="s">
        <v>567</v>
      </c>
      <c r="D191" s="235" t="s">
        <v>368</v>
      </c>
      <c r="E191" s="236" t="s">
        <v>2509</v>
      </c>
      <c r="F191" s="237" t="s">
        <v>2510</v>
      </c>
      <c r="G191" s="238" t="s">
        <v>209</v>
      </c>
      <c r="H191" s="239">
        <v>1</v>
      </c>
      <c r="I191" s="242"/>
      <c r="J191" s="241">
        <f t="shared" si="40"/>
        <v>0</v>
      </c>
      <c r="K191" s="45"/>
      <c r="L191" s="157"/>
      <c r="M191" s="46" t="s">
        <v>1</v>
      </c>
      <c r="N191" s="158" t="s">
        <v>41</v>
      </c>
      <c r="O191" s="132"/>
      <c r="P191" s="133">
        <f t="shared" si="41"/>
        <v>0</v>
      </c>
      <c r="Q191" s="133">
        <v>0</v>
      </c>
      <c r="R191" s="133">
        <f t="shared" si="42"/>
        <v>0</v>
      </c>
      <c r="S191" s="133">
        <v>0</v>
      </c>
      <c r="T191" s="134">
        <f t="shared" si="43"/>
        <v>0</v>
      </c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R191" s="135" t="s">
        <v>420</v>
      </c>
      <c r="AT191" s="135" t="s">
        <v>368</v>
      </c>
      <c r="AU191" s="135" t="s">
        <v>88</v>
      </c>
      <c r="AY191" s="80" t="s">
        <v>203</v>
      </c>
      <c r="BE191" s="136">
        <f t="shared" si="44"/>
        <v>0</v>
      </c>
      <c r="BF191" s="136">
        <f t="shared" si="45"/>
        <v>0</v>
      </c>
      <c r="BG191" s="136">
        <f t="shared" si="46"/>
        <v>0</v>
      </c>
      <c r="BH191" s="136">
        <f t="shared" si="47"/>
        <v>0</v>
      </c>
      <c r="BI191" s="136">
        <f t="shared" si="48"/>
        <v>0</v>
      </c>
      <c r="BJ191" s="80" t="s">
        <v>88</v>
      </c>
      <c r="BK191" s="136">
        <f t="shared" si="49"/>
        <v>0</v>
      </c>
      <c r="BL191" s="80" t="s">
        <v>308</v>
      </c>
      <c r="BM191" s="135" t="s">
        <v>921</v>
      </c>
    </row>
    <row r="192" spans="1:65" s="87" customFormat="1" ht="16.5" customHeight="1">
      <c r="A192" s="19"/>
      <c r="B192" s="36"/>
      <c r="C192" s="235" t="s">
        <v>585</v>
      </c>
      <c r="D192" s="235" t="s">
        <v>368</v>
      </c>
      <c r="E192" s="236" t="s">
        <v>2114</v>
      </c>
      <c r="F192" s="237" t="s">
        <v>2511</v>
      </c>
      <c r="G192" s="238" t="s">
        <v>209</v>
      </c>
      <c r="H192" s="239">
        <v>1</v>
      </c>
      <c r="I192" s="242"/>
      <c r="J192" s="241">
        <f t="shared" si="40"/>
        <v>0</v>
      </c>
      <c r="K192" s="45"/>
      <c r="L192" s="157"/>
      <c r="M192" s="46" t="s">
        <v>1</v>
      </c>
      <c r="N192" s="158" t="s">
        <v>41</v>
      </c>
      <c r="O192" s="132"/>
      <c r="P192" s="133">
        <f t="shared" si="41"/>
        <v>0</v>
      </c>
      <c r="Q192" s="133">
        <v>0</v>
      </c>
      <c r="R192" s="133">
        <f t="shared" si="42"/>
        <v>0</v>
      </c>
      <c r="S192" s="133">
        <v>0</v>
      </c>
      <c r="T192" s="134">
        <f t="shared" si="43"/>
        <v>0</v>
      </c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R192" s="135" t="s">
        <v>420</v>
      </c>
      <c r="AT192" s="135" t="s">
        <v>368</v>
      </c>
      <c r="AU192" s="135" t="s">
        <v>88</v>
      </c>
      <c r="AY192" s="80" t="s">
        <v>203</v>
      </c>
      <c r="BE192" s="136">
        <f t="shared" si="44"/>
        <v>0</v>
      </c>
      <c r="BF192" s="136">
        <f t="shared" si="45"/>
        <v>0</v>
      </c>
      <c r="BG192" s="136">
        <f t="shared" si="46"/>
        <v>0</v>
      </c>
      <c r="BH192" s="136">
        <f t="shared" si="47"/>
        <v>0</v>
      </c>
      <c r="BI192" s="136">
        <f t="shared" si="48"/>
        <v>0</v>
      </c>
      <c r="BJ192" s="80" t="s">
        <v>88</v>
      </c>
      <c r="BK192" s="136">
        <f t="shared" si="49"/>
        <v>0</v>
      </c>
      <c r="BL192" s="80" t="s">
        <v>308</v>
      </c>
      <c r="BM192" s="135" t="s">
        <v>930</v>
      </c>
    </row>
    <row r="193" spans="1:65" s="87" customFormat="1" ht="33" customHeight="1">
      <c r="A193" s="19"/>
      <c r="B193" s="36"/>
      <c r="C193" s="235" t="s">
        <v>591</v>
      </c>
      <c r="D193" s="235" t="s">
        <v>368</v>
      </c>
      <c r="E193" s="236" t="s">
        <v>2116</v>
      </c>
      <c r="F193" s="237" t="s">
        <v>2512</v>
      </c>
      <c r="G193" s="238" t="s">
        <v>209</v>
      </c>
      <c r="H193" s="239">
        <v>1</v>
      </c>
      <c r="I193" s="242"/>
      <c r="J193" s="241">
        <f t="shared" si="40"/>
        <v>0</v>
      </c>
      <c r="K193" s="45"/>
      <c r="L193" s="157"/>
      <c r="M193" s="46" t="s">
        <v>1</v>
      </c>
      <c r="N193" s="158" t="s">
        <v>41</v>
      </c>
      <c r="O193" s="132"/>
      <c r="P193" s="133">
        <f t="shared" si="41"/>
        <v>0</v>
      </c>
      <c r="Q193" s="133">
        <v>0</v>
      </c>
      <c r="R193" s="133">
        <f t="shared" si="42"/>
        <v>0</v>
      </c>
      <c r="S193" s="133">
        <v>0</v>
      </c>
      <c r="T193" s="134">
        <f t="shared" si="43"/>
        <v>0</v>
      </c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R193" s="135" t="s">
        <v>420</v>
      </c>
      <c r="AT193" s="135" t="s">
        <v>368</v>
      </c>
      <c r="AU193" s="135" t="s">
        <v>88</v>
      </c>
      <c r="AY193" s="80" t="s">
        <v>203</v>
      </c>
      <c r="BE193" s="136">
        <f t="shared" si="44"/>
        <v>0</v>
      </c>
      <c r="BF193" s="136">
        <f t="shared" si="45"/>
        <v>0</v>
      </c>
      <c r="BG193" s="136">
        <f t="shared" si="46"/>
        <v>0</v>
      </c>
      <c r="BH193" s="136">
        <f t="shared" si="47"/>
        <v>0</v>
      </c>
      <c r="BI193" s="136">
        <f t="shared" si="48"/>
        <v>0</v>
      </c>
      <c r="BJ193" s="80" t="s">
        <v>88</v>
      </c>
      <c r="BK193" s="136">
        <f t="shared" si="49"/>
        <v>0</v>
      </c>
      <c r="BL193" s="80" t="s">
        <v>308</v>
      </c>
      <c r="BM193" s="135" t="s">
        <v>940</v>
      </c>
    </row>
    <row r="194" spans="1:65" s="87" customFormat="1" ht="16.5" customHeight="1">
      <c r="A194" s="19"/>
      <c r="B194" s="36"/>
      <c r="C194" s="235" t="s">
        <v>602</v>
      </c>
      <c r="D194" s="235" t="s">
        <v>368</v>
      </c>
      <c r="E194" s="236" t="s">
        <v>2118</v>
      </c>
      <c r="F194" s="237" t="s">
        <v>2513</v>
      </c>
      <c r="G194" s="238" t="s">
        <v>209</v>
      </c>
      <c r="H194" s="239">
        <v>1</v>
      </c>
      <c r="I194" s="242"/>
      <c r="J194" s="241">
        <f t="shared" si="40"/>
        <v>0</v>
      </c>
      <c r="K194" s="45"/>
      <c r="L194" s="157"/>
      <c r="M194" s="46" t="s">
        <v>1</v>
      </c>
      <c r="N194" s="158" t="s">
        <v>41</v>
      </c>
      <c r="O194" s="132"/>
      <c r="P194" s="133">
        <f t="shared" si="41"/>
        <v>0</v>
      </c>
      <c r="Q194" s="133">
        <v>0</v>
      </c>
      <c r="R194" s="133">
        <f t="shared" si="42"/>
        <v>0</v>
      </c>
      <c r="S194" s="133">
        <v>0</v>
      </c>
      <c r="T194" s="134">
        <f t="shared" si="43"/>
        <v>0</v>
      </c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R194" s="135" t="s">
        <v>420</v>
      </c>
      <c r="AT194" s="135" t="s">
        <v>368</v>
      </c>
      <c r="AU194" s="135" t="s">
        <v>88</v>
      </c>
      <c r="AY194" s="80" t="s">
        <v>203</v>
      </c>
      <c r="BE194" s="136">
        <f t="shared" si="44"/>
        <v>0</v>
      </c>
      <c r="BF194" s="136">
        <f t="shared" si="45"/>
        <v>0</v>
      </c>
      <c r="BG194" s="136">
        <f t="shared" si="46"/>
        <v>0</v>
      </c>
      <c r="BH194" s="136">
        <f t="shared" si="47"/>
        <v>0</v>
      </c>
      <c r="BI194" s="136">
        <f t="shared" si="48"/>
        <v>0</v>
      </c>
      <c r="BJ194" s="80" t="s">
        <v>88</v>
      </c>
      <c r="BK194" s="136">
        <f t="shared" si="49"/>
        <v>0</v>
      </c>
      <c r="BL194" s="80" t="s">
        <v>308</v>
      </c>
      <c r="BM194" s="135" t="s">
        <v>967</v>
      </c>
    </row>
    <row r="195" spans="1:65" s="87" customFormat="1" ht="16.5" customHeight="1">
      <c r="A195" s="19"/>
      <c r="B195" s="36"/>
      <c r="C195" s="235" t="s">
        <v>417</v>
      </c>
      <c r="D195" s="235" t="s">
        <v>368</v>
      </c>
      <c r="E195" s="236" t="s">
        <v>2119</v>
      </c>
      <c r="F195" s="237" t="s">
        <v>2514</v>
      </c>
      <c r="G195" s="238" t="s">
        <v>209</v>
      </c>
      <c r="H195" s="239">
        <v>1</v>
      </c>
      <c r="I195" s="242"/>
      <c r="J195" s="241">
        <f t="shared" si="40"/>
        <v>0</v>
      </c>
      <c r="K195" s="45"/>
      <c r="L195" s="157"/>
      <c r="M195" s="46" t="s">
        <v>1</v>
      </c>
      <c r="N195" s="158" t="s">
        <v>41</v>
      </c>
      <c r="O195" s="132"/>
      <c r="P195" s="133">
        <f t="shared" si="41"/>
        <v>0</v>
      </c>
      <c r="Q195" s="133">
        <v>0</v>
      </c>
      <c r="R195" s="133">
        <f t="shared" si="42"/>
        <v>0</v>
      </c>
      <c r="S195" s="133">
        <v>0</v>
      </c>
      <c r="T195" s="134">
        <f t="shared" si="43"/>
        <v>0</v>
      </c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R195" s="135" t="s">
        <v>420</v>
      </c>
      <c r="AT195" s="135" t="s">
        <v>368</v>
      </c>
      <c r="AU195" s="135" t="s">
        <v>88</v>
      </c>
      <c r="AY195" s="80" t="s">
        <v>203</v>
      </c>
      <c r="BE195" s="136">
        <f t="shared" si="44"/>
        <v>0</v>
      </c>
      <c r="BF195" s="136">
        <f t="shared" si="45"/>
        <v>0</v>
      </c>
      <c r="BG195" s="136">
        <f t="shared" si="46"/>
        <v>0</v>
      </c>
      <c r="BH195" s="136">
        <f t="shared" si="47"/>
        <v>0</v>
      </c>
      <c r="BI195" s="136">
        <f t="shared" si="48"/>
        <v>0</v>
      </c>
      <c r="BJ195" s="80" t="s">
        <v>88</v>
      </c>
      <c r="BK195" s="136">
        <f t="shared" si="49"/>
        <v>0</v>
      </c>
      <c r="BL195" s="80" t="s">
        <v>308</v>
      </c>
      <c r="BM195" s="135" t="s">
        <v>997</v>
      </c>
    </row>
    <row r="196" spans="1:65" s="87" customFormat="1" ht="21.75" customHeight="1">
      <c r="A196" s="19"/>
      <c r="B196" s="36"/>
      <c r="C196" s="213" t="s">
        <v>610</v>
      </c>
      <c r="D196" s="213" t="s">
        <v>368</v>
      </c>
      <c r="E196" s="214" t="s">
        <v>2121</v>
      </c>
      <c r="F196" s="215" t="s">
        <v>2515</v>
      </c>
      <c r="G196" s="216" t="s">
        <v>209</v>
      </c>
      <c r="H196" s="217">
        <v>1</v>
      </c>
      <c r="I196" s="44"/>
      <c r="J196" s="228">
        <f t="shared" si="40"/>
        <v>0</v>
      </c>
      <c r="K196" s="45"/>
      <c r="L196" s="157"/>
      <c r="M196" s="46" t="s">
        <v>1</v>
      </c>
      <c r="N196" s="158" t="s">
        <v>41</v>
      </c>
      <c r="O196" s="132"/>
      <c r="P196" s="133">
        <f t="shared" si="41"/>
        <v>0</v>
      </c>
      <c r="Q196" s="133">
        <v>0</v>
      </c>
      <c r="R196" s="133">
        <f t="shared" si="42"/>
        <v>0</v>
      </c>
      <c r="S196" s="133">
        <v>0</v>
      </c>
      <c r="T196" s="134">
        <f t="shared" si="43"/>
        <v>0</v>
      </c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R196" s="135" t="s">
        <v>420</v>
      </c>
      <c r="AT196" s="135" t="s">
        <v>368</v>
      </c>
      <c r="AU196" s="135" t="s">
        <v>88</v>
      </c>
      <c r="AY196" s="80" t="s">
        <v>203</v>
      </c>
      <c r="BE196" s="136">
        <f t="shared" si="44"/>
        <v>0</v>
      </c>
      <c r="BF196" s="136">
        <f t="shared" si="45"/>
        <v>0</v>
      </c>
      <c r="BG196" s="136">
        <f t="shared" si="46"/>
        <v>0</v>
      </c>
      <c r="BH196" s="136">
        <f t="shared" si="47"/>
        <v>0</v>
      </c>
      <c r="BI196" s="136">
        <f t="shared" si="48"/>
        <v>0</v>
      </c>
      <c r="BJ196" s="80" t="s">
        <v>88</v>
      </c>
      <c r="BK196" s="136">
        <f t="shared" si="49"/>
        <v>0</v>
      </c>
      <c r="BL196" s="80" t="s">
        <v>308</v>
      </c>
      <c r="BM196" s="135" t="s">
        <v>1029</v>
      </c>
    </row>
    <row r="197" spans="1:65" s="35" customFormat="1" ht="22.9" customHeight="1">
      <c r="B197" s="123"/>
      <c r="C197" s="188"/>
      <c r="D197" s="189" t="s">
        <v>74</v>
      </c>
      <c r="E197" s="191" t="s">
        <v>2516</v>
      </c>
      <c r="F197" s="191" t="s">
        <v>2517</v>
      </c>
      <c r="G197" s="188"/>
      <c r="H197" s="188"/>
      <c r="I197" s="188"/>
      <c r="J197" s="226">
        <f>BK197</f>
        <v>0</v>
      </c>
      <c r="L197" s="123"/>
      <c r="M197" s="125"/>
      <c r="N197" s="126"/>
      <c r="O197" s="126"/>
      <c r="P197" s="127">
        <f>SUM(P198:P207)</f>
        <v>0</v>
      </c>
      <c r="Q197" s="126"/>
      <c r="R197" s="127">
        <f>SUM(R198:R207)</f>
        <v>0</v>
      </c>
      <c r="S197" s="126"/>
      <c r="T197" s="128">
        <f>SUM(T198:T207)</f>
        <v>0</v>
      </c>
      <c r="AR197" s="124" t="s">
        <v>82</v>
      </c>
      <c r="AT197" s="129" t="s">
        <v>74</v>
      </c>
      <c r="AU197" s="129" t="s">
        <v>82</v>
      </c>
      <c r="AY197" s="124" t="s">
        <v>203</v>
      </c>
      <c r="BK197" s="130">
        <f>SUM(BK198:BK207)</f>
        <v>0</v>
      </c>
    </row>
    <row r="198" spans="1:65" s="87" customFormat="1" ht="21.75" customHeight="1">
      <c r="A198" s="19"/>
      <c r="B198" s="36"/>
      <c r="C198" s="235" t="s">
        <v>617</v>
      </c>
      <c r="D198" s="235" t="s">
        <v>368</v>
      </c>
      <c r="E198" s="236" t="s">
        <v>2122</v>
      </c>
      <c r="F198" s="237" t="s">
        <v>2518</v>
      </c>
      <c r="G198" s="238" t="s">
        <v>209</v>
      </c>
      <c r="H198" s="239">
        <v>1</v>
      </c>
      <c r="I198" s="242"/>
      <c r="J198" s="241">
        <f t="shared" ref="J198:J207" si="50">ROUND(I198*H198,2)</f>
        <v>0</v>
      </c>
      <c r="K198" s="45"/>
      <c r="L198" s="157"/>
      <c r="M198" s="46" t="s">
        <v>1</v>
      </c>
      <c r="N198" s="158" t="s">
        <v>41</v>
      </c>
      <c r="O198" s="132"/>
      <c r="P198" s="133">
        <f t="shared" ref="P198:P207" si="51">O198*H198</f>
        <v>0</v>
      </c>
      <c r="Q198" s="133">
        <v>0</v>
      </c>
      <c r="R198" s="133">
        <f t="shared" ref="R198:R207" si="52">Q198*H198</f>
        <v>0</v>
      </c>
      <c r="S198" s="133">
        <v>0</v>
      </c>
      <c r="T198" s="134">
        <f t="shared" ref="T198:T207" si="53">S198*H198</f>
        <v>0</v>
      </c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R198" s="135" t="s">
        <v>420</v>
      </c>
      <c r="AT198" s="135" t="s">
        <v>368</v>
      </c>
      <c r="AU198" s="135" t="s">
        <v>88</v>
      </c>
      <c r="AY198" s="80" t="s">
        <v>203</v>
      </c>
      <c r="BE198" s="136">
        <f t="shared" ref="BE198:BE207" si="54">IF(N198="základná",J198,0)</f>
        <v>0</v>
      </c>
      <c r="BF198" s="136">
        <f t="shared" ref="BF198:BF207" si="55">IF(N198="znížená",J198,0)</f>
        <v>0</v>
      </c>
      <c r="BG198" s="136">
        <f t="shared" ref="BG198:BG207" si="56">IF(N198="zákl. prenesená",J198,0)</f>
        <v>0</v>
      </c>
      <c r="BH198" s="136">
        <f t="shared" ref="BH198:BH207" si="57">IF(N198="zníž. prenesená",J198,0)</f>
        <v>0</v>
      </c>
      <c r="BI198" s="136">
        <f t="shared" ref="BI198:BI207" si="58">IF(N198="nulová",J198,0)</f>
        <v>0</v>
      </c>
      <c r="BJ198" s="80" t="s">
        <v>88</v>
      </c>
      <c r="BK198" s="136">
        <f t="shared" ref="BK198:BK207" si="59">ROUND(I198*H198,2)</f>
        <v>0</v>
      </c>
      <c r="BL198" s="80" t="s">
        <v>308</v>
      </c>
      <c r="BM198" s="135" t="s">
        <v>1049</v>
      </c>
    </row>
    <row r="199" spans="1:65" s="87" customFormat="1" ht="21.75" customHeight="1">
      <c r="A199" s="19"/>
      <c r="B199" s="36"/>
      <c r="C199" s="213" t="s">
        <v>623</v>
      </c>
      <c r="D199" s="213" t="s">
        <v>368</v>
      </c>
      <c r="E199" s="214" t="s">
        <v>2123</v>
      </c>
      <c r="F199" s="215" t="s">
        <v>2515</v>
      </c>
      <c r="G199" s="216" t="s">
        <v>209</v>
      </c>
      <c r="H199" s="217">
        <v>2</v>
      </c>
      <c r="I199" s="44"/>
      <c r="J199" s="228">
        <f t="shared" si="50"/>
        <v>0</v>
      </c>
      <c r="K199" s="45"/>
      <c r="L199" s="157"/>
      <c r="M199" s="46" t="s">
        <v>1</v>
      </c>
      <c r="N199" s="158" t="s">
        <v>41</v>
      </c>
      <c r="O199" s="132"/>
      <c r="P199" s="133">
        <f t="shared" si="51"/>
        <v>0</v>
      </c>
      <c r="Q199" s="133">
        <v>0</v>
      </c>
      <c r="R199" s="133">
        <f t="shared" si="52"/>
        <v>0</v>
      </c>
      <c r="S199" s="133">
        <v>0</v>
      </c>
      <c r="T199" s="134">
        <f t="shared" si="53"/>
        <v>0</v>
      </c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R199" s="135" t="s">
        <v>420</v>
      </c>
      <c r="AT199" s="135" t="s">
        <v>368</v>
      </c>
      <c r="AU199" s="135" t="s">
        <v>88</v>
      </c>
      <c r="AY199" s="80" t="s">
        <v>203</v>
      </c>
      <c r="BE199" s="136">
        <f t="shared" si="54"/>
        <v>0</v>
      </c>
      <c r="BF199" s="136">
        <f t="shared" si="55"/>
        <v>0</v>
      </c>
      <c r="BG199" s="136">
        <f t="shared" si="56"/>
        <v>0</v>
      </c>
      <c r="BH199" s="136">
        <f t="shared" si="57"/>
        <v>0</v>
      </c>
      <c r="BI199" s="136">
        <f t="shared" si="58"/>
        <v>0</v>
      </c>
      <c r="BJ199" s="80" t="s">
        <v>88</v>
      </c>
      <c r="BK199" s="136">
        <f t="shared" si="59"/>
        <v>0</v>
      </c>
      <c r="BL199" s="80" t="s">
        <v>308</v>
      </c>
      <c r="BM199" s="135" t="s">
        <v>1077</v>
      </c>
    </row>
    <row r="200" spans="1:65" s="87" customFormat="1" ht="16.5" customHeight="1">
      <c r="A200" s="19"/>
      <c r="B200" s="36"/>
      <c r="C200" s="235" t="s">
        <v>631</v>
      </c>
      <c r="D200" s="235" t="s">
        <v>368</v>
      </c>
      <c r="E200" s="236" t="s">
        <v>2125</v>
      </c>
      <c r="F200" s="237" t="s">
        <v>2519</v>
      </c>
      <c r="G200" s="238" t="s">
        <v>209</v>
      </c>
      <c r="H200" s="239">
        <v>1</v>
      </c>
      <c r="I200" s="242"/>
      <c r="J200" s="241">
        <f t="shared" si="50"/>
        <v>0</v>
      </c>
      <c r="K200" s="45"/>
      <c r="L200" s="157"/>
      <c r="M200" s="46" t="s">
        <v>1</v>
      </c>
      <c r="N200" s="158" t="s">
        <v>41</v>
      </c>
      <c r="O200" s="132"/>
      <c r="P200" s="133">
        <f t="shared" si="51"/>
        <v>0</v>
      </c>
      <c r="Q200" s="133">
        <v>0</v>
      </c>
      <c r="R200" s="133">
        <f t="shared" si="52"/>
        <v>0</v>
      </c>
      <c r="S200" s="133">
        <v>0</v>
      </c>
      <c r="T200" s="134">
        <f t="shared" si="53"/>
        <v>0</v>
      </c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R200" s="135" t="s">
        <v>420</v>
      </c>
      <c r="AT200" s="135" t="s">
        <v>368</v>
      </c>
      <c r="AU200" s="135" t="s">
        <v>88</v>
      </c>
      <c r="AY200" s="80" t="s">
        <v>203</v>
      </c>
      <c r="BE200" s="136">
        <f t="shared" si="54"/>
        <v>0</v>
      </c>
      <c r="BF200" s="136">
        <f t="shared" si="55"/>
        <v>0</v>
      </c>
      <c r="BG200" s="136">
        <f t="shared" si="56"/>
        <v>0</v>
      </c>
      <c r="BH200" s="136">
        <f t="shared" si="57"/>
        <v>0</v>
      </c>
      <c r="BI200" s="136">
        <f t="shared" si="58"/>
        <v>0</v>
      </c>
      <c r="BJ200" s="80" t="s">
        <v>88</v>
      </c>
      <c r="BK200" s="136">
        <f t="shared" si="59"/>
        <v>0</v>
      </c>
      <c r="BL200" s="80" t="s">
        <v>308</v>
      </c>
      <c r="BM200" s="135" t="s">
        <v>1088</v>
      </c>
    </row>
    <row r="201" spans="1:65" s="87" customFormat="1" ht="16.5" customHeight="1">
      <c r="A201" s="19"/>
      <c r="B201" s="36"/>
      <c r="C201" s="235" t="s">
        <v>635</v>
      </c>
      <c r="D201" s="235" t="s">
        <v>368</v>
      </c>
      <c r="E201" s="236" t="s">
        <v>2127</v>
      </c>
      <c r="F201" s="237" t="s">
        <v>2520</v>
      </c>
      <c r="G201" s="238" t="s">
        <v>209</v>
      </c>
      <c r="H201" s="239">
        <v>1</v>
      </c>
      <c r="I201" s="242"/>
      <c r="J201" s="241">
        <f t="shared" si="50"/>
        <v>0</v>
      </c>
      <c r="K201" s="45"/>
      <c r="L201" s="157"/>
      <c r="M201" s="46" t="s">
        <v>1</v>
      </c>
      <c r="N201" s="158" t="s">
        <v>41</v>
      </c>
      <c r="O201" s="132"/>
      <c r="P201" s="133">
        <f t="shared" si="51"/>
        <v>0</v>
      </c>
      <c r="Q201" s="133">
        <v>0</v>
      </c>
      <c r="R201" s="133">
        <f t="shared" si="52"/>
        <v>0</v>
      </c>
      <c r="S201" s="133">
        <v>0</v>
      </c>
      <c r="T201" s="134">
        <f t="shared" si="53"/>
        <v>0</v>
      </c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R201" s="135" t="s">
        <v>420</v>
      </c>
      <c r="AT201" s="135" t="s">
        <v>368</v>
      </c>
      <c r="AU201" s="135" t="s">
        <v>88</v>
      </c>
      <c r="AY201" s="80" t="s">
        <v>203</v>
      </c>
      <c r="BE201" s="136">
        <f t="shared" si="54"/>
        <v>0</v>
      </c>
      <c r="BF201" s="136">
        <f t="shared" si="55"/>
        <v>0</v>
      </c>
      <c r="BG201" s="136">
        <f t="shared" si="56"/>
        <v>0</v>
      </c>
      <c r="BH201" s="136">
        <f t="shared" si="57"/>
        <v>0</v>
      </c>
      <c r="BI201" s="136">
        <f t="shared" si="58"/>
        <v>0</v>
      </c>
      <c r="BJ201" s="80" t="s">
        <v>88</v>
      </c>
      <c r="BK201" s="136">
        <f t="shared" si="59"/>
        <v>0</v>
      </c>
      <c r="BL201" s="80" t="s">
        <v>308</v>
      </c>
      <c r="BM201" s="135" t="s">
        <v>1101</v>
      </c>
    </row>
    <row r="202" spans="1:65" s="87" customFormat="1" ht="16.5" customHeight="1">
      <c r="A202" s="19"/>
      <c r="B202" s="36"/>
      <c r="C202" s="235" t="s">
        <v>641</v>
      </c>
      <c r="D202" s="235" t="s">
        <v>368</v>
      </c>
      <c r="E202" s="236" t="s">
        <v>2129</v>
      </c>
      <c r="F202" s="237" t="s">
        <v>2521</v>
      </c>
      <c r="G202" s="238" t="s">
        <v>209</v>
      </c>
      <c r="H202" s="239">
        <v>1</v>
      </c>
      <c r="I202" s="242"/>
      <c r="J202" s="241">
        <f t="shared" si="50"/>
        <v>0</v>
      </c>
      <c r="K202" s="45"/>
      <c r="L202" s="157"/>
      <c r="M202" s="46" t="s">
        <v>1</v>
      </c>
      <c r="N202" s="158" t="s">
        <v>41</v>
      </c>
      <c r="O202" s="132"/>
      <c r="P202" s="133">
        <f t="shared" si="51"/>
        <v>0</v>
      </c>
      <c r="Q202" s="133">
        <v>0</v>
      </c>
      <c r="R202" s="133">
        <f t="shared" si="52"/>
        <v>0</v>
      </c>
      <c r="S202" s="133">
        <v>0</v>
      </c>
      <c r="T202" s="134">
        <f t="shared" si="53"/>
        <v>0</v>
      </c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R202" s="135" t="s">
        <v>420</v>
      </c>
      <c r="AT202" s="135" t="s">
        <v>368</v>
      </c>
      <c r="AU202" s="135" t="s">
        <v>88</v>
      </c>
      <c r="AY202" s="80" t="s">
        <v>203</v>
      </c>
      <c r="BE202" s="136">
        <f t="shared" si="54"/>
        <v>0</v>
      </c>
      <c r="BF202" s="136">
        <f t="shared" si="55"/>
        <v>0</v>
      </c>
      <c r="BG202" s="136">
        <f t="shared" si="56"/>
        <v>0</v>
      </c>
      <c r="BH202" s="136">
        <f t="shared" si="57"/>
        <v>0</v>
      </c>
      <c r="BI202" s="136">
        <f t="shared" si="58"/>
        <v>0</v>
      </c>
      <c r="BJ202" s="80" t="s">
        <v>88</v>
      </c>
      <c r="BK202" s="136">
        <f t="shared" si="59"/>
        <v>0</v>
      </c>
      <c r="BL202" s="80" t="s">
        <v>308</v>
      </c>
      <c r="BM202" s="135" t="s">
        <v>1159</v>
      </c>
    </row>
    <row r="203" spans="1:65" s="87" customFormat="1" ht="33" customHeight="1">
      <c r="A203" s="19"/>
      <c r="B203" s="36"/>
      <c r="C203" s="235" t="s">
        <v>670</v>
      </c>
      <c r="D203" s="235" t="s">
        <v>368</v>
      </c>
      <c r="E203" s="236" t="s">
        <v>2131</v>
      </c>
      <c r="F203" s="237" t="s">
        <v>2522</v>
      </c>
      <c r="G203" s="238" t="s">
        <v>209</v>
      </c>
      <c r="H203" s="239">
        <v>2</v>
      </c>
      <c r="I203" s="242"/>
      <c r="J203" s="241">
        <f t="shared" si="50"/>
        <v>0</v>
      </c>
      <c r="K203" s="45"/>
      <c r="L203" s="157"/>
      <c r="M203" s="46" t="s">
        <v>1</v>
      </c>
      <c r="N203" s="158" t="s">
        <v>41</v>
      </c>
      <c r="O203" s="132"/>
      <c r="P203" s="133">
        <f t="shared" si="51"/>
        <v>0</v>
      </c>
      <c r="Q203" s="133">
        <v>0</v>
      </c>
      <c r="R203" s="133">
        <f t="shared" si="52"/>
        <v>0</v>
      </c>
      <c r="S203" s="133">
        <v>0</v>
      </c>
      <c r="T203" s="134">
        <f t="shared" si="53"/>
        <v>0</v>
      </c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R203" s="135" t="s">
        <v>420</v>
      </c>
      <c r="AT203" s="135" t="s">
        <v>368</v>
      </c>
      <c r="AU203" s="135" t="s">
        <v>88</v>
      </c>
      <c r="AY203" s="80" t="s">
        <v>203</v>
      </c>
      <c r="BE203" s="136">
        <f t="shared" si="54"/>
        <v>0</v>
      </c>
      <c r="BF203" s="136">
        <f t="shared" si="55"/>
        <v>0</v>
      </c>
      <c r="BG203" s="136">
        <f t="shared" si="56"/>
        <v>0</v>
      </c>
      <c r="BH203" s="136">
        <f t="shared" si="57"/>
        <v>0</v>
      </c>
      <c r="BI203" s="136">
        <f t="shared" si="58"/>
        <v>0</v>
      </c>
      <c r="BJ203" s="80" t="s">
        <v>88</v>
      </c>
      <c r="BK203" s="136">
        <f t="shared" si="59"/>
        <v>0</v>
      </c>
      <c r="BL203" s="80" t="s">
        <v>308</v>
      </c>
      <c r="BM203" s="135" t="s">
        <v>1174</v>
      </c>
    </row>
    <row r="204" spans="1:65" s="87" customFormat="1" ht="16.5" customHeight="1">
      <c r="A204" s="19"/>
      <c r="B204" s="36"/>
      <c r="C204" s="235" t="s">
        <v>673</v>
      </c>
      <c r="D204" s="235" t="s">
        <v>368</v>
      </c>
      <c r="E204" s="236" t="s">
        <v>2132</v>
      </c>
      <c r="F204" s="237" t="s">
        <v>2523</v>
      </c>
      <c r="G204" s="238" t="s">
        <v>209</v>
      </c>
      <c r="H204" s="239">
        <v>1</v>
      </c>
      <c r="I204" s="242"/>
      <c r="J204" s="241">
        <f t="shared" si="50"/>
        <v>0</v>
      </c>
      <c r="K204" s="45"/>
      <c r="L204" s="157"/>
      <c r="M204" s="46" t="s">
        <v>1</v>
      </c>
      <c r="N204" s="158" t="s">
        <v>41</v>
      </c>
      <c r="O204" s="132"/>
      <c r="P204" s="133">
        <f t="shared" si="51"/>
        <v>0</v>
      </c>
      <c r="Q204" s="133">
        <v>0</v>
      </c>
      <c r="R204" s="133">
        <f t="shared" si="52"/>
        <v>0</v>
      </c>
      <c r="S204" s="133">
        <v>0</v>
      </c>
      <c r="T204" s="134">
        <f t="shared" si="53"/>
        <v>0</v>
      </c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R204" s="135" t="s">
        <v>420</v>
      </c>
      <c r="AT204" s="135" t="s">
        <v>368</v>
      </c>
      <c r="AU204" s="135" t="s">
        <v>88</v>
      </c>
      <c r="AY204" s="80" t="s">
        <v>203</v>
      </c>
      <c r="BE204" s="136">
        <f t="shared" si="54"/>
        <v>0</v>
      </c>
      <c r="BF204" s="136">
        <f t="shared" si="55"/>
        <v>0</v>
      </c>
      <c r="BG204" s="136">
        <f t="shared" si="56"/>
        <v>0</v>
      </c>
      <c r="BH204" s="136">
        <f t="shared" si="57"/>
        <v>0</v>
      </c>
      <c r="BI204" s="136">
        <f t="shared" si="58"/>
        <v>0</v>
      </c>
      <c r="BJ204" s="80" t="s">
        <v>88</v>
      </c>
      <c r="BK204" s="136">
        <f t="shared" si="59"/>
        <v>0</v>
      </c>
      <c r="BL204" s="80" t="s">
        <v>308</v>
      </c>
      <c r="BM204" s="135" t="s">
        <v>1338</v>
      </c>
    </row>
    <row r="205" spans="1:65" s="87" customFormat="1" ht="33" customHeight="1">
      <c r="A205" s="19"/>
      <c r="B205" s="36"/>
      <c r="C205" s="235" t="s">
        <v>679</v>
      </c>
      <c r="D205" s="235" t="s">
        <v>368</v>
      </c>
      <c r="E205" s="236" t="s">
        <v>2134</v>
      </c>
      <c r="F205" s="237" t="s">
        <v>2524</v>
      </c>
      <c r="G205" s="238" t="s">
        <v>209</v>
      </c>
      <c r="H205" s="239">
        <v>1</v>
      </c>
      <c r="I205" s="242"/>
      <c r="J205" s="241">
        <f t="shared" si="50"/>
        <v>0</v>
      </c>
      <c r="K205" s="45"/>
      <c r="L205" s="157"/>
      <c r="M205" s="46" t="s">
        <v>1</v>
      </c>
      <c r="N205" s="158" t="s">
        <v>41</v>
      </c>
      <c r="O205" s="132"/>
      <c r="P205" s="133">
        <f t="shared" si="51"/>
        <v>0</v>
      </c>
      <c r="Q205" s="133">
        <v>0</v>
      </c>
      <c r="R205" s="133">
        <f t="shared" si="52"/>
        <v>0</v>
      </c>
      <c r="S205" s="133">
        <v>0</v>
      </c>
      <c r="T205" s="134">
        <f t="shared" si="53"/>
        <v>0</v>
      </c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R205" s="135" t="s">
        <v>420</v>
      </c>
      <c r="AT205" s="135" t="s">
        <v>368</v>
      </c>
      <c r="AU205" s="135" t="s">
        <v>88</v>
      </c>
      <c r="AY205" s="80" t="s">
        <v>203</v>
      </c>
      <c r="BE205" s="136">
        <f t="shared" si="54"/>
        <v>0</v>
      </c>
      <c r="BF205" s="136">
        <f t="shared" si="55"/>
        <v>0</v>
      </c>
      <c r="BG205" s="136">
        <f t="shared" si="56"/>
        <v>0</v>
      </c>
      <c r="BH205" s="136">
        <f t="shared" si="57"/>
        <v>0</v>
      </c>
      <c r="BI205" s="136">
        <f t="shared" si="58"/>
        <v>0</v>
      </c>
      <c r="BJ205" s="80" t="s">
        <v>88</v>
      </c>
      <c r="BK205" s="136">
        <f t="shared" si="59"/>
        <v>0</v>
      </c>
      <c r="BL205" s="80" t="s">
        <v>308</v>
      </c>
      <c r="BM205" s="135" t="s">
        <v>1341</v>
      </c>
    </row>
    <row r="206" spans="1:65" s="87" customFormat="1" ht="16.5" customHeight="1">
      <c r="A206" s="19"/>
      <c r="B206" s="36"/>
      <c r="C206" s="235" t="s">
        <v>688</v>
      </c>
      <c r="D206" s="235" t="s">
        <v>368</v>
      </c>
      <c r="E206" s="236" t="s">
        <v>2136</v>
      </c>
      <c r="F206" s="237" t="s">
        <v>2525</v>
      </c>
      <c r="G206" s="238" t="s">
        <v>209</v>
      </c>
      <c r="H206" s="239">
        <v>1</v>
      </c>
      <c r="I206" s="242"/>
      <c r="J206" s="241">
        <f t="shared" si="50"/>
        <v>0</v>
      </c>
      <c r="K206" s="45"/>
      <c r="L206" s="157"/>
      <c r="M206" s="46" t="s">
        <v>1</v>
      </c>
      <c r="N206" s="158" t="s">
        <v>41</v>
      </c>
      <c r="O206" s="132"/>
      <c r="P206" s="133">
        <f t="shared" si="51"/>
        <v>0</v>
      </c>
      <c r="Q206" s="133">
        <v>0</v>
      </c>
      <c r="R206" s="133">
        <f t="shared" si="52"/>
        <v>0</v>
      </c>
      <c r="S206" s="133">
        <v>0</v>
      </c>
      <c r="T206" s="134">
        <f t="shared" si="53"/>
        <v>0</v>
      </c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R206" s="135" t="s">
        <v>420</v>
      </c>
      <c r="AT206" s="135" t="s">
        <v>368</v>
      </c>
      <c r="AU206" s="135" t="s">
        <v>88</v>
      </c>
      <c r="AY206" s="80" t="s">
        <v>203</v>
      </c>
      <c r="BE206" s="136">
        <f t="shared" si="54"/>
        <v>0</v>
      </c>
      <c r="BF206" s="136">
        <f t="shared" si="55"/>
        <v>0</v>
      </c>
      <c r="BG206" s="136">
        <f t="shared" si="56"/>
        <v>0</v>
      </c>
      <c r="BH206" s="136">
        <f t="shared" si="57"/>
        <v>0</v>
      </c>
      <c r="BI206" s="136">
        <f t="shared" si="58"/>
        <v>0</v>
      </c>
      <c r="BJ206" s="80" t="s">
        <v>88</v>
      </c>
      <c r="BK206" s="136">
        <f t="shared" si="59"/>
        <v>0</v>
      </c>
      <c r="BL206" s="80" t="s">
        <v>308</v>
      </c>
      <c r="BM206" s="135" t="s">
        <v>1347</v>
      </c>
    </row>
    <row r="207" spans="1:65" s="87" customFormat="1" ht="21.75" customHeight="1">
      <c r="A207" s="19"/>
      <c r="B207" s="36"/>
      <c r="C207" s="213" t="s">
        <v>692</v>
      </c>
      <c r="D207" s="213" t="s">
        <v>368</v>
      </c>
      <c r="E207" s="214" t="s">
        <v>2138</v>
      </c>
      <c r="F207" s="215" t="s">
        <v>2515</v>
      </c>
      <c r="G207" s="216" t="s">
        <v>209</v>
      </c>
      <c r="H207" s="217">
        <v>1</v>
      </c>
      <c r="I207" s="44"/>
      <c r="J207" s="228">
        <f t="shared" si="50"/>
        <v>0</v>
      </c>
      <c r="K207" s="45"/>
      <c r="L207" s="157"/>
      <c r="M207" s="46" t="s">
        <v>1</v>
      </c>
      <c r="N207" s="158" t="s">
        <v>41</v>
      </c>
      <c r="O207" s="132"/>
      <c r="P207" s="133">
        <f t="shared" si="51"/>
        <v>0</v>
      </c>
      <c r="Q207" s="133">
        <v>0</v>
      </c>
      <c r="R207" s="133">
        <f t="shared" si="52"/>
        <v>0</v>
      </c>
      <c r="S207" s="133">
        <v>0</v>
      </c>
      <c r="T207" s="134">
        <f t="shared" si="53"/>
        <v>0</v>
      </c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R207" s="135" t="s">
        <v>420</v>
      </c>
      <c r="AT207" s="135" t="s">
        <v>368</v>
      </c>
      <c r="AU207" s="135" t="s">
        <v>88</v>
      </c>
      <c r="AY207" s="80" t="s">
        <v>203</v>
      </c>
      <c r="BE207" s="136">
        <f t="shared" si="54"/>
        <v>0</v>
      </c>
      <c r="BF207" s="136">
        <f t="shared" si="55"/>
        <v>0</v>
      </c>
      <c r="BG207" s="136">
        <f t="shared" si="56"/>
        <v>0</v>
      </c>
      <c r="BH207" s="136">
        <f t="shared" si="57"/>
        <v>0</v>
      </c>
      <c r="BI207" s="136">
        <f t="shared" si="58"/>
        <v>0</v>
      </c>
      <c r="BJ207" s="80" t="s">
        <v>88</v>
      </c>
      <c r="BK207" s="136">
        <f t="shared" si="59"/>
        <v>0</v>
      </c>
      <c r="BL207" s="80" t="s">
        <v>308</v>
      </c>
      <c r="BM207" s="135" t="s">
        <v>1350</v>
      </c>
    </row>
    <row r="208" spans="1:65" s="35" customFormat="1" ht="22.9" customHeight="1">
      <c r="B208" s="123"/>
      <c r="C208" s="188"/>
      <c r="D208" s="189" t="s">
        <v>74</v>
      </c>
      <c r="E208" s="191" t="s">
        <v>2526</v>
      </c>
      <c r="F208" s="191" t="s">
        <v>2527</v>
      </c>
      <c r="G208" s="188"/>
      <c r="H208" s="188"/>
      <c r="I208" s="188"/>
      <c r="J208" s="226">
        <f>BK208</f>
        <v>0</v>
      </c>
      <c r="L208" s="123"/>
      <c r="M208" s="125"/>
      <c r="N208" s="126"/>
      <c r="O208" s="126"/>
      <c r="P208" s="127">
        <f>SUM(P209:P218)</f>
        <v>0</v>
      </c>
      <c r="Q208" s="126"/>
      <c r="R208" s="127">
        <f>SUM(R209:R218)</f>
        <v>0</v>
      </c>
      <c r="S208" s="126"/>
      <c r="T208" s="128">
        <f>SUM(T209:T218)</f>
        <v>0</v>
      </c>
      <c r="AR208" s="124" t="s">
        <v>82</v>
      </c>
      <c r="AT208" s="129" t="s">
        <v>74</v>
      </c>
      <c r="AU208" s="129" t="s">
        <v>82</v>
      </c>
      <c r="AY208" s="124" t="s">
        <v>203</v>
      </c>
      <c r="BK208" s="130">
        <f>SUM(BK209:BK218)</f>
        <v>0</v>
      </c>
    </row>
    <row r="209" spans="1:65" s="87" customFormat="1" ht="16.5" customHeight="1">
      <c r="A209" s="19"/>
      <c r="B209" s="36"/>
      <c r="C209" s="235" t="s">
        <v>696</v>
      </c>
      <c r="D209" s="235" t="s">
        <v>368</v>
      </c>
      <c r="E209" s="236" t="s">
        <v>2140</v>
      </c>
      <c r="F209" s="237" t="s">
        <v>2528</v>
      </c>
      <c r="G209" s="238" t="s">
        <v>209</v>
      </c>
      <c r="H209" s="239">
        <v>1</v>
      </c>
      <c r="I209" s="242"/>
      <c r="J209" s="241">
        <f t="shared" ref="J209:J218" si="60">ROUND(I209*H209,2)</f>
        <v>0</v>
      </c>
      <c r="K209" s="45"/>
      <c r="L209" s="157"/>
      <c r="M209" s="46" t="s">
        <v>1</v>
      </c>
      <c r="N209" s="158" t="s">
        <v>41</v>
      </c>
      <c r="O209" s="132"/>
      <c r="P209" s="133">
        <f t="shared" ref="P209:P218" si="61">O209*H209</f>
        <v>0</v>
      </c>
      <c r="Q209" s="133">
        <v>0</v>
      </c>
      <c r="R209" s="133">
        <f t="shared" ref="R209:R218" si="62">Q209*H209</f>
        <v>0</v>
      </c>
      <c r="S209" s="133">
        <v>0</v>
      </c>
      <c r="T209" s="134">
        <f t="shared" ref="T209:T218" si="63">S209*H209</f>
        <v>0</v>
      </c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R209" s="135" t="s">
        <v>420</v>
      </c>
      <c r="AT209" s="135" t="s">
        <v>368</v>
      </c>
      <c r="AU209" s="135" t="s">
        <v>88</v>
      </c>
      <c r="AY209" s="80" t="s">
        <v>203</v>
      </c>
      <c r="BE209" s="136">
        <f t="shared" ref="BE209:BE218" si="64">IF(N209="základná",J209,0)</f>
        <v>0</v>
      </c>
      <c r="BF209" s="136">
        <f t="shared" ref="BF209:BF218" si="65">IF(N209="znížená",J209,0)</f>
        <v>0</v>
      </c>
      <c r="BG209" s="136">
        <f t="shared" ref="BG209:BG218" si="66">IF(N209="zákl. prenesená",J209,0)</f>
        <v>0</v>
      </c>
      <c r="BH209" s="136">
        <f t="shared" ref="BH209:BH218" si="67">IF(N209="zníž. prenesená",J209,0)</f>
        <v>0</v>
      </c>
      <c r="BI209" s="136">
        <f t="shared" ref="BI209:BI218" si="68">IF(N209="nulová",J209,0)</f>
        <v>0</v>
      </c>
      <c r="BJ209" s="80" t="s">
        <v>88</v>
      </c>
      <c r="BK209" s="136">
        <f t="shared" ref="BK209:BK218" si="69">ROUND(I209*H209,2)</f>
        <v>0</v>
      </c>
      <c r="BL209" s="80" t="s">
        <v>308</v>
      </c>
      <c r="BM209" s="135" t="s">
        <v>1352</v>
      </c>
    </row>
    <row r="210" spans="1:65" s="87" customFormat="1" ht="16.5" customHeight="1">
      <c r="A210" s="19"/>
      <c r="B210" s="36"/>
      <c r="C210" s="235" t="s">
        <v>702</v>
      </c>
      <c r="D210" s="235" t="s">
        <v>368</v>
      </c>
      <c r="E210" s="236" t="s">
        <v>2142</v>
      </c>
      <c r="F210" s="237" t="s">
        <v>2529</v>
      </c>
      <c r="G210" s="238" t="s">
        <v>209</v>
      </c>
      <c r="H210" s="239">
        <v>1</v>
      </c>
      <c r="I210" s="242"/>
      <c r="J210" s="241">
        <f t="shared" si="60"/>
        <v>0</v>
      </c>
      <c r="K210" s="45"/>
      <c r="L210" s="157"/>
      <c r="M210" s="46" t="s">
        <v>1</v>
      </c>
      <c r="N210" s="158" t="s">
        <v>41</v>
      </c>
      <c r="O210" s="132"/>
      <c r="P210" s="133">
        <f t="shared" si="61"/>
        <v>0</v>
      </c>
      <c r="Q210" s="133">
        <v>0</v>
      </c>
      <c r="R210" s="133">
        <f t="shared" si="62"/>
        <v>0</v>
      </c>
      <c r="S210" s="133">
        <v>0</v>
      </c>
      <c r="T210" s="134">
        <f t="shared" si="63"/>
        <v>0</v>
      </c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R210" s="135" t="s">
        <v>420</v>
      </c>
      <c r="AT210" s="135" t="s">
        <v>368</v>
      </c>
      <c r="AU210" s="135" t="s">
        <v>88</v>
      </c>
      <c r="AY210" s="80" t="s">
        <v>203</v>
      </c>
      <c r="BE210" s="136">
        <f t="shared" si="64"/>
        <v>0</v>
      </c>
      <c r="BF210" s="136">
        <f t="shared" si="65"/>
        <v>0</v>
      </c>
      <c r="BG210" s="136">
        <f t="shared" si="66"/>
        <v>0</v>
      </c>
      <c r="BH210" s="136">
        <f t="shared" si="67"/>
        <v>0</v>
      </c>
      <c r="BI210" s="136">
        <f t="shared" si="68"/>
        <v>0</v>
      </c>
      <c r="BJ210" s="80" t="s">
        <v>88</v>
      </c>
      <c r="BK210" s="136">
        <f t="shared" si="69"/>
        <v>0</v>
      </c>
      <c r="BL210" s="80" t="s">
        <v>308</v>
      </c>
      <c r="BM210" s="135" t="s">
        <v>1354</v>
      </c>
    </row>
    <row r="211" spans="1:65" s="87" customFormat="1" ht="16.5" customHeight="1">
      <c r="A211" s="19"/>
      <c r="B211" s="36"/>
      <c r="C211" s="235" t="s">
        <v>708</v>
      </c>
      <c r="D211" s="235" t="s">
        <v>368</v>
      </c>
      <c r="E211" s="236" t="s">
        <v>2144</v>
      </c>
      <c r="F211" s="237" t="s">
        <v>2530</v>
      </c>
      <c r="G211" s="238" t="s">
        <v>209</v>
      </c>
      <c r="H211" s="239">
        <v>1</v>
      </c>
      <c r="I211" s="242"/>
      <c r="J211" s="241">
        <f t="shared" si="60"/>
        <v>0</v>
      </c>
      <c r="K211" s="45"/>
      <c r="L211" s="157"/>
      <c r="M211" s="46" t="s">
        <v>1</v>
      </c>
      <c r="N211" s="158" t="s">
        <v>41</v>
      </c>
      <c r="O211" s="132"/>
      <c r="P211" s="133">
        <f t="shared" si="61"/>
        <v>0</v>
      </c>
      <c r="Q211" s="133">
        <v>0</v>
      </c>
      <c r="R211" s="133">
        <f t="shared" si="62"/>
        <v>0</v>
      </c>
      <c r="S211" s="133">
        <v>0</v>
      </c>
      <c r="T211" s="134">
        <f t="shared" si="63"/>
        <v>0</v>
      </c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R211" s="135" t="s">
        <v>420</v>
      </c>
      <c r="AT211" s="135" t="s">
        <v>368</v>
      </c>
      <c r="AU211" s="135" t="s">
        <v>88</v>
      </c>
      <c r="AY211" s="80" t="s">
        <v>203</v>
      </c>
      <c r="BE211" s="136">
        <f t="shared" si="64"/>
        <v>0</v>
      </c>
      <c r="BF211" s="136">
        <f t="shared" si="65"/>
        <v>0</v>
      </c>
      <c r="BG211" s="136">
        <f t="shared" si="66"/>
        <v>0</v>
      </c>
      <c r="BH211" s="136">
        <f t="shared" si="67"/>
        <v>0</v>
      </c>
      <c r="BI211" s="136">
        <f t="shared" si="68"/>
        <v>0</v>
      </c>
      <c r="BJ211" s="80" t="s">
        <v>88</v>
      </c>
      <c r="BK211" s="136">
        <f t="shared" si="69"/>
        <v>0</v>
      </c>
      <c r="BL211" s="80" t="s">
        <v>308</v>
      </c>
      <c r="BM211" s="135" t="s">
        <v>1319</v>
      </c>
    </row>
    <row r="212" spans="1:65" s="87" customFormat="1" ht="16.5" customHeight="1">
      <c r="A212" s="19"/>
      <c r="B212" s="36"/>
      <c r="C212" s="235" t="s">
        <v>718</v>
      </c>
      <c r="D212" s="235" t="s">
        <v>368</v>
      </c>
      <c r="E212" s="236" t="s">
        <v>2146</v>
      </c>
      <c r="F212" s="237" t="s">
        <v>2531</v>
      </c>
      <c r="G212" s="238" t="s">
        <v>209</v>
      </c>
      <c r="H212" s="239">
        <v>0</v>
      </c>
      <c r="I212" s="242"/>
      <c r="J212" s="241">
        <f t="shared" si="60"/>
        <v>0</v>
      </c>
      <c r="K212" s="45"/>
      <c r="L212" s="157"/>
      <c r="M212" s="46" t="s">
        <v>1</v>
      </c>
      <c r="N212" s="158" t="s">
        <v>41</v>
      </c>
      <c r="O212" s="132"/>
      <c r="P212" s="133">
        <f t="shared" si="61"/>
        <v>0</v>
      </c>
      <c r="Q212" s="133">
        <v>0</v>
      </c>
      <c r="R212" s="133">
        <f t="shared" si="62"/>
        <v>0</v>
      </c>
      <c r="S212" s="133">
        <v>0</v>
      </c>
      <c r="T212" s="134">
        <f t="shared" si="63"/>
        <v>0</v>
      </c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R212" s="135" t="s">
        <v>420</v>
      </c>
      <c r="AT212" s="135" t="s">
        <v>368</v>
      </c>
      <c r="AU212" s="135" t="s">
        <v>88</v>
      </c>
      <c r="AY212" s="80" t="s">
        <v>203</v>
      </c>
      <c r="BE212" s="136">
        <f t="shared" si="64"/>
        <v>0</v>
      </c>
      <c r="BF212" s="136">
        <f t="shared" si="65"/>
        <v>0</v>
      </c>
      <c r="BG212" s="136">
        <f t="shared" si="66"/>
        <v>0</v>
      </c>
      <c r="BH212" s="136">
        <f t="shared" si="67"/>
        <v>0</v>
      </c>
      <c r="BI212" s="136">
        <f t="shared" si="68"/>
        <v>0</v>
      </c>
      <c r="BJ212" s="80" t="s">
        <v>88</v>
      </c>
      <c r="BK212" s="136">
        <f t="shared" si="69"/>
        <v>0</v>
      </c>
      <c r="BL212" s="80" t="s">
        <v>308</v>
      </c>
      <c r="BM212" s="135" t="s">
        <v>1357</v>
      </c>
    </row>
    <row r="213" spans="1:65" s="87" customFormat="1" ht="16.5" customHeight="1">
      <c r="A213" s="19"/>
      <c r="B213" s="36"/>
      <c r="C213" s="235" t="s">
        <v>732</v>
      </c>
      <c r="D213" s="235" t="s">
        <v>368</v>
      </c>
      <c r="E213" s="236" t="s">
        <v>2147</v>
      </c>
      <c r="F213" s="237" t="s">
        <v>2532</v>
      </c>
      <c r="G213" s="238" t="s">
        <v>209</v>
      </c>
      <c r="H213" s="239">
        <v>1</v>
      </c>
      <c r="I213" s="242"/>
      <c r="J213" s="241">
        <f t="shared" si="60"/>
        <v>0</v>
      </c>
      <c r="K213" s="45"/>
      <c r="L213" s="157"/>
      <c r="M213" s="46" t="s">
        <v>1</v>
      </c>
      <c r="N213" s="158" t="s">
        <v>41</v>
      </c>
      <c r="O213" s="132"/>
      <c r="P213" s="133">
        <f t="shared" si="61"/>
        <v>0</v>
      </c>
      <c r="Q213" s="133">
        <v>0</v>
      </c>
      <c r="R213" s="133">
        <f t="shared" si="62"/>
        <v>0</v>
      </c>
      <c r="S213" s="133">
        <v>0</v>
      </c>
      <c r="T213" s="134">
        <f t="shared" si="63"/>
        <v>0</v>
      </c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R213" s="135" t="s">
        <v>420</v>
      </c>
      <c r="AT213" s="135" t="s">
        <v>368</v>
      </c>
      <c r="AU213" s="135" t="s">
        <v>88</v>
      </c>
      <c r="AY213" s="80" t="s">
        <v>203</v>
      </c>
      <c r="BE213" s="136">
        <f t="shared" si="64"/>
        <v>0</v>
      </c>
      <c r="BF213" s="136">
        <f t="shared" si="65"/>
        <v>0</v>
      </c>
      <c r="BG213" s="136">
        <f t="shared" si="66"/>
        <v>0</v>
      </c>
      <c r="BH213" s="136">
        <f t="shared" si="67"/>
        <v>0</v>
      </c>
      <c r="BI213" s="136">
        <f t="shared" si="68"/>
        <v>0</v>
      </c>
      <c r="BJ213" s="80" t="s">
        <v>88</v>
      </c>
      <c r="BK213" s="136">
        <f t="shared" si="69"/>
        <v>0</v>
      </c>
      <c r="BL213" s="80" t="s">
        <v>308</v>
      </c>
      <c r="BM213" s="135" t="s">
        <v>1359</v>
      </c>
    </row>
    <row r="214" spans="1:65" s="87" customFormat="1" ht="16.5" customHeight="1">
      <c r="A214" s="19"/>
      <c r="B214" s="36"/>
      <c r="C214" s="235" t="s">
        <v>738</v>
      </c>
      <c r="D214" s="235" t="s">
        <v>368</v>
      </c>
      <c r="E214" s="236" t="s">
        <v>2149</v>
      </c>
      <c r="F214" s="237" t="s">
        <v>2533</v>
      </c>
      <c r="G214" s="238" t="s">
        <v>209</v>
      </c>
      <c r="H214" s="239">
        <v>1</v>
      </c>
      <c r="I214" s="242"/>
      <c r="J214" s="241">
        <f t="shared" si="60"/>
        <v>0</v>
      </c>
      <c r="K214" s="45"/>
      <c r="L214" s="157"/>
      <c r="M214" s="46" t="s">
        <v>1</v>
      </c>
      <c r="N214" s="158" t="s">
        <v>41</v>
      </c>
      <c r="O214" s="132"/>
      <c r="P214" s="133">
        <f t="shared" si="61"/>
        <v>0</v>
      </c>
      <c r="Q214" s="133">
        <v>0</v>
      </c>
      <c r="R214" s="133">
        <f t="shared" si="62"/>
        <v>0</v>
      </c>
      <c r="S214" s="133">
        <v>0</v>
      </c>
      <c r="T214" s="134">
        <f t="shared" si="63"/>
        <v>0</v>
      </c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R214" s="135" t="s">
        <v>420</v>
      </c>
      <c r="AT214" s="135" t="s">
        <v>368</v>
      </c>
      <c r="AU214" s="135" t="s">
        <v>88</v>
      </c>
      <c r="AY214" s="80" t="s">
        <v>203</v>
      </c>
      <c r="BE214" s="136">
        <f t="shared" si="64"/>
        <v>0</v>
      </c>
      <c r="BF214" s="136">
        <f t="shared" si="65"/>
        <v>0</v>
      </c>
      <c r="BG214" s="136">
        <f t="shared" si="66"/>
        <v>0</v>
      </c>
      <c r="BH214" s="136">
        <f t="shared" si="67"/>
        <v>0</v>
      </c>
      <c r="BI214" s="136">
        <f t="shared" si="68"/>
        <v>0</v>
      </c>
      <c r="BJ214" s="80" t="s">
        <v>88</v>
      </c>
      <c r="BK214" s="136">
        <f t="shared" si="69"/>
        <v>0</v>
      </c>
      <c r="BL214" s="80" t="s">
        <v>308</v>
      </c>
      <c r="BM214" s="135" t="s">
        <v>1362</v>
      </c>
    </row>
    <row r="215" spans="1:65" s="87" customFormat="1" ht="16.5" customHeight="1">
      <c r="A215" s="19"/>
      <c r="B215" s="36"/>
      <c r="C215" s="235" t="s">
        <v>744</v>
      </c>
      <c r="D215" s="235" t="s">
        <v>368</v>
      </c>
      <c r="E215" s="236" t="s">
        <v>2153</v>
      </c>
      <c r="F215" s="237" t="s">
        <v>2534</v>
      </c>
      <c r="G215" s="238" t="s">
        <v>209</v>
      </c>
      <c r="H215" s="239">
        <v>1</v>
      </c>
      <c r="I215" s="242"/>
      <c r="J215" s="241">
        <f t="shared" si="60"/>
        <v>0</v>
      </c>
      <c r="K215" s="45"/>
      <c r="L215" s="157"/>
      <c r="M215" s="46" t="s">
        <v>1</v>
      </c>
      <c r="N215" s="158" t="s">
        <v>41</v>
      </c>
      <c r="O215" s="132"/>
      <c r="P215" s="133">
        <f t="shared" si="61"/>
        <v>0</v>
      </c>
      <c r="Q215" s="133">
        <v>0</v>
      </c>
      <c r="R215" s="133">
        <f t="shared" si="62"/>
        <v>0</v>
      </c>
      <c r="S215" s="133">
        <v>0</v>
      </c>
      <c r="T215" s="134">
        <f t="shared" si="63"/>
        <v>0</v>
      </c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R215" s="135" t="s">
        <v>420</v>
      </c>
      <c r="AT215" s="135" t="s">
        <v>368</v>
      </c>
      <c r="AU215" s="135" t="s">
        <v>88</v>
      </c>
      <c r="AY215" s="80" t="s">
        <v>203</v>
      </c>
      <c r="BE215" s="136">
        <f t="shared" si="64"/>
        <v>0</v>
      </c>
      <c r="BF215" s="136">
        <f t="shared" si="65"/>
        <v>0</v>
      </c>
      <c r="BG215" s="136">
        <f t="shared" si="66"/>
        <v>0</v>
      </c>
      <c r="BH215" s="136">
        <f t="shared" si="67"/>
        <v>0</v>
      </c>
      <c r="BI215" s="136">
        <f t="shared" si="68"/>
        <v>0</v>
      </c>
      <c r="BJ215" s="80" t="s">
        <v>88</v>
      </c>
      <c r="BK215" s="136">
        <f t="shared" si="69"/>
        <v>0</v>
      </c>
      <c r="BL215" s="80" t="s">
        <v>308</v>
      </c>
      <c r="BM215" s="135" t="s">
        <v>1365</v>
      </c>
    </row>
    <row r="216" spans="1:65" s="87" customFormat="1" ht="16.5" customHeight="1">
      <c r="A216" s="19"/>
      <c r="B216" s="36"/>
      <c r="C216" s="235" t="s">
        <v>750</v>
      </c>
      <c r="D216" s="235" t="s">
        <v>368</v>
      </c>
      <c r="E216" s="236" t="s">
        <v>2535</v>
      </c>
      <c r="F216" s="237" t="s">
        <v>2536</v>
      </c>
      <c r="G216" s="238" t="s">
        <v>209</v>
      </c>
      <c r="H216" s="239">
        <v>1</v>
      </c>
      <c r="I216" s="242"/>
      <c r="J216" s="241">
        <f t="shared" si="60"/>
        <v>0</v>
      </c>
      <c r="K216" s="45"/>
      <c r="L216" s="157"/>
      <c r="M216" s="46" t="s">
        <v>1</v>
      </c>
      <c r="N216" s="158" t="s">
        <v>41</v>
      </c>
      <c r="O216" s="132"/>
      <c r="P216" s="133">
        <f t="shared" si="61"/>
        <v>0</v>
      </c>
      <c r="Q216" s="133">
        <v>0</v>
      </c>
      <c r="R216" s="133">
        <f t="shared" si="62"/>
        <v>0</v>
      </c>
      <c r="S216" s="133">
        <v>0</v>
      </c>
      <c r="T216" s="134">
        <f t="shared" si="63"/>
        <v>0</v>
      </c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R216" s="135" t="s">
        <v>420</v>
      </c>
      <c r="AT216" s="135" t="s">
        <v>368</v>
      </c>
      <c r="AU216" s="135" t="s">
        <v>88</v>
      </c>
      <c r="AY216" s="80" t="s">
        <v>203</v>
      </c>
      <c r="BE216" s="136">
        <f t="shared" si="64"/>
        <v>0</v>
      </c>
      <c r="BF216" s="136">
        <f t="shared" si="65"/>
        <v>0</v>
      </c>
      <c r="BG216" s="136">
        <f t="shared" si="66"/>
        <v>0</v>
      </c>
      <c r="BH216" s="136">
        <f t="shared" si="67"/>
        <v>0</v>
      </c>
      <c r="BI216" s="136">
        <f t="shared" si="68"/>
        <v>0</v>
      </c>
      <c r="BJ216" s="80" t="s">
        <v>88</v>
      </c>
      <c r="BK216" s="136">
        <f t="shared" si="69"/>
        <v>0</v>
      </c>
      <c r="BL216" s="80" t="s">
        <v>308</v>
      </c>
      <c r="BM216" s="135" t="s">
        <v>1368</v>
      </c>
    </row>
    <row r="217" spans="1:65" s="87" customFormat="1" ht="16.5" customHeight="1">
      <c r="A217" s="19"/>
      <c r="B217" s="36"/>
      <c r="C217" s="235" t="s">
        <v>761</v>
      </c>
      <c r="D217" s="235" t="s">
        <v>368</v>
      </c>
      <c r="E217" s="236" t="s">
        <v>2537</v>
      </c>
      <c r="F217" s="237" t="s">
        <v>2538</v>
      </c>
      <c r="G217" s="238" t="s">
        <v>209</v>
      </c>
      <c r="H217" s="239">
        <v>1</v>
      </c>
      <c r="I217" s="242"/>
      <c r="J217" s="241">
        <f t="shared" si="60"/>
        <v>0</v>
      </c>
      <c r="K217" s="45"/>
      <c r="L217" s="157"/>
      <c r="M217" s="46" t="s">
        <v>1</v>
      </c>
      <c r="N217" s="158" t="s">
        <v>41</v>
      </c>
      <c r="O217" s="132"/>
      <c r="P217" s="133">
        <f t="shared" si="61"/>
        <v>0</v>
      </c>
      <c r="Q217" s="133">
        <v>0</v>
      </c>
      <c r="R217" s="133">
        <f t="shared" si="62"/>
        <v>0</v>
      </c>
      <c r="S217" s="133">
        <v>0</v>
      </c>
      <c r="T217" s="134">
        <f t="shared" si="63"/>
        <v>0</v>
      </c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R217" s="135" t="s">
        <v>420</v>
      </c>
      <c r="AT217" s="135" t="s">
        <v>368</v>
      </c>
      <c r="AU217" s="135" t="s">
        <v>88</v>
      </c>
      <c r="AY217" s="80" t="s">
        <v>203</v>
      </c>
      <c r="BE217" s="136">
        <f t="shared" si="64"/>
        <v>0</v>
      </c>
      <c r="BF217" s="136">
        <f t="shared" si="65"/>
        <v>0</v>
      </c>
      <c r="BG217" s="136">
        <f t="shared" si="66"/>
        <v>0</v>
      </c>
      <c r="BH217" s="136">
        <f t="shared" si="67"/>
        <v>0</v>
      </c>
      <c r="BI217" s="136">
        <f t="shared" si="68"/>
        <v>0</v>
      </c>
      <c r="BJ217" s="80" t="s">
        <v>88</v>
      </c>
      <c r="BK217" s="136">
        <f t="shared" si="69"/>
        <v>0</v>
      </c>
      <c r="BL217" s="80" t="s">
        <v>308</v>
      </c>
      <c r="BM217" s="135" t="s">
        <v>1371</v>
      </c>
    </row>
    <row r="218" spans="1:65" s="87" customFormat="1" ht="33" customHeight="1">
      <c r="A218" s="19"/>
      <c r="B218" s="36"/>
      <c r="C218" s="213" t="s">
        <v>767</v>
      </c>
      <c r="D218" s="213" t="s">
        <v>368</v>
      </c>
      <c r="E218" s="214" t="s">
        <v>2155</v>
      </c>
      <c r="F218" s="215" t="s">
        <v>2449</v>
      </c>
      <c r="G218" s="216" t="s">
        <v>209</v>
      </c>
      <c r="H218" s="217">
        <v>1</v>
      </c>
      <c r="I218" s="44"/>
      <c r="J218" s="228">
        <f t="shared" si="60"/>
        <v>0</v>
      </c>
      <c r="K218" s="45"/>
      <c r="L218" s="157"/>
      <c r="M218" s="46" t="s">
        <v>1</v>
      </c>
      <c r="N218" s="158" t="s">
        <v>41</v>
      </c>
      <c r="O218" s="132"/>
      <c r="P218" s="133">
        <f t="shared" si="61"/>
        <v>0</v>
      </c>
      <c r="Q218" s="133">
        <v>0</v>
      </c>
      <c r="R218" s="133">
        <f t="shared" si="62"/>
        <v>0</v>
      </c>
      <c r="S218" s="133">
        <v>0</v>
      </c>
      <c r="T218" s="134">
        <f t="shared" si="63"/>
        <v>0</v>
      </c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R218" s="135" t="s">
        <v>420</v>
      </c>
      <c r="AT218" s="135" t="s">
        <v>368</v>
      </c>
      <c r="AU218" s="135" t="s">
        <v>88</v>
      </c>
      <c r="AY218" s="80" t="s">
        <v>203</v>
      </c>
      <c r="BE218" s="136">
        <f t="shared" si="64"/>
        <v>0</v>
      </c>
      <c r="BF218" s="136">
        <f t="shared" si="65"/>
        <v>0</v>
      </c>
      <c r="BG218" s="136">
        <f t="shared" si="66"/>
        <v>0</v>
      </c>
      <c r="BH218" s="136">
        <f t="shared" si="67"/>
        <v>0</v>
      </c>
      <c r="BI218" s="136">
        <f t="shared" si="68"/>
        <v>0</v>
      </c>
      <c r="BJ218" s="80" t="s">
        <v>88</v>
      </c>
      <c r="BK218" s="136">
        <f t="shared" si="69"/>
        <v>0</v>
      </c>
      <c r="BL218" s="80" t="s">
        <v>308</v>
      </c>
      <c r="BM218" s="135" t="s">
        <v>1374</v>
      </c>
    </row>
    <row r="219" spans="1:65" s="35" customFormat="1" ht="22.9" customHeight="1">
      <c r="B219" s="123"/>
      <c r="C219" s="188"/>
      <c r="D219" s="189" t="s">
        <v>74</v>
      </c>
      <c r="E219" s="191" t="s">
        <v>2539</v>
      </c>
      <c r="F219" s="191" t="s">
        <v>2540</v>
      </c>
      <c r="G219" s="188"/>
      <c r="H219" s="188"/>
      <c r="I219" s="188"/>
      <c r="J219" s="226">
        <f>BK219</f>
        <v>0</v>
      </c>
      <c r="L219" s="123"/>
      <c r="M219" s="125"/>
      <c r="N219" s="126"/>
      <c r="O219" s="126"/>
      <c r="P219" s="127">
        <f>SUM(P220:P230)</f>
        <v>0</v>
      </c>
      <c r="Q219" s="126"/>
      <c r="R219" s="127">
        <f>SUM(R220:R230)</f>
        <v>0</v>
      </c>
      <c r="S219" s="126"/>
      <c r="T219" s="128">
        <f>SUM(T220:T230)</f>
        <v>0</v>
      </c>
      <c r="AR219" s="124" t="s">
        <v>82</v>
      </c>
      <c r="AT219" s="129" t="s">
        <v>74</v>
      </c>
      <c r="AU219" s="129" t="s">
        <v>82</v>
      </c>
      <c r="AY219" s="124" t="s">
        <v>203</v>
      </c>
      <c r="BK219" s="130">
        <f>SUM(BK220:BK230)</f>
        <v>0</v>
      </c>
    </row>
    <row r="220" spans="1:65" s="87" customFormat="1" ht="33" customHeight="1">
      <c r="A220" s="19"/>
      <c r="B220" s="36"/>
      <c r="C220" s="235" t="s">
        <v>773</v>
      </c>
      <c r="D220" s="235" t="s">
        <v>368</v>
      </c>
      <c r="E220" s="236" t="s">
        <v>2157</v>
      </c>
      <c r="F220" s="237" t="s">
        <v>2541</v>
      </c>
      <c r="G220" s="238" t="s">
        <v>209</v>
      </c>
      <c r="H220" s="239">
        <v>1</v>
      </c>
      <c r="I220" s="242"/>
      <c r="J220" s="241">
        <f t="shared" ref="J220:J230" si="70">ROUND(I220*H220,2)</f>
        <v>0</v>
      </c>
      <c r="K220" s="45"/>
      <c r="L220" s="157"/>
      <c r="M220" s="46" t="s">
        <v>1</v>
      </c>
      <c r="N220" s="158" t="s">
        <v>41</v>
      </c>
      <c r="O220" s="132"/>
      <c r="P220" s="133">
        <f t="shared" ref="P220:P230" si="71">O220*H220</f>
        <v>0</v>
      </c>
      <c r="Q220" s="133">
        <v>0</v>
      </c>
      <c r="R220" s="133">
        <f t="shared" ref="R220:R230" si="72">Q220*H220</f>
        <v>0</v>
      </c>
      <c r="S220" s="133">
        <v>0</v>
      </c>
      <c r="T220" s="134">
        <f t="shared" ref="T220:T230" si="73">S220*H220</f>
        <v>0</v>
      </c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R220" s="135" t="s">
        <v>420</v>
      </c>
      <c r="AT220" s="135" t="s">
        <v>368</v>
      </c>
      <c r="AU220" s="135" t="s">
        <v>88</v>
      </c>
      <c r="AY220" s="80" t="s">
        <v>203</v>
      </c>
      <c r="BE220" s="136">
        <f t="shared" ref="BE220:BE230" si="74">IF(N220="základná",J220,0)</f>
        <v>0</v>
      </c>
      <c r="BF220" s="136">
        <f t="shared" ref="BF220:BF230" si="75">IF(N220="znížená",J220,0)</f>
        <v>0</v>
      </c>
      <c r="BG220" s="136">
        <f t="shared" ref="BG220:BG230" si="76">IF(N220="zákl. prenesená",J220,0)</f>
        <v>0</v>
      </c>
      <c r="BH220" s="136">
        <f t="shared" ref="BH220:BH230" si="77">IF(N220="zníž. prenesená",J220,0)</f>
        <v>0</v>
      </c>
      <c r="BI220" s="136">
        <f t="shared" ref="BI220:BI230" si="78">IF(N220="nulová",J220,0)</f>
        <v>0</v>
      </c>
      <c r="BJ220" s="80" t="s">
        <v>88</v>
      </c>
      <c r="BK220" s="136">
        <f t="shared" ref="BK220:BK230" si="79">ROUND(I220*H220,2)</f>
        <v>0</v>
      </c>
      <c r="BL220" s="80" t="s">
        <v>308</v>
      </c>
      <c r="BM220" s="135" t="s">
        <v>1377</v>
      </c>
    </row>
    <row r="221" spans="1:65" s="87" customFormat="1" ht="16.5" customHeight="1">
      <c r="A221" s="19"/>
      <c r="B221" s="36"/>
      <c r="C221" s="235" t="s">
        <v>781</v>
      </c>
      <c r="D221" s="235" t="s">
        <v>368</v>
      </c>
      <c r="E221" s="236" t="s">
        <v>2542</v>
      </c>
      <c r="F221" s="237" t="s">
        <v>2543</v>
      </c>
      <c r="G221" s="238" t="s">
        <v>209</v>
      </c>
      <c r="H221" s="239">
        <v>1</v>
      </c>
      <c r="I221" s="242"/>
      <c r="J221" s="241">
        <f t="shared" si="70"/>
        <v>0</v>
      </c>
      <c r="K221" s="45"/>
      <c r="L221" s="157"/>
      <c r="M221" s="46" t="s">
        <v>1</v>
      </c>
      <c r="N221" s="158" t="s">
        <v>41</v>
      </c>
      <c r="O221" s="132"/>
      <c r="P221" s="133">
        <f t="shared" si="71"/>
        <v>0</v>
      </c>
      <c r="Q221" s="133">
        <v>0</v>
      </c>
      <c r="R221" s="133">
        <f t="shared" si="72"/>
        <v>0</v>
      </c>
      <c r="S221" s="133">
        <v>0</v>
      </c>
      <c r="T221" s="134">
        <f t="shared" si="73"/>
        <v>0</v>
      </c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R221" s="135" t="s">
        <v>420</v>
      </c>
      <c r="AT221" s="135" t="s">
        <v>368</v>
      </c>
      <c r="AU221" s="135" t="s">
        <v>88</v>
      </c>
      <c r="AY221" s="80" t="s">
        <v>203</v>
      </c>
      <c r="BE221" s="136">
        <f t="shared" si="74"/>
        <v>0</v>
      </c>
      <c r="BF221" s="136">
        <f t="shared" si="75"/>
        <v>0</v>
      </c>
      <c r="BG221" s="136">
        <f t="shared" si="76"/>
        <v>0</v>
      </c>
      <c r="BH221" s="136">
        <f t="shared" si="77"/>
        <v>0</v>
      </c>
      <c r="BI221" s="136">
        <f t="shared" si="78"/>
        <v>0</v>
      </c>
      <c r="BJ221" s="80" t="s">
        <v>88</v>
      </c>
      <c r="BK221" s="136">
        <f t="shared" si="79"/>
        <v>0</v>
      </c>
      <c r="BL221" s="80" t="s">
        <v>308</v>
      </c>
      <c r="BM221" s="135" t="s">
        <v>1379</v>
      </c>
    </row>
    <row r="222" spans="1:65" s="87" customFormat="1" ht="16.5" customHeight="1">
      <c r="A222" s="19"/>
      <c r="B222" s="36"/>
      <c r="C222" s="235" t="s">
        <v>786</v>
      </c>
      <c r="D222" s="235" t="s">
        <v>368</v>
      </c>
      <c r="E222" s="236" t="s">
        <v>2544</v>
      </c>
      <c r="F222" s="237" t="s">
        <v>2545</v>
      </c>
      <c r="G222" s="238" t="s">
        <v>209</v>
      </c>
      <c r="H222" s="239">
        <v>1</v>
      </c>
      <c r="I222" s="242"/>
      <c r="J222" s="241">
        <f t="shared" si="70"/>
        <v>0</v>
      </c>
      <c r="K222" s="45"/>
      <c r="L222" s="157"/>
      <c r="M222" s="46" t="s">
        <v>1</v>
      </c>
      <c r="N222" s="158" t="s">
        <v>41</v>
      </c>
      <c r="O222" s="132"/>
      <c r="P222" s="133">
        <f t="shared" si="71"/>
        <v>0</v>
      </c>
      <c r="Q222" s="133">
        <v>0</v>
      </c>
      <c r="R222" s="133">
        <f t="shared" si="72"/>
        <v>0</v>
      </c>
      <c r="S222" s="133">
        <v>0</v>
      </c>
      <c r="T222" s="134">
        <f t="shared" si="73"/>
        <v>0</v>
      </c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R222" s="135" t="s">
        <v>420</v>
      </c>
      <c r="AT222" s="135" t="s">
        <v>368</v>
      </c>
      <c r="AU222" s="135" t="s">
        <v>88</v>
      </c>
      <c r="AY222" s="80" t="s">
        <v>203</v>
      </c>
      <c r="BE222" s="136">
        <f t="shared" si="74"/>
        <v>0</v>
      </c>
      <c r="BF222" s="136">
        <f t="shared" si="75"/>
        <v>0</v>
      </c>
      <c r="BG222" s="136">
        <f t="shared" si="76"/>
        <v>0</v>
      </c>
      <c r="BH222" s="136">
        <f t="shared" si="77"/>
        <v>0</v>
      </c>
      <c r="BI222" s="136">
        <f t="shared" si="78"/>
        <v>0</v>
      </c>
      <c r="BJ222" s="80" t="s">
        <v>88</v>
      </c>
      <c r="BK222" s="136">
        <f t="shared" si="79"/>
        <v>0</v>
      </c>
      <c r="BL222" s="80" t="s">
        <v>308</v>
      </c>
      <c r="BM222" s="135" t="s">
        <v>1382</v>
      </c>
    </row>
    <row r="223" spans="1:65" s="87" customFormat="1" ht="16.5" customHeight="1">
      <c r="A223" s="19"/>
      <c r="B223" s="36"/>
      <c r="C223" s="235" t="s">
        <v>792</v>
      </c>
      <c r="D223" s="235" t="s">
        <v>368</v>
      </c>
      <c r="E223" s="236" t="s">
        <v>2159</v>
      </c>
      <c r="F223" s="237" t="s">
        <v>2546</v>
      </c>
      <c r="G223" s="238" t="s">
        <v>209</v>
      </c>
      <c r="H223" s="239">
        <v>1</v>
      </c>
      <c r="I223" s="242"/>
      <c r="J223" s="241">
        <f t="shared" si="70"/>
        <v>0</v>
      </c>
      <c r="K223" s="45"/>
      <c r="L223" s="157"/>
      <c r="M223" s="46" t="s">
        <v>1</v>
      </c>
      <c r="N223" s="158" t="s">
        <v>41</v>
      </c>
      <c r="O223" s="132"/>
      <c r="P223" s="133">
        <f t="shared" si="71"/>
        <v>0</v>
      </c>
      <c r="Q223" s="133">
        <v>0</v>
      </c>
      <c r="R223" s="133">
        <f t="shared" si="72"/>
        <v>0</v>
      </c>
      <c r="S223" s="133">
        <v>0</v>
      </c>
      <c r="T223" s="134">
        <f t="shared" si="73"/>
        <v>0</v>
      </c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R223" s="135" t="s">
        <v>420</v>
      </c>
      <c r="AT223" s="135" t="s">
        <v>368</v>
      </c>
      <c r="AU223" s="135" t="s">
        <v>88</v>
      </c>
      <c r="AY223" s="80" t="s">
        <v>203</v>
      </c>
      <c r="BE223" s="136">
        <f t="shared" si="74"/>
        <v>0</v>
      </c>
      <c r="BF223" s="136">
        <f t="shared" si="75"/>
        <v>0</v>
      </c>
      <c r="BG223" s="136">
        <f t="shared" si="76"/>
        <v>0</v>
      </c>
      <c r="BH223" s="136">
        <f t="shared" si="77"/>
        <v>0</v>
      </c>
      <c r="BI223" s="136">
        <f t="shared" si="78"/>
        <v>0</v>
      </c>
      <c r="BJ223" s="80" t="s">
        <v>88</v>
      </c>
      <c r="BK223" s="136">
        <f t="shared" si="79"/>
        <v>0</v>
      </c>
      <c r="BL223" s="80" t="s">
        <v>308</v>
      </c>
      <c r="BM223" s="135" t="s">
        <v>1385</v>
      </c>
    </row>
    <row r="224" spans="1:65" s="87" customFormat="1" ht="21.75" customHeight="1">
      <c r="A224" s="19"/>
      <c r="B224" s="36"/>
      <c r="C224" s="235" t="s">
        <v>805</v>
      </c>
      <c r="D224" s="235" t="s">
        <v>368</v>
      </c>
      <c r="E224" s="236" t="s">
        <v>2161</v>
      </c>
      <c r="F224" s="237" t="s">
        <v>2547</v>
      </c>
      <c r="G224" s="238" t="s">
        <v>209</v>
      </c>
      <c r="H224" s="239">
        <v>1</v>
      </c>
      <c r="I224" s="242"/>
      <c r="J224" s="241">
        <f t="shared" si="70"/>
        <v>0</v>
      </c>
      <c r="K224" s="45"/>
      <c r="L224" s="157"/>
      <c r="M224" s="46" t="s">
        <v>1</v>
      </c>
      <c r="N224" s="158" t="s">
        <v>41</v>
      </c>
      <c r="O224" s="132"/>
      <c r="P224" s="133">
        <f t="shared" si="71"/>
        <v>0</v>
      </c>
      <c r="Q224" s="133">
        <v>0</v>
      </c>
      <c r="R224" s="133">
        <f t="shared" si="72"/>
        <v>0</v>
      </c>
      <c r="S224" s="133">
        <v>0</v>
      </c>
      <c r="T224" s="134">
        <f t="shared" si="73"/>
        <v>0</v>
      </c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R224" s="135" t="s">
        <v>420</v>
      </c>
      <c r="AT224" s="135" t="s">
        <v>368</v>
      </c>
      <c r="AU224" s="135" t="s">
        <v>88</v>
      </c>
      <c r="AY224" s="80" t="s">
        <v>203</v>
      </c>
      <c r="BE224" s="136">
        <f t="shared" si="74"/>
        <v>0</v>
      </c>
      <c r="BF224" s="136">
        <f t="shared" si="75"/>
        <v>0</v>
      </c>
      <c r="BG224" s="136">
        <f t="shared" si="76"/>
        <v>0</v>
      </c>
      <c r="BH224" s="136">
        <f t="shared" si="77"/>
        <v>0</v>
      </c>
      <c r="BI224" s="136">
        <f t="shared" si="78"/>
        <v>0</v>
      </c>
      <c r="BJ224" s="80" t="s">
        <v>88</v>
      </c>
      <c r="BK224" s="136">
        <f t="shared" si="79"/>
        <v>0</v>
      </c>
      <c r="BL224" s="80" t="s">
        <v>308</v>
      </c>
      <c r="BM224" s="135" t="s">
        <v>1388</v>
      </c>
    </row>
    <row r="225" spans="1:65" s="87" customFormat="1" ht="16.5" customHeight="1">
      <c r="A225" s="19"/>
      <c r="B225" s="36"/>
      <c r="C225" s="235" t="s">
        <v>810</v>
      </c>
      <c r="D225" s="235" t="s">
        <v>368</v>
      </c>
      <c r="E225" s="236" t="s">
        <v>2548</v>
      </c>
      <c r="F225" s="237" t="s">
        <v>2549</v>
      </c>
      <c r="G225" s="238" t="s">
        <v>209</v>
      </c>
      <c r="H225" s="239">
        <v>1</v>
      </c>
      <c r="I225" s="242"/>
      <c r="J225" s="241">
        <f t="shared" si="70"/>
        <v>0</v>
      </c>
      <c r="K225" s="45"/>
      <c r="L225" s="157"/>
      <c r="M225" s="46" t="s">
        <v>1</v>
      </c>
      <c r="N225" s="158" t="s">
        <v>41</v>
      </c>
      <c r="O225" s="132"/>
      <c r="P225" s="133">
        <f t="shared" si="71"/>
        <v>0</v>
      </c>
      <c r="Q225" s="133">
        <v>0</v>
      </c>
      <c r="R225" s="133">
        <f t="shared" si="72"/>
        <v>0</v>
      </c>
      <c r="S225" s="133">
        <v>0</v>
      </c>
      <c r="T225" s="134">
        <f t="shared" si="73"/>
        <v>0</v>
      </c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R225" s="135" t="s">
        <v>420</v>
      </c>
      <c r="AT225" s="135" t="s">
        <v>368</v>
      </c>
      <c r="AU225" s="135" t="s">
        <v>88</v>
      </c>
      <c r="AY225" s="80" t="s">
        <v>203</v>
      </c>
      <c r="BE225" s="136">
        <f t="shared" si="74"/>
        <v>0</v>
      </c>
      <c r="BF225" s="136">
        <f t="shared" si="75"/>
        <v>0</v>
      </c>
      <c r="BG225" s="136">
        <f t="shared" si="76"/>
        <v>0</v>
      </c>
      <c r="BH225" s="136">
        <f t="shared" si="77"/>
        <v>0</v>
      </c>
      <c r="BI225" s="136">
        <f t="shared" si="78"/>
        <v>0</v>
      </c>
      <c r="BJ225" s="80" t="s">
        <v>88</v>
      </c>
      <c r="BK225" s="136">
        <f t="shared" si="79"/>
        <v>0</v>
      </c>
      <c r="BL225" s="80" t="s">
        <v>308</v>
      </c>
      <c r="BM225" s="135" t="s">
        <v>1390</v>
      </c>
    </row>
    <row r="226" spans="1:65" s="87" customFormat="1" ht="16.5" customHeight="1">
      <c r="A226" s="19"/>
      <c r="B226" s="36"/>
      <c r="C226" s="235" t="s">
        <v>815</v>
      </c>
      <c r="D226" s="235" t="s">
        <v>368</v>
      </c>
      <c r="E226" s="236" t="s">
        <v>2550</v>
      </c>
      <c r="F226" s="237" t="s">
        <v>2457</v>
      </c>
      <c r="G226" s="238" t="s">
        <v>209</v>
      </c>
      <c r="H226" s="239">
        <v>1</v>
      </c>
      <c r="I226" s="242"/>
      <c r="J226" s="241">
        <f t="shared" si="70"/>
        <v>0</v>
      </c>
      <c r="K226" s="45"/>
      <c r="L226" s="157"/>
      <c r="M226" s="46" t="s">
        <v>1</v>
      </c>
      <c r="N226" s="158" t="s">
        <v>41</v>
      </c>
      <c r="O226" s="132"/>
      <c r="P226" s="133">
        <f t="shared" si="71"/>
        <v>0</v>
      </c>
      <c r="Q226" s="133">
        <v>0</v>
      </c>
      <c r="R226" s="133">
        <f t="shared" si="72"/>
        <v>0</v>
      </c>
      <c r="S226" s="133">
        <v>0</v>
      </c>
      <c r="T226" s="134">
        <f t="shared" si="73"/>
        <v>0</v>
      </c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R226" s="135" t="s">
        <v>420</v>
      </c>
      <c r="AT226" s="135" t="s">
        <v>368</v>
      </c>
      <c r="AU226" s="135" t="s">
        <v>88</v>
      </c>
      <c r="AY226" s="80" t="s">
        <v>203</v>
      </c>
      <c r="BE226" s="136">
        <f t="shared" si="74"/>
        <v>0</v>
      </c>
      <c r="BF226" s="136">
        <f t="shared" si="75"/>
        <v>0</v>
      </c>
      <c r="BG226" s="136">
        <f t="shared" si="76"/>
        <v>0</v>
      </c>
      <c r="BH226" s="136">
        <f t="shared" si="77"/>
        <v>0</v>
      </c>
      <c r="BI226" s="136">
        <f t="shared" si="78"/>
        <v>0</v>
      </c>
      <c r="BJ226" s="80" t="s">
        <v>88</v>
      </c>
      <c r="BK226" s="136">
        <f t="shared" si="79"/>
        <v>0</v>
      </c>
      <c r="BL226" s="80" t="s">
        <v>308</v>
      </c>
      <c r="BM226" s="135" t="s">
        <v>1392</v>
      </c>
    </row>
    <row r="227" spans="1:65" s="87" customFormat="1" ht="16.5" customHeight="1">
      <c r="A227" s="19"/>
      <c r="B227" s="36"/>
      <c r="C227" s="235" t="s">
        <v>821</v>
      </c>
      <c r="D227" s="235" t="s">
        <v>368</v>
      </c>
      <c r="E227" s="236" t="s">
        <v>2163</v>
      </c>
      <c r="F227" s="237" t="s">
        <v>2551</v>
      </c>
      <c r="G227" s="238" t="s">
        <v>209</v>
      </c>
      <c r="H227" s="239">
        <v>1</v>
      </c>
      <c r="I227" s="242"/>
      <c r="J227" s="241">
        <f t="shared" si="70"/>
        <v>0</v>
      </c>
      <c r="K227" s="45"/>
      <c r="L227" s="157"/>
      <c r="M227" s="46" t="s">
        <v>1</v>
      </c>
      <c r="N227" s="158" t="s">
        <v>41</v>
      </c>
      <c r="O227" s="132"/>
      <c r="P227" s="133">
        <f t="shared" si="71"/>
        <v>0</v>
      </c>
      <c r="Q227" s="133">
        <v>0</v>
      </c>
      <c r="R227" s="133">
        <f t="shared" si="72"/>
        <v>0</v>
      </c>
      <c r="S227" s="133">
        <v>0</v>
      </c>
      <c r="T227" s="134">
        <f t="shared" si="73"/>
        <v>0</v>
      </c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R227" s="135" t="s">
        <v>420</v>
      </c>
      <c r="AT227" s="135" t="s">
        <v>368</v>
      </c>
      <c r="AU227" s="135" t="s">
        <v>88</v>
      </c>
      <c r="AY227" s="80" t="s">
        <v>203</v>
      </c>
      <c r="BE227" s="136">
        <f t="shared" si="74"/>
        <v>0</v>
      </c>
      <c r="BF227" s="136">
        <f t="shared" si="75"/>
        <v>0</v>
      </c>
      <c r="BG227" s="136">
        <f t="shared" si="76"/>
        <v>0</v>
      </c>
      <c r="BH227" s="136">
        <f t="shared" si="77"/>
        <v>0</v>
      </c>
      <c r="BI227" s="136">
        <f t="shared" si="78"/>
        <v>0</v>
      </c>
      <c r="BJ227" s="80" t="s">
        <v>88</v>
      </c>
      <c r="BK227" s="136">
        <f t="shared" si="79"/>
        <v>0</v>
      </c>
      <c r="BL227" s="80" t="s">
        <v>308</v>
      </c>
      <c r="BM227" s="135" t="s">
        <v>1395</v>
      </c>
    </row>
    <row r="228" spans="1:65" s="87" customFormat="1" ht="16.5" customHeight="1">
      <c r="A228" s="19"/>
      <c r="B228" s="36"/>
      <c r="C228" s="235" t="s">
        <v>826</v>
      </c>
      <c r="D228" s="235" t="s">
        <v>368</v>
      </c>
      <c r="E228" s="236" t="s">
        <v>2165</v>
      </c>
      <c r="F228" s="237" t="s">
        <v>2552</v>
      </c>
      <c r="G228" s="238" t="s">
        <v>209</v>
      </c>
      <c r="H228" s="239">
        <v>1</v>
      </c>
      <c r="I228" s="242"/>
      <c r="J228" s="241">
        <f t="shared" si="70"/>
        <v>0</v>
      </c>
      <c r="K228" s="45"/>
      <c r="L228" s="157"/>
      <c r="M228" s="46" t="s">
        <v>1</v>
      </c>
      <c r="N228" s="158" t="s">
        <v>41</v>
      </c>
      <c r="O228" s="132"/>
      <c r="P228" s="133">
        <f t="shared" si="71"/>
        <v>0</v>
      </c>
      <c r="Q228" s="133">
        <v>0</v>
      </c>
      <c r="R228" s="133">
        <f t="shared" si="72"/>
        <v>0</v>
      </c>
      <c r="S228" s="133">
        <v>0</v>
      </c>
      <c r="T228" s="134">
        <f t="shared" si="73"/>
        <v>0</v>
      </c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R228" s="135" t="s">
        <v>420</v>
      </c>
      <c r="AT228" s="135" t="s">
        <v>368</v>
      </c>
      <c r="AU228" s="135" t="s">
        <v>88</v>
      </c>
      <c r="AY228" s="80" t="s">
        <v>203</v>
      </c>
      <c r="BE228" s="136">
        <f t="shared" si="74"/>
        <v>0</v>
      </c>
      <c r="BF228" s="136">
        <f t="shared" si="75"/>
        <v>0</v>
      </c>
      <c r="BG228" s="136">
        <f t="shared" si="76"/>
        <v>0</v>
      </c>
      <c r="BH228" s="136">
        <f t="shared" si="77"/>
        <v>0</v>
      </c>
      <c r="BI228" s="136">
        <f t="shared" si="78"/>
        <v>0</v>
      </c>
      <c r="BJ228" s="80" t="s">
        <v>88</v>
      </c>
      <c r="BK228" s="136">
        <f t="shared" si="79"/>
        <v>0</v>
      </c>
      <c r="BL228" s="80" t="s">
        <v>308</v>
      </c>
      <c r="BM228" s="135" t="s">
        <v>1397</v>
      </c>
    </row>
    <row r="229" spans="1:65" s="87" customFormat="1" ht="16.5" customHeight="1">
      <c r="A229" s="19"/>
      <c r="B229" s="36"/>
      <c r="C229" s="235" t="s">
        <v>831</v>
      </c>
      <c r="D229" s="235" t="s">
        <v>368</v>
      </c>
      <c r="E229" s="236" t="s">
        <v>2169</v>
      </c>
      <c r="F229" s="237" t="s">
        <v>2553</v>
      </c>
      <c r="G229" s="238" t="s">
        <v>209</v>
      </c>
      <c r="H229" s="239">
        <v>1</v>
      </c>
      <c r="I229" s="242"/>
      <c r="J229" s="241">
        <f t="shared" si="70"/>
        <v>0</v>
      </c>
      <c r="K229" s="45"/>
      <c r="L229" s="157"/>
      <c r="M229" s="46" t="s">
        <v>1</v>
      </c>
      <c r="N229" s="158" t="s">
        <v>41</v>
      </c>
      <c r="O229" s="132"/>
      <c r="P229" s="133">
        <f t="shared" si="71"/>
        <v>0</v>
      </c>
      <c r="Q229" s="133">
        <v>0</v>
      </c>
      <c r="R229" s="133">
        <f t="shared" si="72"/>
        <v>0</v>
      </c>
      <c r="S229" s="133">
        <v>0</v>
      </c>
      <c r="T229" s="134">
        <f t="shared" si="73"/>
        <v>0</v>
      </c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R229" s="135" t="s">
        <v>420</v>
      </c>
      <c r="AT229" s="135" t="s">
        <v>368</v>
      </c>
      <c r="AU229" s="135" t="s">
        <v>88</v>
      </c>
      <c r="AY229" s="80" t="s">
        <v>203</v>
      </c>
      <c r="BE229" s="136">
        <f t="shared" si="74"/>
        <v>0</v>
      </c>
      <c r="BF229" s="136">
        <f t="shared" si="75"/>
        <v>0</v>
      </c>
      <c r="BG229" s="136">
        <f t="shared" si="76"/>
        <v>0</v>
      </c>
      <c r="BH229" s="136">
        <f t="shared" si="77"/>
        <v>0</v>
      </c>
      <c r="BI229" s="136">
        <f t="shared" si="78"/>
        <v>0</v>
      </c>
      <c r="BJ229" s="80" t="s">
        <v>88</v>
      </c>
      <c r="BK229" s="136">
        <f t="shared" si="79"/>
        <v>0</v>
      </c>
      <c r="BL229" s="80" t="s">
        <v>308</v>
      </c>
      <c r="BM229" s="135" t="s">
        <v>1399</v>
      </c>
    </row>
    <row r="230" spans="1:65" s="87" customFormat="1" ht="33" customHeight="1">
      <c r="A230" s="19"/>
      <c r="B230" s="36"/>
      <c r="C230" s="213" t="s">
        <v>836</v>
      </c>
      <c r="D230" s="213" t="s">
        <v>368</v>
      </c>
      <c r="E230" s="214" t="s">
        <v>2170</v>
      </c>
      <c r="F230" s="215" t="s">
        <v>2449</v>
      </c>
      <c r="G230" s="216" t="s">
        <v>209</v>
      </c>
      <c r="H230" s="217">
        <v>1</v>
      </c>
      <c r="I230" s="44"/>
      <c r="J230" s="228">
        <f t="shared" si="70"/>
        <v>0</v>
      </c>
      <c r="K230" s="45"/>
      <c r="L230" s="157"/>
      <c r="M230" s="46" t="s">
        <v>1</v>
      </c>
      <c r="N230" s="158" t="s">
        <v>41</v>
      </c>
      <c r="O230" s="132"/>
      <c r="P230" s="133">
        <f t="shared" si="71"/>
        <v>0</v>
      </c>
      <c r="Q230" s="133">
        <v>0</v>
      </c>
      <c r="R230" s="133">
        <f t="shared" si="72"/>
        <v>0</v>
      </c>
      <c r="S230" s="133">
        <v>0</v>
      </c>
      <c r="T230" s="134">
        <f t="shared" si="73"/>
        <v>0</v>
      </c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R230" s="135" t="s">
        <v>420</v>
      </c>
      <c r="AT230" s="135" t="s">
        <v>368</v>
      </c>
      <c r="AU230" s="135" t="s">
        <v>88</v>
      </c>
      <c r="AY230" s="80" t="s">
        <v>203</v>
      </c>
      <c r="BE230" s="136">
        <f t="shared" si="74"/>
        <v>0</v>
      </c>
      <c r="BF230" s="136">
        <f t="shared" si="75"/>
        <v>0</v>
      </c>
      <c r="BG230" s="136">
        <f t="shared" si="76"/>
        <v>0</v>
      </c>
      <c r="BH230" s="136">
        <f t="shared" si="77"/>
        <v>0</v>
      </c>
      <c r="BI230" s="136">
        <f t="shared" si="78"/>
        <v>0</v>
      </c>
      <c r="BJ230" s="80" t="s">
        <v>88</v>
      </c>
      <c r="BK230" s="136">
        <f t="shared" si="79"/>
        <v>0</v>
      </c>
      <c r="BL230" s="80" t="s">
        <v>308</v>
      </c>
      <c r="BM230" s="135" t="s">
        <v>1401</v>
      </c>
    </row>
    <row r="231" spans="1:65" s="35" customFormat="1" ht="22.9" customHeight="1">
      <c r="B231" s="123"/>
      <c r="C231" s="188"/>
      <c r="D231" s="189" t="s">
        <v>74</v>
      </c>
      <c r="E231" s="191" t="s">
        <v>2554</v>
      </c>
      <c r="F231" s="191" t="s">
        <v>2555</v>
      </c>
      <c r="G231" s="188"/>
      <c r="H231" s="188"/>
      <c r="I231" s="188"/>
      <c r="J231" s="226">
        <f>BK231</f>
        <v>0</v>
      </c>
      <c r="L231" s="123"/>
      <c r="M231" s="125"/>
      <c r="N231" s="126"/>
      <c r="O231" s="126"/>
      <c r="P231" s="127">
        <f>SUM(P232:P233)</f>
        <v>0</v>
      </c>
      <c r="Q231" s="126"/>
      <c r="R231" s="127">
        <f>SUM(R232:R233)</f>
        <v>0</v>
      </c>
      <c r="S231" s="126"/>
      <c r="T231" s="128">
        <f>SUM(T232:T233)</f>
        <v>0</v>
      </c>
      <c r="AR231" s="124" t="s">
        <v>82</v>
      </c>
      <c r="AT231" s="129" t="s">
        <v>74</v>
      </c>
      <c r="AU231" s="129" t="s">
        <v>82</v>
      </c>
      <c r="AY231" s="124" t="s">
        <v>203</v>
      </c>
      <c r="BK231" s="130">
        <f>SUM(BK232:BK233)</f>
        <v>0</v>
      </c>
    </row>
    <row r="232" spans="1:65" s="87" customFormat="1" ht="21.75" customHeight="1">
      <c r="A232" s="19"/>
      <c r="B232" s="36"/>
      <c r="C232" s="235" t="s">
        <v>839</v>
      </c>
      <c r="D232" s="235" t="s">
        <v>368</v>
      </c>
      <c r="E232" s="236" t="s">
        <v>2172</v>
      </c>
      <c r="F232" s="237" t="s">
        <v>2556</v>
      </c>
      <c r="G232" s="238" t="s">
        <v>209</v>
      </c>
      <c r="H232" s="239">
        <v>0</v>
      </c>
      <c r="I232" s="242"/>
      <c r="J232" s="241">
        <f>ROUND(I232*H232,2)</f>
        <v>0</v>
      </c>
      <c r="K232" s="45"/>
      <c r="L232" s="157"/>
      <c r="M232" s="46" t="s">
        <v>1</v>
      </c>
      <c r="N232" s="158" t="s">
        <v>41</v>
      </c>
      <c r="O232" s="132"/>
      <c r="P232" s="133">
        <f>O232*H232</f>
        <v>0</v>
      </c>
      <c r="Q232" s="133">
        <v>0</v>
      </c>
      <c r="R232" s="133">
        <f>Q232*H232</f>
        <v>0</v>
      </c>
      <c r="S232" s="133">
        <v>0</v>
      </c>
      <c r="T232" s="134">
        <f>S232*H232</f>
        <v>0</v>
      </c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R232" s="135" t="s">
        <v>420</v>
      </c>
      <c r="AT232" s="135" t="s">
        <v>368</v>
      </c>
      <c r="AU232" s="135" t="s">
        <v>88</v>
      </c>
      <c r="AY232" s="80" t="s">
        <v>203</v>
      </c>
      <c r="BE232" s="136">
        <f>IF(N232="základná",J232,0)</f>
        <v>0</v>
      </c>
      <c r="BF232" s="136">
        <f>IF(N232="znížená",J232,0)</f>
        <v>0</v>
      </c>
      <c r="BG232" s="136">
        <f>IF(N232="zákl. prenesená",J232,0)</f>
        <v>0</v>
      </c>
      <c r="BH232" s="136">
        <f>IF(N232="zníž. prenesená",J232,0)</f>
        <v>0</v>
      </c>
      <c r="BI232" s="136">
        <f>IF(N232="nulová",J232,0)</f>
        <v>0</v>
      </c>
      <c r="BJ232" s="80" t="s">
        <v>88</v>
      </c>
      <c r="BK232" s="136">
        <f>ROUND(I232*H232,2)</f>
        <v>0</v>
      </c>
      <c r="BL232" s="80" t="s">
        <v>308</v>
      </c>
      <c r="BM232" s="135" t="s">
        <v>1403</v>
      </c>
    </row>
    <row r="233" spans="1:65" s="87" customFormat="1" ht="33" customHeight="1">
      <c r="A233" s="19"/>
      <c r="B233" s="36"/>
      <c r="C233" s="213" t="s">
        <v>845</v>
      </c>
      <c r="D233" s="213" t="s">
        <v>368</v>
      </c>
      <c r="E233" s="214" t="s">
        <v>2173</v>
      </c>
      <c r="F233" s="215" t="s">
        <v>2449</v>
      </c>
      <c r="G233" s="216" t="s">
        <v>209</v>
      </c>
      <c r="H233" s="217">
        <v>1</v>
      </c>
      <c r="I233" s="44"/>
      <c r="J233" s="228">
        <f>ROUND(I233*H233,2)</f>
        <v>0</v>
      </c>
      <c r="K233" s="45"/>
      <c r="L233" s="157"/>
      <c r="M233" s="46" t="s">
        <v>1</v>
      </c>
      <c r="N233" s="158" t="s">
        <v>41</v>
      </c>
      <c r="O233" s="132"/>
      <c r="P233" s="133">
        <f>O233*H233</f>
        <v>0</v>
      </c>
      <c r="Q233" s="133">
        <v>0</v>
      </c>
      <c r="R233" s="133">
        <f>Q233*H233</f>
        <v>0</v>
      </c>
      <c r="S233" s="133">
        <v>0</v>
      </c>
      <c r="T233" s="134">
        <f>S233*H233</f>
        <v>0</v>
      </c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R233" s="135" t="s">
        <v>420</v>
      </c>
      <c r="AT233" s="135" t="s">
        <v>368</v>
      </c>
      <c r="AU233" s="135" t="s">
        <v>88</v>
      </c>
      <c r="AY233" s="80" t="s">
        <v>203</v>
      </c>
      <c r="BE233" s="136">
        <f>IF(N233="základná",J233,0)</f>
        <v>0</v>
      </c>
      <c r="BF233" s="136">
        <f>IF(N233="znížená",J233,0)</f>
        <v>0</v>
      </c>
      <c r="BG233" s="136">
        <f>IF(N233="zákl. prenesená",J233,0)</f>
        <v>0</v>
      </c>
      <c r="BH233" s="136">
        <f>IF(N233="zníž. prenesená",J233,0)</f>
        <v>0</v>
      </c>
      <c r="BI233" s="136">
        <f>IF(N233="nulová",J233,0)</f>
        <v>0</v>
      </c>
      <c r="BJ233" s="80" t="s">
        <v>88</v>
      </c>
      <c r="BK233" s="136">
        <f>ROUND(I233*H233,2)</f>
        <v>0</v>
      </c>
      <c r="BL233" s="80" t="s">
        <v>308</v>
      </c>
      <c r="BM233" s="135" t="s">
        <v>1406</v>
      </c>
    </row>
    <row r="234" spans="1:65" s="35" customFormat="1" ht="22.9" customHeight="1">
      <c r="B234" s="123"/>
      <c r="C234" s="188"/>
      <c r="D234" s="189" t="s">
        <v>74</v>
      </c>
      <c r="E234" s="191" t="s">
        <v>2557</v>
      </c>
      <c r="F234" s="191" t="s">
        <v>2558</v>
      </c>
      <c r="G234" s="188"/>
      <c r="H234" s="188"/>
      <c r="I234" s="188"/>
      <c r="J234" s="226">
        <f>BK234</f>
        <v>0</v>
      </c>
      <c r="L234" s="123"/>
      <c r="M234" s="125"/>
      <c r="N234" s="126"/>
      <c r="O234" s="126"/>
      <c r="P234" s="127">
        <f>SUM(P235:P237)</f>
        <v>0</v>
      </c>
      <c r="Q234" s="126"/>
      <c r="R234" s="127">
        <f>SUM(R235:R237)</f>
        <v>0</v>
      </c>
      <c r="S234" s="126"/>
      <c r="T234" s="128">
        <f>SUM(T235:T237)</f>
        <v>0</v>
      </c>
      <c r="AR234" s="124" t="s">
        <v>82</v>
      </c>
      <c r="AT234" s="129" t="s">
        <v>74</v>
      </c>
      <c r="AU234" s="129" t="s">
        <v>82</v>
      </c>
      <c r="AY234" s="124" t="s">
        <v>203</v>
      </c>
      <c r="BK234" s="130">
        <f>SUM(BK235:BK237)</f>
        <v>0</v>
      </c>
    </row>
    <row r="235" spans="1:65" s="87" customFormat="1" ht="16.5" customHeight="1">
      <c r="A235" s="19"/>
      <c r="B235" s="36"/>
      <c r="C235" s="235" t="s">
        <v>851</v>
      </c>
      <c r="D235" s="235" t="s">
        <v>368</v>
      </c>
      <c r="E235" s="236" t="s">
        <v>2174</v>
      </c>
      <c r="F235" s="237" t="s">
        <v>2559</v>
      </c>
      <c r="G235" s="238" t="s">
        <v>209</v>
      </c>
      <c r="H235" s="239">
        <v>2</v>
      </c>
      <c r="I235" s="242"/>
      <c r="J235" s="241">
        <f>ROUND(I235*H235,2)</f>
        <v>0</v>
      </c>
      <c r="K235" s="45"/>
      <c r="L235" s="157"/>
      <c r="M235" s="46" t="s">
        <v>1</v>
      </c>
      <c r="N235" s="158" t="s">
        <v>41</v>
      </c>
      <c r="O235" s="132"/>
      <c r="P235" s="133">
        <f>O235*H235</f>
        <v>0</v>
      </c>
      <c r="Q235" s="133">
        <v>0</v>
      </c>
      <c r="R235" s="133">
        <f>Q235*H235</f>
        <v>0</v>
      </c>
      <c r="S235" s="133">
        <v>0</v>
      </c>
      <c r="T235" s="134">
        <f>S235*H235</f>
        <v>0</v>
      </c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R235" s="135" t="s">
        <v>420</v>
      </c>
      <c r="AT235" s="135" t="s">
        <v>368</v>
      </c>
      <c r="AU235" s="135" t="s">
        <v>88</v>
      </c>
      <c r="AY235" s="80" t="s">
        <v>203</v>
      </c>
      <c r="BE235" s="136">
        <f>IF(N235="základná",J235,0)</f>
        <v>0</v>
      </c>
      <c r="BF235" s="136">
        <f>IF(N235="znížená",J235,0)</f>
        <v>0</v>
      </c>
      <c r="BG235" s="136">
        <f>IF(N235="zákl. prenesená",J235,0)</f>
        <v>0</v>
      </c>
      <c r="BH235" s="136">
        <f>IF(N235="zníž. prenesená",J235,0)</f>
        <v>0</v>
      </c>
      <c r="BI235" s="136">
        <f>IF(N235="nulová",J235,0)</f>
        <v>0</v>
      </c>
      <c r="BJ235" s="80" t="s">
        <v>88</v>
      </c>
      <c r="BK235" s="136">
        <f>ROUND(I235*H235,2)</f>
        <v>0</v>
      </c>
      <c r="BL235" s="80" t="s">
        <v>308</v>
      </c>
      <c r="BM235" s="135" t="s">
        <v>1409</v>
      </c>
    </row>
    <row r="236" spans="1:65" s="87" customFormat="1" ht="16.5" customHeight="1">
      <c r="A236" s="19"/>
      <c r="B236" s="36"/>
      <c r="C236" s="235" t="s">
        <v>858</v>
      </c>
      <c r="D236" s="235" t="s">
        <v>368</v>
      </c>
      <c r="E236" s="236" t="s">
        <v>2176</v>
      </c>
      <c r="F236" s="237" t="s">
        <v>2560</v>
      </c>
      <c r="G236" s="238" t="s">
        <v>209</v>
      </c>
      <c r="H236" s="239">
        <v>1</v>
      </c>
      <c r="I236" s="242"/>
      <c r="J236" s="241">
        <f>ROUND(I236*H236,2)</f>
        <v>0</v>
      </c>
      <c r="K236" s="45"/>
      <c r="L236" s="157"/>
      <c r="M236" s="46" t="s">
        <v>1</v>
      </c>
      <c r="N236" s="158" t="s">
        <v>41</v>
      </c>
      <c r="O236" s="132"/>
      <c r="P236" s="133">
        <f>O236*H236</f>
        <v>0</v>
      </c>
      <c r="Q236" s="133">
        <v>0</v>
      </c>
      <c r="R236" s="133">
        <f>Q236*H236</f>
        <v>0</v>
      </c>
      <c r="S236" s="133">
        <v>0</v>
      </c>
      <c r="T236" s="134">
        <f>S236*H236</f>
        <v>0</v>
      </c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R236" s="135" t="s">
        <v>420</v>
      </c>
      <c r="AT236" s="135" t="s">
        <v>368</v>
      </c>
      <c r="AU236" s="135" t="s">
        <v>88</v>
      </c>
      <c r="AY236" s="80" t="s">
        <v>203</v>
      </c>
      <c r="BE236" s="136">
        <f>IF(N236="základná",J236,0)</f>
        <v>0</v>
      </c>
      <c r="BF236" s="136">
        <f>IF(N236="znížená",J236,0)</f>
        <v>0</v>
      </c>
      <c r="BG236" s="136">
        <f>IF(N236="zákl. prenesená",J236,0)</f>
        <v>0</v>
      </c>
      <c r="BH236" s="136">
        <f>IF(N236="zníž. prenesená",J236,0)</f>
        <v>0</v>
      </c>
      <c r="BI236" s="136">
        <f>IF(N236="nulová",J236,0)</f>
        <v>0</v>
      </c>
      <c r="BJ236" s="80" t="s">
        <v>88</v>
      </c>
      <c r="BK236" s="136">
        <f>ROUND(I236*H236,2)</f>
        <v>0</v>
      </c>
      <c r="BL236" s="80" t="s">
        <v>308</v>
      </c>
      <c r="BM236" s="135" t="s">
        <v>1412</v>
      </c>
    </row>
    <row r="237" spans="1:65" s="87" customFormat="1" ht="16.5" customHeight="1">
      <c r="A237" s="19"/>
      <c r="B237" s="36"/>
      <c r="C237" s="235" t="s">
        <v>864</v>
      </c>
      <c r="D237" s="235" t="s">
        <v>368</v>
      </c>
      <c r="E237" s="236" t="s">
        <v>2177</v>
      </c>
      <c r="F237" s="237" t="s">
        <v>2561</v>
      </c>
      <c r="G237" s="238" t="s">
        <v>209</v>
      </c>
      <c r="H237" s="239">
        <v>1</v>
      </c>
      <c r="I237" s="242"/>
      <c r="J237" s="241">
        <f>ROUND(I237*H237,2)</f>
        <v>0</v>
      </c>
      <c r="K237" s="45"/>
      <c r="L237" s="157"/>
      <c r="M237" s="46" t="s">
        <v>1</v>
      </c>
      <c r="N237" s="158" t="s">
        <v>41</v>
      </c>
      <c r="O237" s="132"/>
      <c r="P237" s="133">
        <f>O237*H237</f>
        <v>0</v>
      </c>
      <c r="Q237" s="133">
        <v>0</v>
      </c>
      <c r="R237" s="133">
        <f>Q237*H237</f>
        <v>0</v>
      </c>
      <c r="S237" s="133">
        <v>0</v>
      </c>
      <c r="T237" s="134">
        <f>S237*H237</f>
        <v>0</v>
      </c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R237" s="135" t="s">
        <v>420</v>
      </c>
      <c r="AT237" s="135" t="s">
        <v>368</v>
      </c>
      <c r="AU237" s="135" t="s">
        <v>88</v>
      </c>
      <c r="AY237" s="80" t="s">
        <v>203</v>
      </c>
      <c r="BE237" s="136">
        <f>IF(N237="základná",J237,0)</f>
        <v>0</v>
      </c>
      <c r="BF237" s="136">
        <f>IF(N237="znížená",J237,0)</f>
        <v>0</v>
      </c>
      <c r="BG237" s="136">
        <f>IF(N237="zákl. prenesená",J237,0)</f>
        <v>0</v>
      </c>
      <c r="BH237" s="136">
        <f>IF(N237="zníž. prenesená",J237,0)</f>
        <v>0</v>
      </c>
      <c r="BI237" s="136">
        <f>IF(N237="nulová",J237,0)</f>
        <v>0</v>
      </c>
      <c r="BJ237" s="80" t="s">
        <v>88</v>
      </c>
      <c r="BK237" s="136">
        <f>ROUND(I237*H237,2)</f>
        <v>0</v>
      </c>
      <c r="BL237" s="80" t="s">
        <v>308</v>
      </c>
      <c r="BM237" s="135" t="s">
        <v>1415</v>
      </c>
    </row>
    <row r="238" spans="1:65" s="35" customFormat="1" ht="22.9" customHeight="1">
      <c r="B238" s="123"/>
      <c r="C238" s="188"/>
      <c r="D238" s="189" t="s">
        <v>74</v>
      </c>
      <c r="E238" s="191" t="s">
        <v>2562</v>
      </c>
      <c r="F238" s="191" t="s">
        <v>2563</v>
      </c>
      <c r="G238" s="188"/>
      <c r="H238" s="188"/>
      <c r="I238" s="188"/>
      <c r="J238" s="226">
        <f>BK238</f>
        <v>0</v>
      </c>
      <c r="L238" s="123"/>
      <c r="M238" s="125"/>
      <c r="N238" s="126"/>
      <c r="O238" s="126"/>
      <c r="P238" s="127">
        <f>P239</f>
        <v>0</v>
      </c>
      <c r="Q238" s="126"/>
      <c r="R238" s="127">
        <f>R239</f>
        <v>0</v>
      </c>
      <c r="S238" s="126"/>
      <c r="T238" s="128">
        <f>T239</f>
        <v>0</v>
      </c>
      <c r="AR238" s="124" t="s">
        <v>82</v>
      </c>
      <c r="AT238" s="129" t="s">
        <v>74</v>
      </c>
      <c r="AU238" s="129" t="s">
        <v>82</v>
      </c>
      <c r="AY238" s="124" t="s">
        <v>203</v>
      </c>
      <c r="BK238" s="130">
        <f>BK239</f>
        <v>0</v>
      </c>
    </row>
    <row r="239" spans="1:65" s="87" customFormat="1" ht="30" customHeight="1">
      <c r="A239" s="19"/>
      <c r="B239" s="36"/>
      <c r="C239" s="213" t="s">
        <v>874</v>
      </c>
      <c r="D239" s="213" t="s">
        <v>368</v>
      </c>
      <c r="E239" s="214" t="s">
        <v>2178</v>
      </c>
      <c r="F239" s="215" t="s">
        <v>2643</v>
      </c>
      <c r="G239" s="216" t="s">
        <v>209</v>
      </c>
      <c r="H239" s="217">
        <v>1</v>
      </c>
      <c r="I239" s="44"/>
      <c r="J239" s="228">
        <f>ROUND(I239*H239,2)</f>
        <v>0</v>
      </c>
      <c r="K239" s="45"/>
      <c r="L239" s="157"/>
      <c r="M239" s="46" t="s">
        <v>1</v>
      </c>
      <c r="N239" s="158" t="s">
        <v>41</v>
      </c>
      <c r="O239" s="132"/>
      <c r="P239" s="133">
        <f>O239*H239</f>
        <v>0</v>
      </c>
      <c r="Q239" s="133">
        <v>0</v>
      </c>
      <c r="R239" s="133">
        <f>Q239*H239</f>
        <v>0</v>
      </c>
      <c r="S239" s="133">
        <v>0</v>
      </c>
      <c r="T239" s="134">
        <f>S239*H239</f>
        <v>0</v>
      </c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R239" s="135" t="s">
        <v>420</v>
      </c>
      <c r="AT239" s="135" t="s">
        <v>368</v>
      </c>
      <c r="AU239" s="135" t="s">
        <v>88</v>
      </c>
      <c r="AY239" s="80" t="s">
        <v>203</v>
      </c>
      <c r="BE239" s="136">
        <f>IF(N239="základná",J239,0)</f>
        <v>0</v>
      </c>
      <c r="BF239" s="136">
        <f>IF(N239="znížená",J239,0)</f>
        <v>0</v>
      </c>
      <c r="BG239" s="136">
        <f>IF(N239="zákl. prenesená",J239,0)</f>
        <v>0</v>
      </c>
      <c r="BH239" s="136">
        <f>IF(N239="zníž. prenesená",J239,0)</f>
        <v>0</v>
      </c>
      <c r="BI239" s="136">
        <f>IF(N239="nulová",J239,0)</f>
        <v>0</v>
      </c>
      <c r="BJ239" s="80" t="s">
        <v>88</v>
      </c>
      <c r="BK239" s="136">
        <f>ROUND(I239*H239,2)</f>
        <v>0</v>
      </c>
      <c r="BL239" s="80" t="s">
        <v>308</v>
      </c>
      <c r="BM239" s="135" t="s">
        <v>2204</v>
      </c>
    </row>
    <row r="240" spans="1:65" s="35" customFormat="1" ht="22.9" customHeight="1">
      <c r="B240" s="123"/>
      <c r="C240" s="188"/>
      <c r="D240" s="189" t="s">
        <v>74</v>
      </c>
      <c r="E240" s="191" t="s">
        <v>2564</v>
      </c>
      <c r="F240" s="191" t="s">
        <v>2565</v>
      </c>
      <c r="G240" s="188"/>
      <c r="H240" s="188"/>
      <c r="I240" s="188"/>
      <c r="J240" s="226">
        <f>BK240</f>
        <v>0</v>
      </c>
      <c r="L240" s="123"/>
      <c r="M240" s="125"/>
      <c r="N240" s="126"/>
      <c r="O240" s="126"/>
      <c r="P240" s="127">
        <f>SUM(P241:P244)</f>
        <v>0</v>
      </c>
      <c r="Q240" s="126"/>
      <c r="R240" s="127">
        <f>SUM(R241:R244)</f>
        <v>0</v>
      </c>
      <c r="S240" s="126"/>
      <c r="T240" s="128">
        <f>SUM(T241:T244)</f>
        <v>0</v>
      </c>
      <c r="AR240" s="124" t="s">
        <v>82</v>
      </c>
      <c r="AT240" s="129" t="s">
        <v>74</v>
      </c>
      <c r="AU240" s="129" t="s">
        <v>82</v>
      </c>
      <c r="AY240" s="124" t="s">
        <v>203</v>
      </c>
      <c r="BK240" s="130">
        <f>SUM(BK241:BK244)</f>
        <v>0</v>
      </c>
    </row>
    <row r="241" spans="1:65" s="87" customFormat="1" ht="16.5" customHeight="1">
      <c r="A241" s="19"/>
      <c r="B241" s="36"/>
      <c r="C241" s="192" t="s">
        <v>879</v>
      </c>
      <c r="D241" s="192" t="s">
        <v>206</v>
      </c>
      <c r="E241" s="193" t="s">
        <v>2179</v>
      </c>
      <c r="F241" s="194" t="s">
        <v>2566</v>
      </c>
      <c r="G241" s="195" t="s">
        <v>209</v>
      </c>
      <c r="H241" s="196">
        <v>1</v>
      </c>
      <c r="I241" s="37"/>
      <c r="J241" s="227">
        <f>ROUND(I241*H241,2)</f>
        <v>0</v>
      </c>
      <c r="K241" s="38"/>
      <c r="L241" s="36"/>
      <c r="M241" s="39" t="s">
        <v>1</v>
      </c>
      <c r="N241" s="131" t="s">
        <v>41</v>
      </c>
      <c r="O241" s="132"/>
      <c r="P241" s="133">
        <f>O241*H241</f>
        <v>0</v>
      </c>
      <c r="Q241" s="133">
        <v>0</v>
      </c>
      <c r="R241" s="133">
        <f>Q241*H241</f>
        <v>0</v>
      </c>
      <c r="S241" s="133">
        <v>0</v>
      </c>
      <c r="T241" s="134">
        <f>S241*H241</f>
        <v>0</v>
      </c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R241" s="135" t="s">
        <v>308</v>
      </c>
      <c r="AT241" s="135" t="s">
        <v>206</v>
      </c>
      <c r="AU241" s="135" t="s">
        <v>88</v>
      </c>
      <c r="AY241" s="80" t="s">
        <v>203</v>
      </c>
      <c r="BE241" s="136">
        <f>IF(N241="základná",J241,0)</f>
        <v>0</v>
      </c>
      <c r="BF241" s="136">
        <f>IF(N241="znížená",J241,0)</f>
        <v>0</v>
      </c>
      <c r="BG241" s="136">
        <f>IF(N241="zákl. prenesená",J241,0)</f>
        <v>0</v>
      </c>
      <c r="BH241" s="136">
        <f>IF(N241="zníž. prenesená",J241,0)</f>
        <v>0</v>
      </c>
      <c r="BI241" s="136">
        <f>IF(N241="nulová",J241,0)</f>
        <v>0</v>
      </c>
      <c r="BJ241" s="80" t="s">
        <v>88</v>
      </c>
      <c r="BK241" s="136">
        <f>ROUND(I241*H241,2)</f>
        <v>0</v>
      </c>
      <c r="BL241" s="80" t="s">
        <v>308</v>
      </c>
      <c r="BM241" s="135" t="s">
        <v>2207</v>
      </c>
    </row>
    <row r="242" spans="1:65" s="87" customFormat="1" ht="16.5" customHeight="1">
      <c r="A242" s="19"/>
      <c r="B242" s="36"/>
      <c r="C242" s="218" t="s">
        <v>898</v>
      </c>
      <c r="D242" s="218" t="s">
        <v>206</v>
      </c>
      <c r="E242" s="219" t="s">
        <v>2181</v>
      </c>
      <c r="F242" s="220" t="s">
        <v>2245</v>
      </c>
      <c r="G242" s="221" t="s">
        <v>209</v>
      </c>
      <c r="H242" s="222">
        <v>1</v>
      </c>
      <c r="I242" s="230"/>
      <c r="J242" s="229">
        <f>ROUND(I242*H242,2)</f>
        <v>0</v>
      </c>
      <c r="K242" s="38"/>
      <c r="L242" s="36"/>
      <c r="M242" s="39" t="s">
        <v>1</v>
      </c>
      <c r="N242" s="131" t="s">
        <v>41</v>
      </c>
      <c r="O242" s="132"/>
      <c r="P242" s="133">
        <f>O242*H242</f>
        <v>0</v>
      </c>
      <c r="Q242" s="133">
        <v>0</v>
      </c>
      <c r="R242" s="133">
        <f>Q242*H242</f>
        <v>0</v>
      </c>
      <c r="S242" s="133">
        <v>0</v>
      </c>
      <c r="T242" s="134">
        <f>S242*H242</f>
        <v>0</v>
      </c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R242" s="135" t="s">
        <v>308</v>
      </c>
      <c r="AT242" s="135" t="s">
        <v>206</v>
      </c>
      <c r="AU242" s="135" t="s">
        <v>88</v>
      </c>
      <c r="AY242" s="80" t="s">
        <v>203</v>
      </c>
      <c r="BE242" s="136">
        <f>IF(N242="základná",J242,0)</f>
        <v>0</v>
      </c>
      <c r="BF242" s="136">
        <f>IF(N242="znížená",J242,0)</f>
        <v>0</v>
      </c>
      <c r="BG242" s="136">
        <f>IF(N242="zákl. prenesená",J242,0)</f>
        <v>0</v>
      </c>
      <c r="BH242" s="136">
        <f>IF(N242="zníž. prenesená",J242,0)</f>
        <v>0</v>
      </c>
      <c r="BI242" s="136">
        <f>IF(N242="nulová",J242,0)</f>
        <v>0</v>
      </c>
      <c r="BJ242" s="80" t="s">
        <v>88</v>
      </c>
      <c r="BK242" s="136">
        <f>ROUND(I242*H242,2)</f>
        <v>0</v>
      </c>
      <c r="BL242" s="80" t="s">
        <v>308</v>
      </c>
      <c r="BM242" s="135" t="s">
        <v>2209</v>
      </c>
    </row>
    <row r="243" spans="1:65" s="87" customFormat="1" ht="16.5" customHeight="1">
      <c r="A243" s="19"/>
      <c r="B243" s="36"/>
      <c r="C243" s="192" t="s">
        <v>904</v>
      </c>
      <c r="D243" s="192" t="s">
        <v>206</v>
      </c>
      <c r="E243" s="193" t="s">
        <v>2182</v>
      </c>
      <c r="F243" s="194" t="s">
        <v>2247</v>
      </c>
      <c r="G243" s="195" t="s">
        <v>209</v>
      </c>
      <c r="H243" s="196">
        <v>1</v>
      </c>
      <c r="I243" s="37"/>
      <c r="J243" s="227">
        <f>ROUND(I243*H243,2)</f>
        <v>0</v>
      </c>
      <c r="K243" s="38"/>
      <c r="L243" s="36"/>
      <c r="M243" s="39" t="s">
        <v>1</v>
      </c>
      <c r="N243" s="131" t="s">
        <v>41</v>
      </c>
      <c r="O243" s="132"/>
      <c r="P243" s="133">
        <f>O243*H243</f>
        <v>0</v>
      </c>
      <c r="Q243" s="133">
        <v>0</v>
      </c>
      <c r="R243" s="133">
        <f>Q243*H243</f>
        <v>0</v>
      </c>
      <c r="S243" s="133">
        <v>0</v>
      </c>
      <c r="T243" s="134">
        <f>S243*H243</f>
        <v>0</v>
      </c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R243" s="135" t="s">
        <v>308</v>
      </c>
      <c r="AT243" s="135" t="s">
        <v>206</v>
      </c>
      <c r="AU243" s="135" t="s">
        <v>88</v>
      </c>
      <c r="AY243" s="80" t="s">
        <v>203</v>
      </c>
      <c r="BE243" s="136">
        <f>IF(N243="základná",J243,0)</f>
        <v>0</v>
      </c>
      <c r="BF243" s="136">
        <f>IF(N243="znížená",J243,0)</f>
        <v>0</v>
      </c>
      <c r="BG243" s="136">
        <f>IF(N243="zákl. prenesená",J243,0)</f>
        <v>0</v>
      </c>
      <c r="BH243" s="136">
        <f>IF(N243="zníž. prenesená",J243,0)</f>
        <v>0</v>
      </c>
      <c r="BI243" s="136">
        <f>IF(N243="nulová",J243,0)</f>
        <v>0</v>
      </c>
      <c r="BJ243" s="80" t="s">
        <v>88</v>
      </c>
      <c r="BK243" s="136">
        <f>ROUND(I243*H243,2)</f>
        <v>0</v>
      </c>
      <c r="BL243" s="80" t="s">
        <v>308</v>
      </c>
      <c r="BM243" s="135" t="s">
        <v>1428</v>
      </c>
    </row>
    <row r="244" spans="1:65" s="87" customFormat="1" ht="16.5" customHeight="1">
      <c r="A244" s="19"/>
      <c r="B244" s="36"/>
      <c r="C244" s="192" t="s">
        <v>921</v>
      </c>
      <c r="D244" s="192" t="s">
        <v>206</v>
      </c>
      <c r="E244" s="193" t="s">
        <v>2183</v>
      </c>
      <c r="F244" s="194" t="s">
        <v>2567</v>
      </c>
      <c r="G244" s="195" t="s">
        <v>209</v>
      </c>
      <c r="H244" s="196">
        <v>1</v>
      </c>
      <c r="I244" s="37"/>
      <c r="J244" s="227">
        <f>ROUND(I244*H244,2)</f>
        <v>0</v>
      </c>
      <c r="K244" s="38"/>
      <c r="L244" s="36"/>
      <c r="M244" s="49" t="s">
        <v>1</v>
      </c>
      <c r="N244" s="231" t="s">
        <v>41</v>
      </c>
      <c r="O244" s="232"/>
      <c r="P244" s="233">
        <f>O244*H244</f>
        <v>0</v>
      </c>
      <c r="Q244" s="233">
        <v>0</v>
      </c>
      <c r="R244" s="233">
        <f>Q244*H244</f>
        <v>0</v>
      </c>
      <c r="S244" s="233">
        <v>0</v>
      </c>
      <c r="T244" s="234">
        <f>S244*H244</f>
        <v>0</v>
      </c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R244" s="135" t="s">
        <v>308</v>
      </c>
      <c r="AT244" s="135" t="s">
        <v>206</v>
      </c>
      <c r="AU244" s="135" t="s">
        <v>88</v>
      </c>
      <c r="AY244" s="80" t="s">
        <v>203</v>
      </c>
      <c r="BE244" s="136">
        <f>IF(N244="základná",J244,0)</f>
        <v>0</v>
      </c>
      <c r="BF244" s="136">
        <f>IF(N244="znížená",J244,0)</f>
        <v>0</v>
      </c>
      <c r="BG244" s="136">
        <f>IF(N244="zákl. prenesená",J244,0)</f>
        <v>0</v>
      </c>
      <c r="BH244" s="136">
        <f>IF(N244="zníž. prenesená",J244,0)</f>
        <v>0</v>
      </c>
      <c r="BI244" s="136">
        <f>IF(N244="nulová",J244,0)</f>
        <v>0</v>
      </c>
      <c r="BJ244" s="80" t="s">
        <v>88</v>
      </c>
      <c r="BK244" s="136">
        <f>ROUND(I244*H244,2)</f>
        <v>0</v>
      </c>
      <c r="BL244" s="80" t="s">
        <v>308</v>
      </c>
      <c r="BM244" s="135" t="s">
        <v>1431</v>
      </c>
    </row>
    <row r="245" spans="1:65" s="87" customFormat="1" ht="6.95" customHeight="1">
      <c r="A245" s="19"/>
      <c r="B245" s="98"/>
      <c r="C245" s="26"/>
      <c r="D245" s="26"/>
      <c r="E245" s="26"/>
      <c r="F245" s="26"/>
      <c r="G245" s="26"/>
      <c r="H245" s="26"/>
      <c r="I245" s="26"/>
      <c r="J245" s="26"/>
      <c r="K245" s="26"/>
      <c r="L245" s="36"/>
      <c r="M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</row>
  </sheetData>
  <sheetProtection password="ABFB" sheet="1" objects="1" scenarios="1" selectLockedCells="1"/>
  <autoFilter ref="C135:K244"/>
  <mergeCells count="12">
    <mergeCell ref="E128:H128"/>
    <mergeCell ref="L2:V2"/>
    <mergeCell ref="E85:H85"/>
    <mergeCell ref="E87:H87"/>
    <mergeCell ref="E89:H89"/>
    <mergeCell ref="E124:H124"/>
    <mergeCell ref="E126:H12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4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130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5"/>
      <c r="C3" s="6"/>
      <c r="D3" s="6"/>
      <c r="E3" s="6"/>
      <c r="F3" s="6"/>
      <c r="G3" s="6"/>
      <c r="H3" s="7"/>
    </row>
    <row r="4" spans="1:8" s="1" customFormat="1" ht="24.95" customHeight="1">
      <c r="B4" s="7"/>
      <c r="C4" s="8" t="s">
        <v>2623</v>
      </c>
      <c r="H4" s="7"/>
    </row>
    <row r="5" spans="1:8" s="1" customFormat="1" ht="12" customHeight="1">
      <c r="B5" s="7"/>
      <c r="C5" s="9" t="s">
        <v>12</v>
      </c>
      <c r="D5" s="381" t="s">
        <v>13</v>
      </c>
      <c r="E5" s="382"/>
      <c r="F5" s="382"/>
      <c r="H5" s="7"/>
    </row>
    <row r="6" spans="1:8" s="1" customFormat="1" ht="36.950000000000003" customHeight="1">
      <c r="B6" s="7"/>
      <c r="C6" s="10" t="s">
        <v>15</v>
      </c>
      <c r="D6" s="383" t="s">
        <v>16</v>
      </c>
      <c r="E6" s="382"/>
      <c r="F6" s="382"/>
      <c r="H6" s="7"/>
    </row>
    <row r="7" spans="1:8" s="1" customFormat="1" ht="16.5" customHeight="1">
      <c r="B7" s="7"/>
      <c r="C7" s="11" t="s">
        <v>21</v>
      </c>
      <c r="D7" s="16" t="str">
        <f>'Rekapitulácia stavby'!AN8</f>
        <v>17. 6. 2020</v>
      </c>
      <c r="H7" s="7"/>
    </row>
    <row r="8" spans="1:8" s="2" customFormat="1" ht="10.9" customHeight="1">
      <c r="A8" s="12"/>
      <c r="B8" s="13"/>
      <c r="C8" s="12"/>
      <c r="D8" s="12"/>
      <c r="E8" s="12"/>
      <c r="F8" s="12"/>
      <c r="G8" s="12"/>
      <c r="H8" s="13"/>
    </row>
    <row r="9" spans="1:8" s="3" customFormat="1" ht="29.25" customHeight="1">
      <c r="A9" s="29"/>
      <c r="B9" s="30"/>
      <c r="C9" s="31" t="s">
        <v>56</v>
      </c>
      <c r="D9" s="32" t="s">
        <v>57</v>
      </c>
      <c r="E9" s="32" t="s">
        <v>191</v>
      </c>
      <c r="F9" s="34" t="s">
        <v>2624</v>
      </c>
      <c r="G9" s="29"/>
      <c r="H9" s="30"/>
    </row>
    <row r="10" spans="1:8" s="2" customFormat="1" ht="26.45" customHeight="1">
      <c r="A10" s="12"/>
      <c r="B10" s="13"/>
      <c r="C10" s="50" t="s">
        <v>2625</v>
      </c>
      <c r="D10" s="50" t="s">
        <v>86</v>
      </c>
      <c r="E10" s="12"/>
      <c r="F10" s="12"/>
      <c r="G10" s="12"/>
      <c r="H10" s="13"/>
    </row>
    <row r="11" spans="1:8" s="2" customFormat="1" ht="16.899999999999999" customHeight="1">
      <c r="A11" s="12"/>
      <c r="B11" s="13"/>
      <c r="C11" s="51" t="s">
        <v>114</v>
      </c>
      <c r="D11" s="52" t="s">
        <v>115</v>
      </c>
      <c r="E11" s="53" t="s">
        <v>116</v>
      </c>
      <c r="F11" s="54">
        <v>211.96600000000001</v>
      </c>
      <c r="G11" s="12"/>
      <c r="H11" s="13"/>
    </row>
    <row r="12" spans="1:8" s="2" customFormat="1" ht="16.899999999999999" customHeight="1">
      <c r="A12" s="12"/>
      <c r="B12" s="13"/>
      <c r="C12" s="55" t="s">
        <v>1</v>
      </c>
      <c r="D12" s="55" t="s">
        <v>976</v>
      </c>
      <c r="E12" s="4" t="s">
        <v>1</v>
      </c>
      <c r="F12" s="56">
        <v>0</v>
      </c>
      <c r="G12" s="12"/>
      <c r="H12" s="13"/>
    </row>
    <row r="13" spans="1:8" s="2" customFormat="1" ht="16.899999999999999" customHeight="1">
      <c r="A13" s="12"/>
      <c r="B13" s="13"/>
      <c r="C13" s="55" t="s">
        <v>1</v>
      </c>
      <c r="D13" s="55" t="s">
        <v>977</v>
      </c>
      <c r="E13" s="4" t="s">
        <v>1</v>
      </c>
      <c r="F13" s="56">
        <v>0</v>
      </c>
      <c r="G13" s="12"/>
      <c r="H13" s="13"/>
    </row>
    <row r="14" spans="1:8" s="2" customFormat="1" ht="16.899999999999999" customHeight="1">
      <c r="A14" s="12"/>
      <c r="B14" s="13"/>
      <c r="C14" s="55" t="s">
        <v>1</v>
      </c>
      <c r="D14" s="55" t="s">
        <v>978</v>
      </c>
      <c r="E14" s="4" t="s">
        <v>1</v>
      </c>
      <c r="F14" s="56">
        <v>0</v>
      </c>
      <c r="G14" s="12"/>
      <c r="H14" s="13"/>
    </row>
    <row r="15" spans="1:8" s="2" customFormat="1" ht="16.899999999999999" customHeight="1">
      <c r="A15" s="12"/>
      <c r="B15" s="13"/>
      <c r="C15" s="55" t="s">
        <v>1</v>
      </c>
      <c r="D15" s="55" t="s">
        <v>979</v>
      </c>
      <c r="E15" s="4" t="s">
        <v>1</v>
      </c>
      <c r="F15" s="56">
        <v>0</v>
      </c>
      <c r="G15" s="12"/>
      <c r="H15" s="13"/>
    </row>
    <row r="16" spans="1:8" s="2" customFormat="1" ht="16.899999999999999" customHeight="1">
      <c r="A16" s="12"/>
      <c r="B16" s="13"/>
      <c r="C16" s="55" t="s">
        <v>1</v>
      </c>
      <c r="D16" s="55" t="s">
        <v>980</v>
      </c>
      <c r="E16" s="4" t="s">
        <v>1</v>
      </c>
      <c r="F16" s="56">
        <v>0</v>
      </c>
      <c r="G16" s="12"/>
      <c r="H16" s="13"/>
    </row>
    <row r="17" spans="1:8" s="2" customFormat="1" ht="16.899999999999999" customHeight="1">
      <c r="A17" s="12"/>
      <c r="B17" s="13"/>
      <c r="C17" s="55" t="s">
        <v>1</v>
      </c>
      <c r="D17" s="55" t="s">
        <v>981</v>
      </c>
      <c r="E17" s="4" t="s">
        <v>1</v>
      </c>
      <c r="F17" s="56">
        <v>0</v>
      </c>
      <c r="G17" s="12"/>
      <c r="H17" s="13"/>
    </row>
    <row r="18" spans="1:8" s="2" customFormat="1" ht="16.899999999999999" customHeight="1">
      <c r="A18" s="12"/>
      <c r="B18" s="13"/>
      <c r="C18" s="55" t="s">
        <v>1</v>
      </c>
      <c r="D18" s="55" t="s">
        <v>982</v>
      </c>
      <c r="E18" s="4" t="s">
        <v>1</v>
      </c>
      <c r="F18" s="56">
        <v>0</v>
      </c>
      <c r="G18" s="12"/>
      <c r="H18" s="13"/>
    </row>
    <row r="19" spans="1:8" s="2" customFormat="1" ht="16.899999999999999" customHeight="1">
      <c r="A19" s="12"/>
      <c r="B19" s="13"/>
      <c r="C19" s="55" t="s">
        <v>1</v>
      </c>
      <c r="D19" s="55" t="s">
        <v>1</v>
      </c>
      <c r="E19" s="4" t="s">
        <v>1</v>
      </c>
      <c r="F19" s="56">
        <v>0</v>
      </c>
      <c r="G19" s="12"/>
      <c r="H19" s="13"/>
    </row>
    <row r="20" spans="1:8" s="2" customFormat="1" ht="16.899999999999999" customHeight="1">
      <c r="A20" s="12"/>
      <c r="B20" s="13"/>
      <c r="C20" s="55" t="s">
        <v>1</v>
      </c>
      <c r="D20" s="55" t="s">
        <v>1</v>
      </c>
      <c r="E20" s="4" t="s">
        <v>1</v>
      </c>
      <c r="F20" s="56">
        <v>0</v>
      </c>
      <c r="G20" s="12"/>
      <c r="H20" s="13"/>
    </row>
    <row r="21" spans="1:8" s="2" customFormat="1" ht="16.899999999999999" customHeight="1">
      <c r="A21" s="12"/>
      <c r="B21" s="13"/>
      <c r="C21" s="55" t="s">
        <v>1</v>
      </c>
      <c r="D21" s="55" t="s">
        <v>647</v>
      </c>
      <c r="E21" s="4" t="s">
        <v>1</v>
      </c>
      <c r="F21" s="56">
        <v>0</v>
      </c>
      <c r="G21" s="12"/>
      <c r="H21" s="13"/>
    </row>
    <row r="22" spans="1:8" s="2" customFormat="1" ht="16.899999999999999" customHeight="1">
      <c r="A22" s="12"/>
      <c r="B22" s="13"/>
      <c r="C22" s="55" t="s">
        <v>1</v>
      </c>
      <c r="D22" s="55" t="s">
        <v>648</v>
      </c>
      <c r="E22" s="4" t="s">
        <v>1</v>
      </c>
      <c r="F22" s="56">
        <v>5.1840000000000002</v>
      </c>
      <c r="G22" s="12"/>
      <c r="H22" s="13"/>
    </row>
    <row r="23" spans="1:8" s="2" customFormat="1" ht="16.899999999999999" customHeight="1">
      <c r="A23" s="12"/>
      <c r="B23" s="13"/>
      <c r="C23" s="55" t="s">
        <v>1</v>
      </c>
      <c r="D23" s="55" t="s">
        <v>983</v>
      </c>
      <c r="E23" s="4" t="s">
        <v>1</v>
      </c>
      <c r="F23" s="56">
        <v>36.99</v>
      </c>
      <c r="G23" s="12"/>
      <c r="H23" s="13"/>
    </row>
    <row r="24" spans="1:8" s="2" customFormat="1" ht="16.899999999999999" customHeight="1">
      <c r="A24" s="12"/>
      <c r="B24" s="13"/>
      <c r="C24" s="55" t="s">
        <v>1</v>
      </c>
      <c r="D24" s="55" t="s">
        <v>984</v>
      </c>
      <c r="E24" s="4" t="s">
        <v>1</v>
      </c>
      <c r="F24" s="56">
        <v>13.75</v>
      </c>
      <c r="G24" s="12"/>
      <c r="H24" s="13"/>
    </row>
    <row r="25" spans="1:8" s="2" customFormat="1" ht="16.899999999999999" customHeight="1">
      <c r="A25" s="12"/>
      <c r="B25" s="13"/>
      <c r="C25" s="55" t="s">
        <v>1</v>
      </c>
      <c r="D25" s="55" t="s">
        <v>985</v>
      </c>
      <c r="E25" s="4" t="s">
        <v>1</v>
      </c>
      <c r="F25" s="56">
        <v>5.9</v>
      </c>
      <c r="G25" s="12"/>
      <c r="H25" s="13"/>
    </row>
    <row r="26" spans="1:8" s="2" customFormat="1" ht="16.899999999999999" customHeight="1">
      <c r="A26" s="12"/>
      <c r="B26" s="13"/>
      <c r="C26" s="55" t="s">
        <v>1</v>
      </c>
      <c r="D26" s="55" t="s">
        <v>986</v>
      </c>
      <c r="E26" s="4" t="s">
        <v>1</v>
      </c>
      <c r="F26" s="56">
        <v>12</v>
      </c>
      <c r="G26" s="12"/>
      <c r="H26" s="13"/>
    </row>
    <row r="27" spans="1:8" s="2" customFormat="1" ht="16.899999999999999" customHeight="1">
      <c r="A27" s="12"/>
      <c r="B27" s="13"/>
      <c r="C27" s="55" t="s">
        <v>1</v>
      </c>
      <c r="D27" s="55" t="s">
        <v>987</v>
      </c>
      <c r="E27" s="4" t="s">
        <v>1</v>
      </c>
      <c r="F27" s="56">
        <v>3.34</v>
      </c>
      <c r="G27" s="12"/>
      <c r="H27" s="13"/>
    </row>
    <row r="28" spans="1:8" s="2" customFormat="1" ht="16.899999999999999" customHeight="1">
      <c r="A28" s="12"/>
      <c r="B28" s="13"/>
      <c r="C28" s="55" t="s">
        <v>1</v>
      </c>
      <c r="D28" s="55" t="s">
        <v>988</v>
      </c>
      <c r="E28" s="4" t="s">
        <v>1</v>
      </c>
      <c r="F28" s="56">
        <v>12.332000000000001</v>
      </c>
      <c r="G28" s="12"/>
      <c r="H28" s="13"/>
    </row>
    <row r="29" spans="1:8" s="2" customFormat="1" ht="16.899999999999999" customHeight="1">
      <c r="A29" s="12"/>
      <c r="B29" s="13"/>
      <c r="C29" s="55" t="s">
        <v>1</v>
      </c>
      <c r="D29" s="55" t="s">
        <v>655</v>
      </c>
      <c r="E29" s="4" t="s">
        <v>1</v>
      </c>
      <c r="F29" s="56">
        <v>1.65</v>
      </c>
      <c r="G29" s="12"/>
      <c r="H29" s="13"/>
    </row>
    <row r="30" spans="1:8" s="2" customFormat="1" ht="16.899999999999999" customHeight="1">
      <c r="A30" s="12"/>
      <c r="B30" s="13"/>
      <c r="C30" s="55" t="s">
        <v>1</v>
      </c>
      <c r="D30" s="55" t="s">
        <v>989</v>
      </c>
      <c r="E30" s="4" t="s">
        <v>1</v>
      </c>
      <c r="F30" s="56">
        <v>22.59</v>
      </c>
      <c r="G30" s="12"/>
      <c r="H30" s="13"/>
    </row>
    <row r="31" spans="1:8" s="2" customFormat="1" ht="16.899999999999999" customHeight="1">
      <c r="A31" s="12"/>
      <c r="B31" s="13"/>
      <c r="C31" s="55" t="s">
        <v>1</v>
      </c>
      <c r="D31" s="55" t="s">
        <v>990</v>
      </c>
      <c r="E31" s="4" t="s">
        <v>1</v>
      </c>
      <c r="F31" s="56">
        <v>20.399999999999999</v>
      </c>
      <c r="G31" s="12"/>
      <c r="H31" s="13"/>
    </row>
    <row r="32" spans="1:8" s="2" customFormat="1" ht="16.899999999999999" customHeight="1">
      <c r="A32" s="12"/>
      <c r="B32" s="13"/>
      <c r="C32" s="55" t="s">
        <v>1</v>
      </c>
      <c r="D32" s="55" t="s">
        <v>658</v>
      </c>
      <c r="E32" s="4" t="s">
        <v>1</v>
      </c>
      <c r="F32" s="56">
        <v>1.65</v>
      </c>
      <c r="G32" s="12"/>
      <c r="H32" s="13"/>
    </row>
    <row r="33" spans="1:8" s="2" customFormat="1" ht="16.899999999999999" customHeight="1">
      <c r="A33" s="12"/>
      <c r="B33" s="13"/>
      <c r="C33" s="55" t="s">
        <v>1</v>
      </c>
      <c r="D33" s="55" t="s">
        <v>658</v>
      </c>
      <c r="E33" s="4" t="s">
        <v>1</v>
      </c>
      <c r="F33" s="56">
        <v>1.65</v>
      </c>
      <c r="G33" s="12"/>
      <c r="H33" s="13"/>
    </row>
    <row r="34" spans="1:8" s="2" customFormat="1" ht="16.899999999999999" customHeight="1">
      <c r="A34" s="12"/>
      <c r="B34" s="13"/>
      <c r="C34" s="55" t="s">
        <v>1</v>
      </c>
      <c r="D34" s="55" t="s">
        <v>659</v>
      </c>
      <c r="E34" s="4" t="s">
        <v>1</v>
      </c>
      <c r="F34" s="56">
        <v>0</v>
      </c>
      <c r="G34" s="12"/>
      <c r="H34" s="13"/>
    </row>
    <row r="35" spans="1:8" s="2" customFormat="1" ht="16.899999999999999" customHeight="1">
      <c r="A35" s="12"/>
      <c r="B35" s="13"/>
      <c r="C35" s="55" t="s">
        <v>1</v>
      </c>
      <c r="D35" s="55" t="s">
        <v>991</v>
      </c>
      <c r="E35" s="4" t="s">
        <v>1</v>
      </c>
      <c r="F35" s="56">
        <v>0</v>
      </c>
      <c r="G35" s="12"/>
      <c r="H35" s="13"/>
    </row>
    <row r="36" spans="1:8" s="2" customFormat="1" ht="16.899999999999999" customHeight="1">
      <c r="A36" s="12"/>
      <c r="B36" s="13"/>
      <c r="C36" s="55" t="s">
        <v>1</v>
      </c>
      <c r="D36" s="55" t="s">
        <v>661</v>
      </c>
      <c r="E36" s="4" t="s">
        <v>1</v>
      </c>
      <c r="F36" s="56">
        <v>1.26</v>
      </c>
      <c r="G36" s="12"/>
      <c r="H36" s="13"/>
    </row>
    <row r="37" spans="1:8" s="2" customFormat="1" ht="16.899999999999999" customHeight="1">
      <c r="A37" s="12"/>
      <c r="B37" s="13"/>
      <c r="C37" s="55" t="s">
        <v>1</v>
      </c>
      <c r="D37" s="55" t="s">
        <v>992</v>
      </c>
      <c r="E37" s="4" t="s">
        <v>1</v>
      </c>
      <c r="F37" s="56">
        <v>16.05</v>
      </c>
      <c r="G37" s="12"/>
      <c r="H37" s="13"/>
    </row>
    <row r="38" spans="1:8" s="2" customFormat="1" ht="16.899999999999999" customHeight="1">
      <c r="A38" s="12"/>
      <c r="B38" s="13"/>
      <c r="C38" s="55" t="s">
        <v>1</v>
      </c>
      <c r="D38" s="55" t="s">
        <v>993</v>
      </c>
      <c r="E38" s="4" t="s">
        <v>1</v>
      </c>
      <c r="F38" s="56">
        <v>9.4</v>
      </c>
      <c r="G38" s="12"/>
      <c r="H38" s="13"/>
    </row>
    <row r="39" spans="1:8" s="2" customFormat="1" ht="16.899999999999999" customHeight="1">
      <c r="A39" s="12"/>
      <c r="B39" s="13"/>
      <c r="C39" s="55" t="s">
        <v>1</v>
      </c>
      <c r="D39" s="55" t="s">
        <v>994</v>
      </c>
      <c r="E39" s="4" t="s">
        <v>1</v>
      </c>
      <c r="F39" s="56">
        <v>14.45</v>
      </c>
      <c r="G39" s="12"/>
      <c r="H39" s="13"/>
    </row>
    <row r="40" spans="1:8" s="2" customFormat="1" ht="16.899999999999999" customHeight="1">
      <c r="A40" s="12"/>
      <c r="B40" s="13"/>
      <c r="C40" s="55" t="s">
        <v>1</v>
      </c>
      <c r="D40" s="55" t="s">
        <v>665</v>
      </c>
      <c r="E40" s="4" t="s">
        <v>1</v>
      </c>
      <c r="F40" s="56">
        <v>0.44</v>
      </c>
      <c r="G40" s="12"/>
      <c r="H40" s="13"/>
    </row>
    <row r="41" spans="1:8" s="2" customFormat="1" ht="16.899999999999999" customHeight="1">
      <c r="A41" s="12"/>
      <c r="B41" s="13"/>
      <c r="C41" s="55" t="s">
        <v>1</v>
      </c>
      <c r="D41" s="55" t="s">
        <v>666</v>
      </c>
      <c r="E41" s="4" t="s">
        <v>1</v>
      </c>
      <c r="F41" s="56">
        <v>0</v>
      </c>
      <c r="G41" s="12"/>
      <c r="H41" s="13"/>
    </row>
    <row r="42" spans="1:8" s="2" customFormat="1" ht="16.899999999999999" customHeight="1">
      <c r="A42" s="12"/>
      <c r="B42" s="13"/>
      <c r="C42" s="55" t="s">
        <v>1</v>
      </c>
      <c r="D42" s="55" t="s">
        <v>995</v>
      </c>
      <c r="E42" s="4" t="s">
        <v>1</v>
      </c>
      <c r="F42" s="56">
        <v>15.2</v>
      </c>
      <c r="G42" s="12"/>
      <c r="H42" s="13"/>
    </row>
    <row r="43" spans="1:8" s="2" customFormat="1" ht="16.899999999999999" customHeight="1">
      <c r="A43" s="12"/>
      <c r="B43" s="13"/>
      <c r="C43" s="55" t="s">
        <v>1</v>
      </c>
      <c r="D43" s="55" t="s">
        <v>996</v>
      </c>
      <c r="E43" s="4" t="s">
        <v>1</v>
      </c>
      <c r="F43" s="56">
        <v>17.73</v>
      </c>
      <c r="G43" s="12"/>
      <c r="H43" s="13"/>
    </row>
    <row r="44" spans="1:8" s="2" customFormat="1" ht="16.899999999999999" customHeight="1">
      <c r="A44" s="12"/>
      <c r="B44" s="13"/>
      <c r="C44" s="55" t="s">
        <v>114</v>
      </c>
      <c r="D44" s="55" t="s">
        <v>669</v>
      </c>
      <c r="E44" s="4" t="s">
        <v>1</v>
      </c>
      <c r="F44" s="56">
        <v>211.96600000000001</v>
      </c>
      <c r="G44" s="12"/>
      <c r="H44" s="13"/>
    </row>
    <row r="45" spans="1:8" s="2" customFormat="1" ht="16.899999999999999" customHeight="1">
      <c r="A45" s="12"/>
      <c r="B45" s="13"/>
      <c r="C45" s="57" t="s">
        <v>2626</v>
      </c>
      <c r="D45" s="12"/>
      <c r="E45" s="12"/>
      <c r="F45" s="12"/>
      <c r="G45" s="12"/>
      <c r="H45" s="13"/>
    </row>
    <row r="46" spans="1:8" s="2" customFormat="1" ht="16.899999999999999" customHeight="1">
      <c r="A46" s="12"/>
      <c r="B46" s="13"/>
      <c r="C46" s="55" t="s">
        <v>973</v>
      </c>
      <c r="D46" s="55" t="s">
        <v>974</v>
      </c>
      <c r="E46" s="4" t="s">
        <v>116</v>
      </c>
      <c r="F46" s="56">
        <v>211.96600000000001</v>
      </c>
      <c r="G46" s="12"/>
      <c r="H46" s="13"/>
    </row>
    <row r="47" spans="1:8" s="2" customFormat="1" ht="16.899999999999999" customHeight="1">
      <c r="A47" s="12"/>
      <c r="B47" s="13"/>
      <c r="C47" s="55" t="s">
        <v>301</v>
      </c>
      <c r="D47" s="55" t="s">
        <v>302</v>
      </c>
      <c r="E47" s="4" t="s">
        <v>116</v>
      </c>
      <c r="F47" s="56">
        <v>322.21199999999999</v>
      </c>
      <c r="G47" s="12"/>
      <c r="H47" s="13"/>
    </row>
    <row r="48" spans="1:8" s="2" customFormat="1" ht="16.899999999999999" customHeight="1">
      <c r="A48" s="12"/>
      <c r="B48" s="13"/>
      <c r="C48" s="55" t="s">
        <v>309</v>
      </c>
      <c r="D48" s="55" t="s">
        <v>310</v>
      </c>
      <c r="E48" s="4" t="s">
        <v>116</v>
      </c>
      <c r="F48" s="56">
        <v>211.96600000000001</v>
      </c>
      <c r="G48" s="12"/>
      <c r="H48" s="13"/>
    </row>
    <row r="49" spans="1:8" s="2" customFormat="1" ht="16.899999999999999" customHeight="1">
      <c r="A49" s="12"/>
      <c r="B49" s="13"/>
      <c r="C49" s="55" t="s">
        <v>998</v>
      </c>
      <c r="D49" s="55" t="s">
        <v>999</v>
      </c>
      <c r="E49" s="4" t="s">
        <v>116</v>
      </c>
      <c r="F49" s="56">
        <v>227.01499999999999</v>
      </c>
      <c r="G49" s="12"/>
      <c r="H49" s="13"/>
    </row>
    <row r="50" spans="1:8" s="2" customFormat="1" ht="16.899999999999999" customHeight="1">
      <c r="A50" s="12"/>
      <c r="B50" s="13"/>
      <c r="C50" s="51" t="s">
        <v>118</v>
      </c>
      <c r="D50" s="52" t="s">
        <v>119</v>
      </c>
      <c r="E50" s="53" t="s">
        <v>116</v>
      </c>
      <c r="F50" s="54">
        <v>1403.9670000000001</v>
      </c>
      <c r="G50" s="12"/>
      <c r="H50" s="13"/>
    </row>
    <row r="51" spans="1:8" s="2" customFormat="1" ht="16.899999999999999" customHeight="1">
      <c r="A51" s="12"/>
      <c r="B51" s="13"/>
      <c r="C51" s="55" t="s">
        <v>1</v>
      </c>
      <c r="D51" s="55" t="s">
        <v>1105</v>
      </c>
      <c r="E51" s="4" t="s">
        <v>1</v>
      </c>
      <c r="F51" s="56">
        <v>0</v>
      </c>
      <c r="G51" s="12"/>
      <c r="H51" s="13"/>
    </row>
    <row r="52" spans="1:8" s="2" customFormat="1" ht="16.899999999999999" customHeight="1">
      <c r="A52" s="12"/>
      <c r="B52" s="13"/>
      <c r="C52" s="55" t="s">
        <v>1</v>
      </c>
      <c r="D52" s="55" t="s">
        <v>1106</v>
      </c>
      <c r="E52" s="4" t="s">
        <v>1</v>
      </c>
      <c r="F52" s="56">
        <v>0</v>
      </c>
      <c r="G52" s="12"/>
      <c r="H52" s="13"/>
    </row>
    <row r="53" spans="1:8" s="2" customFormat="1" ht="16.899999999999999" customHeight="1">
      <c r="A53" s="12"/>
      <c r="B53" s="13"/>
      <c r="C53" s="55" t="s">
        <v>1</v>
      </c>
      <c r="D53" s="55" t="s">
        <v>1107</v>
      </c>
      <c r="E53" s="4" t="s">
        <v>1</v>
      </c>
      <c r="F53" s="56">
        <v>0</v>
      </c>
      <c r="G53" s="12"/>
      <c r="H53" s="13"/>
    </row>
    <row r="54" spans="1:8" s="2" customFormat="1" ht="16.899999999999999" customHeight="1">
      <c r="A54" s="12"/>
      <c r="B54" s="13"/>
      <c r="C54" s="55" t="s">
        <v>1</v>
      </c>
      <c r="D54" s="55" t="s">
        <v>334</v>
      </c>
      <c r="E54" s="4" t="s">
        <v>1</v>
      </c>
      <c r="F54" s="56">
        <v>0</v>
      </c>
      <c r="G54" s="12"/>
      <c r="H54" s="13"/>
    </row>
    <row r="55" spans="1:8" s="2" customFormat="1" ht="16.899999999999999" customHeight="1">
      <c r="A55" s="12"/>
      <c r="B55" s="13"/>
      <c r="C55" s="55" t="s">
        <v>1</v>
      </c>
      <c r="D55" s="55" t="s">
        <v>335</v>
      </c>
      <c r="E55" s="4" t="s">
        <v>1</v>
      </c>
      <c r="F55" s="56">
        <v>172.74</v>
      </c>
      <c r="G55" s="12"/>
      <c r="H55" s="13"/>
    </row>
    <row r="56" spans="1:8" s="2" customFormat="1" ht="16.899999999999999" customHeight="1">
      <c r="A56" s="12"/>
      <c r="B56" s="13"/>
      <c r="C56" s="55" t="s">
        <v>1</v>
      </c>
      <c r="D56" s="55" t="s">
        <v>336</v>
      </c>
      <c r="E56" s="4" t="s">
        <v>1</v>
      </c>
      <c r="F56" s="56">
        <v>71.73</v>
      </c>
      <c r="G56" s="12"/>
      <c r="H56" s="13"/>
    </row>
    <row r="57" spans="1:8" s="2" customFormat="1" ht="16.899999999999999" customHeight="1">
      <c r="A57" s="12"/>
      <c r="B57" s="13"/>
      <c r="C57" s="55" t="s">
        <v>1</v>
      </c>
      <c r="D57" s="55" t="s">
        <v>342</v>
      </c>
      <c r="E57" s="4" t="s">
        <v>1</v>
      </c>
      <c r="F57" s="56">
        <v>0</v>
      </c>
      <c r="G57" s="12"/>
      <c r="H57" s="13"/>
    </row>
    <row r="58" spans="1:8" s="2" customFormat="1" ht="16.899999999999999" customHeight="1">
      <c r="A58" s="12"/>
      <c r="B58" s="13"/>
      <c r="C58" s="55" t="s">
        <v>1</v>
      </c>
      <c r="D58" s="55" t="s">
        <v>343</v>
      </c>
      <c r="E58" s="4" t="s">
        <v>1</v>
      </c>
      <c r="F58" s="56">
        <v>0</v>
      </c>
      <c r="G58" s="12"/>
      <c r="H58" s="13"/>
    </row>
    <row r="59" spans="1:8" s="2" customFormat="1" ht="16.899999999999999" customHeight="1">
      <c r="A59" s="12"/>
      <c r="B59" s="13"/>
      <c r="C59" s="55" t="s">
        <v>1</v>
      </c>
      <c r="D59" s="55" t="s">
        <v>344</v>
      </c>
      <c r="E59" s="4" t="s">
        <v>1</v>
      </c>
      <c r="F59" s="56">
        <v>74.930000000000007</v>
      </c>
      <c r="G59" s="12"/>
      <c r="H59" s="13"/>
    </row>
    <row r="60" spans="1:8" s="2" customFormat="1" ht="16.899999999999999" customHeight="1">
      <c r="A60" s="12"/>
      <c r="B60" s="13"/>
      <c r="C60" s="55" t="s">
        <v>1</v>
      </c>
      <c r="D60" s="55" t="s">
        <v>1108</v>
      </c>
      <c r="E60" s="4" t="s">
        <v>1</v>
      </c>
      <c r="F60" s="56">
        <v>-4.8</v>
      </c>
      <c r="G60" s="12"/>
      <c r="H60" s="13"/>
    </row>
    <row r="61" spans="1:8" s="2" customFormat="1" ht="16.899999999999999" customHeight="1">
      <c r="A61" s="12"/>
      <c r="B61" s="13"/>
      <c r="C61" s="55" t="s">
        <v>1</v>
      </c>
      <c r="D61" s="55" t="s">
        <v>345</v>
      </c>
      <c r="E61" s="4" t="s">
        <v>1</v>
      </c>
      <c r="F61" s="56">
        <v>39.825000000000003</v>
      </c>
      <c r="G61" s="12"/>
      <c r="H61" s="13"/>
    </row>
    <row r="62" spans="1:8" s="2" customFormat="1" ht="16.899999999999999" customHeight="1">
      <c r="A62" s="12"/>
      <c r="B62" s="13"/>
      <c r="C62" s="55" t="s">
        <v>1</v>
      </c>
      <c r="D62" s="55" t="s">
        <v>1109</v>
      </c>
      <c r="E62" s="4" t="s">
        <v>1</v>
      </c>
      <c r="F62" s="56">
        <v>-3.2</v>
      </c>
      <c r="G62" s="12"/>
      <c r="H62" s="13"/>
    </row>
    <row r="63" spans="1:8" s="2" customFormat="1" ht="16.899999999999999" customHeight="1">
      <c r="A63" s="12"/>
      <c r="B63" s="13"/>
      <c r="C63" s="55" t="s">
        <v>1</v>
      </c>
      <c r="D63" s="55" t="s">
        <v>346</v>
      </c>
      <c r="E63" s="4" t="s">
        <v>1</v>
      </c>
      <c r="F63" s="56">
        <v>39.825000000000003</v>
      </c>
      <c r="G63" s="12"/>
      <c r="H63" s="13"/>
    </row>
    <row r="64" spans="1:8" s="2" customFormat="1" ht="16.899999999999999" customHeight="1">
      <c r="A64" s="12"/>
      <c r="B64" s="13"/>
      <c r="C64" s="55" t="s">
        <v>1</v>
      </c>
      <c r="D64" s="55" t="s">
        <v>1110</v>
      </c>
      <c r="E64" s="4" t="s">
        <v>1</v>
      </c>
      <c r="F64" s="56">
        <v>-1.6</v>
      </c>
      <c r="G64" s="12"/>
      <c r="H64" s="13"/>
    </row>
    <row r="65" spans="1:8" s="2" customFormat="1" ht="16.899999999999999" customHeight="1">
      <c r="A65" s="12"/>
      <c r="B65" s="13"/>
      <c r="C65" s="55" t="s">
        <v>1</v>
      </c>
      <c r="D65" s="55" t="s">
        <v>353</v>
      </c>
      <c r="E65" s="4" t="s">
        <v>1</v>
      </c>
      <c r="F65" s="56">
        <v>93.894999999999996</v>
      </c>
      <c r="G65" s="12"/>
      <c r="H65" s="13"/>
    </row>
    <row r="66" spans="1:8" s="2" customFormat="1" ht="16.899999999999999" customHeight="1">
      <c r="A66" s="12"/>
      <c r="B66" s="13"/>
      <c r="C66" s="55" t="s">
        <v>1</v>
      </c>
      <c r="D66" s="55" t="s">
        <v>1110</v>
      </c>
      <c r="E66" s="4" t="s">
        <v>1</v>
      </c>
      <c r="F66" s="56">
        <v>-1.6</v>
      </c>
      <c r="G66" s="12"/>
      <c r="H66" s="13"/>
    </row>
    <row r="67" spans="1:8" s="2" customFormat="1" ht="16.899999999999999" customHeight="1">
      <c r="A67" s="12"/>
      <c r="B67" s="13"/>
      <c r="C67" s="55" t="s">
        <v>1</v>
      </c>
      <c r="D67" s="55" t="s">
        <v>1111</v>
      </c>
      <c r="E67" s="4" t="s">
        <v>1</v>
      </c>
      <c r="F67" s="56">
        <v>0</v>
      </c>
      <c r="G67" s="12"/>
      <c r="H67" s="13"/>
    </row>
    <row r="68" spans="1:8" s="2" customFormat="1" ht="16.899999999999999" customHeight="1">
      <c r="A68" s="12"/>
      <c r="B68" s="13"/>
      <c r="C68" s="55" t="s">
        <v>1</v>
      </c>
      <c r="D68" s="55" t="s">
        <v>1112</v>
      </c>
      <c r="E68" s="4" t="s">
        <v>1</v>
      </c>
      <c r="F68" s="56">
        <v>0</v>
      </c>
      <c r="G68" s="12"/>
      <c r="H68" s="13"/>
    </row>
    <row r="69" spans="1:8" s="2" customFormat="1" ht="16.899999999999999" customHeight="1">
      <c r="A69" s="12"/>
      <c r="B69" s="13"/>
      <c r="C69" s="55" t="s">
        <v>1</v>
      </c>
      <c r="D69" s="55" t="s">
        <v>347</v>
      </c>
      <c r="E69" s="4" t="s">
        <v>1</v>
      </c>
      <c r="F69" s="56">
        <v>35.4</v>
      </c>
      <c r="G69" s="12"/>
      <c r="H69" s="13"/>
    </row>
    <row r="70" spans="1:8" s="2" customFormat="1" ht="16.899999999999999" customHeight="1">
      <c r="A70" s="12"/>
      <c r="B70" s="13"/>
      <c r="C70" s="55" t="s">
        <v>1</v>
      </c>
      <c r="D70" s="55" t="s">
        <v>349</v>
      </c>
      <c r="E70" s="4" t="s">
        <v>1</v>
      </c>
      <c r="F70" s="56">
        <v>88.378</v>
      </c>
      <c r="G70" s="12"/>
      <c r="H70" s="13"/>
    </row>
    <row r="71" spans="1:8" s="2" customFormat="1" ht="16.899999999999999" customHeight="1">
      <c r="A71" s="12"/>
      <c r="B71" s="13"/>
      <c r="C71" s="55" t="s">
        <v>1</v>
      </c>
      <c r="D71" s="55" t="s">
        <v>357</v>
      </c>
      <c r="E71" s="4" t="s">
        <v>1</v>
      </c>
      <c r="F71" s="56">
        <v>41.743000000000002</v>
      </c>
      <c r="G71" s="12"/>
      <c r="H71" s="13"/>
    </row>
    <row r="72" spans="1:8" s="2" customFormat="1" ht="16.899999999999999" customHeight="1">
      <c r="A72" s="12"/>
      <c r="B72" s="13"/>
      <c r="C72" s="55" t="s">
        <v>1</v>
      </c>
      <c r="D72" s="55" t="s">
        <v>1110</v>
      </c>
      <c r="E72" s="4" t="s">
        <v>1</v>
      </c>
      <c r="F72" s="56">
        <v>-1.6</v>
      </c>
      <c r="G72" s="12"/>
      <c r="H72" s="13"/>
    </row>
    <row r="73" spans="1:8" s="2" customFormat="1" ht="16.899999999999999" customHeight="1">
      <c r="A73" s="12"/>
      <c r="B73" s="13"/>
      <c r="C73" s="55" t="s">
        <v>1</v>
      </c>
      <c r="D73" s="55" t="s">
        <v>1113</v>
      </c>
      <c r="E73" s="4" t="s">
        <v>1</v>
      </c>
      <c r="F73" s="56">
        <v>42.923000000000002</v>
      </c>
      <c r="G73" s="12"/>
      <c r="H73" s="13"/>
    </row>
    <row r="74" spans="1:8" s="2" customFormat="1" ht="16.899999999999999" customHeight="1">
      <c r="A74" s="12"/>
      <c r="B74" s="13"/>
      <c r="C74" s="55" t="s">
        <v>1</v>
      </c>
      <c r="D74" s="55" t="s">
        <v>352</v>
      </c>
      <c r="E74" s="4" t="s">
        <v>1</v>
      </c>
      <c r="F74" s="56">
        <v>29.725000000000001</v>
      </c>
      <c r="G74" s="12"/>
      <c r="H74" s="13"/>
    </row>
    <row r="75" spans="1:8" s="2" customFormat="1" ht="16.899999999999999" customHeight="1">
      <c r="A75" s="12"/>
      <c r="B75" s="13"/>
      <c r="C75" s="55" t="s">
        <v>1</v>
      </c>
      <c r="D75" s="55" t="s">
        <v>1114</v>
      </c>
      <c r="E75" s="4" t="s">
        <v>1</v>
      </c>
      <c r="F75" s="56">
        <v>74.093000000000004</v>
      </c>
      <c r="G75" s="12"/>
      <c r="H75" s="13"/>
    </row>
    <row r="76" spans="1:8" s="2" customFormat="1" ht="16.899999999999999" customHeight="1">
      <c r="A76" s="12"/>
      <c r="B76" s="13"/>
      <c r="C76" s="55" t="s">
        <v>1</v>
      </c>
      <c r="D76" s="55" t="s">
        <v>1115</v>
      </c>
      <c r="E76" s="4" t="s">
        <v>1</v>
      </c>
      <c r="F76" s="56">
        <v>28.855</v>
      </c>
      <c r="G76" s="12"/>
      <c r="H76" s="13"/>
    </row>
    <row r="77" spans="1:8" s="2" customFormat="1" ht="16.899999999999999" customHeight="1">
      <c r="A77" s="12"/>
      <c r="B77" s="13"/>
      <c r="C77" s="55" t="s">
        <v>1</v>
      </c>
      <c r="D77" s="55" t="s">
        <v>1116</v>
      </c>
      <c r="E77" s="4" t="s">
        <v>1</v>
      </c>
      <c r="F77" s="56">
        <v>15.878</v>
      </c>
      <c r="G77" s="12"/>
      <c r="H77" s="13"/>
    </row>
    <row r="78" spans="1:8" s="2" customFormat="1" ht="16.899999999999999" customHeight="1">
      <c r="A78" s="12"/>
      <c r="B78" s="13"/>
      <c r="C78" s="55" t="s">
        <v>1</v>
      </c>
      <c r="D78" s="55" t="s">
        <v>1117</v>
      </c>
      <c r="E78" s="4" t="s">
        <v>1</v>
      </c>
      <c r="F78" s="56">
        <v>0</v>
      </c>
      <c r="G78" s="12"/>
      <c r="H78" s="13"/>
    </row>
    <row r="79" spans="1:8" s="2" customFormat="1" ht="16.899999999999999" customHeight="1">
      <c r="A79" s="12"/>
      <c r="B79" s="13"/>
      <c r="C79" s="55" t="s">
        <v>1</v>
      </c>
      <c r="D79" s="55" t="s">
        <v>1118</v>
      </c>
      <c r="E79" s="4" t="s">
        <v>1</v>
      </c>
      <c r="F79" s="56">
        <v>-25.92</v>
      </c>
      <c r="G79" s="12"/>
      <c r="H79" s="13"/>
    </row>
    <row r="80" spans="1:8" s="2" customFormat="1" ht="16.899999999999999" customHeight="1">
      <c r="A80" s="12"/>
      <c r="B80" s="13"/>
      <c r="C80" s="55" t="s">
        <v>1</v>
      </c>
      <c r="D80" s="55" t="s">
        <v>1119</v>
      </c>
      <c r="E80" s="4" t="s">
        <v>1</v>
      </c>
      <c r="F80" s="56">
        <v>1.02</v>
      </c>
      <c r="G80" s="12"/>
      <c r="H80" s="13"/>
    </row>
    <row r="81" spans="1:8" s="2" customFormat="1" ht="16.899999999999999" customHeight="1">
      <c r="A81" s="12"/>
      <c r="B81" s="13"/>
      <c r="C81" s="55" t="s">
        <v>1</v>
      </c>
      <c r="D81" s="55" t="s">
        <v>1120</v>
      </c>
      <c r="E81" s="4" t="s">
        <v>1</v>
      </c>
      <c r="F81" s="56">
        <v>0</v>
      </c>
      <c r="G81" s="12"/>
      <c r="H81" s="13"/>
    </row>
    <row r="82" spans="1:8" s="2" customFormat="1" ht="16.899999999999999" customHeight="1">
      <c r="A82" s="12"/>
      <c r="B82" s="13"/>
      <c r="C82" s="55" t="s">
        <v>1</v>
      </c>
      <c r="D82" s="55" t="s">
        <v>1121</v>
      </c>
      <c r="E82" s="4" t="s">
        <v>1</v>
      </c>
      <c r="F82" s="56">
        <v>19.350000000000001</v>
      </c>
      <c r="G82" s="12"/>
      <c r="H82" s="13"/>
    </row>
    <row r="83" spans="1:8" s="2" customFormat="1" ht="16.899999999999999" customHeight="1">
      <c r="A83" s="12"/>
      <c r="B83" s="13"/>
      <c r="C83" s="55" t="s">
        <v>1</v>
      </c>
      <c r="D83" s="55" t="s">
        <v>1122</v>
      </c>
      <c r="E83" s="4" t="s">
        <v>1</v>
      </c>
      <c r="F83" s="56">
        <v>155.72999999999999</v>
      </c>
      <c r="G83" s="12"/>
      <c r="H83" s="13"/>
    </row>
    <row r="84" spans="1:8" s="2" customFormat="1" ht="16.899999999999999" customHeight="1">
      <c r="A84" s="12"/>
      <c r="B84" s="13"/>
      <c r="C84" s="55" t="s">
        <v>1</v>
      </c>
      <c r="D84" s="55" t="s">
        <v>1123</v>
      </c>
      <c r="E84" s="4" t="s">
        <v>1</v>
      </c>
      <c r="F84" s="56">
        <v>68.48</v>
      </c>
      <c r="G84" s="12"/>
      <c r="H84" s="13"/>
    </row>
    <row r="85" spans="1:8" s="2" customFormat="1" ht="16.899999999999999" customHeight="1">
      <c r="A85" s="12"/>
      <c r="B85" s="13"/>
      <c r="C85" s="55" t="s">
        <v>1</v>
      </c>
      <c r="D85" s="55" t="s">
        <v>1125</v>
      </c>
      <c r="E85" s="4" t="s">
        <v>1</v>
      </c>
      <c r="F85" s="56">
        <v>0</v>
      </c>
      <c r="G85" s="12"/>
      <c r="H85" s="13"/>
    </row>
    <row r="86" spans="1:8" s="2" customFormat="1" ht="16.899999999999999" customHeight="1">
      <c r="A86" s="12"/>
      <c r="B86" s="13"/>
      <c r="C86" s="55" t="s">
        <v>1</v>
      </c>
      <c r="D86" s="55" t="s">
        <v>155</v>
      </c>
      <c r="E86" s="4" t="s">
        <v>1</v>
      </c>
      <c r="F86" s="56">
        <v>26.632000000000001</v>
      </c>
      <c r="G86" s="12"/>
      <c r="H86" s="13"/>
    </row>
    <row r="87" spans="1:8" s="2" customFormat="1" ht="16.899999999999999" customHeight="1">
      <c r="A87" s="12"/>
      <c r="B87" s="13"/>
      <c r="C87" s="55" t="s">
        <v>1</v>
      </c>
      <c r="D87" s="55" t="s">
        <v>1127</v>
      </c>
      <c r="E87" s="4" t="s">
        <v>1</v>
      </c>
      <c r="F87" s="56">
        <v>12.42</v>
      </c>
      <c r="G87" s="12"/>
      <c r="H87" s="13"/>
    </row>
    <row r="88" spans="1:8" s="2" customFormat="1" ht="16.899999999999999" customHeight="1">
      <c r="A88" s="12"/>
      <c r="B88" s="13"/>
      <c r="C88" s="55" t="s">
        <v>1</v>
      </c>
      <c r="D88" s="55" t="s">
        <v>1128</v>
      </c>
      <c r="E88" s="4" t="s">
        <v>1</v>
      </c>
      <c r="F88" s="56">
        <v>38.79</v>
      </c>
      <c r="G88" s="12"/>
      <c r="H88" s="13"/>
    </row>
    <row r="89" spans="1:8" s="2" customFormat="1" ht="16.899999999999999" customHeight="1">
      <c r="A89" s="12"/>
      <c r="B89" s="13"/>
      <c r="C89" s="55" t="s">
        <v>1</v>
      </c>
      <c r="D89" s="55" t="s">
        <v>1129</v>
      </c>
      <c r="E89" s="4" t="s">
        <v>1</v>
      </c>
      <c r="F89" s="56">
        <v>26.28</v>
      </c>
      <c r="G89" s="12"/>
      <c r="H89" s="13"/>
    </row>
    <row r="90" spans="1:8" s="2" customFormat="1" ht="16.899999999999999" customHeight="1">
      <c r="A90" s="12"/>
      <c r="B90" s="13"/>
      <c r="C90" s="55" t="s">
        <v>1</v>
      </c>
      <c r="D90" s="55" t="s">
        <v>1130</v>
      </c>
      <c r="E90" s="4" t="s">
        <v>1</v>
      </c>
      <c r="F90" s="56">
        <v>12.105</v>
      </c>
      <c r="G90" s="12"/>
      <c r="H90" s="13"/>
    </row>
    <row r="91" spans="1:8" s="2" customFormat="1" ht="16.899999999999999" customHeight="1">
      <c r="A91" s="12"/>
      <c r="B91" s="13"/>
      <c r="C91" s="55" t="s">
        <v>1</v>
      </c>
      <c r="D91" s="55" t="s">
        <v>1131</v>
      </c>
      <c r="E91" s="4" t="s">
        <v>1</v>
      </c>
      <c r="F91" s="56">
        <v>12.105</v>
      </c>
      <c r="G91" s="12"/>
      <c r="H91" s="13"/>
    </row>
    <row r="92" spans="1:8" s="2" customFormat="1" ht="16.899999999999999" customHeight="1">
      <c r="A92" s="12"/>
      <c r="B92" s="13"/>
      <c r="C92" s="55" t="s">
        <v>1</v>
      </c>
      <c r="D92" s="55" t="s">
        <v>1132</v>
      </c>
      <c r="E92" s="4" t="s">
        <v>1</v>
      </c>
      <c r="F92" s="56">
        <v>39.005000000000003</v>
      </c>
      <c r="G92" s="12"/>
      <c r="H92" s="13"/>
    </row>
    <row r="93" spans="1:8" s="2" customFormat="1" ht="16.899999999999999" customHeight="1">
      <c r="A93" s="12"/>
      <c r="B93" s="13"/>
      <c r="C93" s="55" t="s">
        <v>1</v>
      </c>
      <c r="D93" s="55" t="s">
        <v>1133</v>
      </c>
      <c r="E93" s="4" t="s">
        <v>1</v>
      </c>
      <c r="F93" s="56">
        <v>39.005000000000003</v>
      </c>
      <c r="G93" s="12"/>
      <c r="H93" s="13"/>
    </row>
    <row r="94" spans="1:8" s="2" customFormat="1" ht="16.899999999999999" customHeight="1">
      <c r="A94" s="12"/>
      <c r="B94" s="13"/>
      <c r="C94" s="55" t="s">
        <v>1</v>
      </c>
      <c r="D94" s="55" t="s">
        <v>1134</v>
      </c>
      <c r="E94" s="4" t="s">
        <v>1</v>
      </c>
      <c r="F94" s="56">
        <v>8.2349999999999994</v>
      </c>
      <c r="G94" s="12"/>
      <c r="H94" s="13"/>
    </row>
    <row r="95" spans="1:8" s="2" customFormat="1" ht="16.899999999999999" customHeight="1">
      <c r="A95" s="12"/>
      <c r="B95" s="13"/>
      <c r="C95" s="55" t="s">
        <v>1</v>
      </c>
      <c r="D95" s="55" t="s">
        <v>661</v>
      </c>
      <c r="E95" s="4" t="s">
        <v>1</v>
      </c>
      <c r="F95" s="56">
        <v>1.26</v>
      </c>
      <c r="G95" s="12"/>
      <c r="H95" s="13"/>
    </row>
    <row r="96" spans="1:8" s="2" customFormat="1" ht="16.899999999999999" customHeight="1">
      <c r="A96" s="12"/>
      <c r="B96" s="13"/>
      <c r="C96" s="55" t="s">
        <v>1</v>
      </c>
      <c r="D96" s="55" t="s">
        <v>1135</v>
      </c>
      <c r="E96" s="4" t="s">
        <v>1</v>
      </c>
      <c r="F96" s="56">
        <v>4.7249999999999996</v>
      </c>
      <c r="G96" s="12"/>
      <c r="H96" s="13"/>
    </row>
    <row r="97" spans="1:8" s="2" customFormat="1" ht="16.899999999999999" customHeight="1">
      <c r="A97" s="12"/>
      <c r="B97" s="13"/>
      <c r="C97" s="55" t="s">
        <v>1</v>
      </c>
      <c r="D97" s="55" t="s">
        <v>1136</v>
      </c>
      <c r="E97" s="4" t="s">
        <v>1</v>
      </c>
      <c r="F97" s="56">
        <v>8.5050000000000008</v>
      </c>
      <c r="G97" s="12"/>
      <c r="H97" s="13"/>
    </row>
    <row r="98" spans="1:8" s="2" customFormat="1" ht="16.899999999999999" customHeight="1">
      <c r="A98" s="12"/>
      <c r="B98" s="13"/>
      <c r="C98" s="55" t="s">
        <v>1</v>
      </c>
      <c r="D98" s="55" t="s">
        <v>1137</v>
      </c>
      <c r="E98" s="4" t="s">
        <v>1</v>
      </c>
      <c r="F98" s="56">
        <v>19.43</v>
      </c>
      <c r="G98" s="12"/>
      <c r="H98" s="13"/>
    </row>
    <row r="99" spans="1:8" s="2" customFormat="1" ht="16.899999999999999" customHeight="1">
      <c r="A99" s="12"/>
      <c r="B99" s="13"/>
      <c r="C99" s="55" t="s">
        <v>1</v>
      </c>
      <c r="D99" s="55" t="s">
        <v>1138</v>
      </c>
      <c r="E99" s="4" t="s">
        <v>1</v>
      </c>
      <c r="F99" s="56">
        <v>-1.5760000000000001</v>
      </c>
      <c r="G99" s="12"/>
      <c r="H99" s="13"/>
    </row>
    <row r="100" spans="1:8" s="2" customFormat="1" ht="16.899999999999999" customHeight="1">
      <c r="A100" s="12"/>
      <c r="B100" s="13"/>
      <c r="C100" s="55" t="s">
        <v>1</v>
      </c>
      <c r="D100" s="55" t="s">
        <v>1139</v>
      </c>
      <c r="E100" s="4" t="s">
        <v>1</v>
      </c>
      <c r="F100" s="56">
        <v>22.184999999999999</v>
      </c>
      <c r="G100" s="12"/>
      <c r="H100" s="13"/>
    </row>
    <row r="101" spans="1:8" s="2" customFormat="1" ht="16.899999999999999" customHeight="1">
      <c r="A101" s="12"/>
      <c r="B101" s="13"/>
      <c r="C101" s="55" t="s">
        <v>1</v>
      </c>
      <c r="D101" s="55" t="s">
        <v>1140</v>
      </c>
      <c r="E101" s="4" t="s">
        <v>1</v>
      </c>
      <c r="F101" s="56">
        <v>-2.8570000000000002</v>
      </c>
      <c r="G101" s="12"/>
      <c r="H101" s="13"/>
    </row>
    <row r="102" spans="1:8" s="2" customFormat="1" ht="16.899999999999999" customHeight="1">
      <c r="A102" s="12"/>
      <c r="B102" s="13"/>
      <c r="C102" s="55" t="s">
        <v>1</v>
      </c>
      <c r="D102" s="55" t="s">
        <v>1141</v>
      </c>
      <c r="E102" s="4" t="s">
        <v>1</v>
      </c>
      <c r="F102" s="56">
        <v>-4.7279999999999998</v>
      </c>
      <c r="G102" s="12"/>
      <c r="H102" s="13"/>
    </row>
    <row r="103" spans="1:8" s="2" customFormat="1" ht="16.899999999999999" customHeight="1">
      <c r="A103" s="12"/>
      <c r="B103" s="13"/>
      <c r="C103" s="55" t="s">
        <v>1</v>
      </c>
      <c r="D103" s="55" t="s">
        <v>1142</v>
      </c>
      <c r="E103" s="4" t="s">
        <v>1</v>
      </c>
      <c r="F103" s="56">
        <v>-1.1819999999999999</v>
      </c>
      <c r="G103" s="12"/>
      <c r="H103" s="13"/>
    </row>
    <row r="104" spans="1:8" s="2" customFormat="1" ht="16.899999999999999" customHeight="1">
      <c r="A104" s="12"/>
      <c r="B104" s="13"/>
      <c r="C104" s="55" t="s">
        <v>1</v>
      </c>
      <c r="D104" s="55" t="s">
        <v>1143</v>
      </c>
      <c r="E104" s="4" t="s">
        <v>1</v>
      </c>
      <c r="F104" s="56">
        <v>6.96</v>
      </c>
      <c r="G104" s="12"/>
      <c r="H104" s="13"/>
    </row>
    <row r="105" spans="1:8" s="2" customFormat="1" ht="16.899999999999999" customHeight="1">
      <c r="A105" s="12"/>
      <c r="B105" s="13"/>
      <c r="C105" s="55" t="s">
        <v>1</v>
      </c>
      <c r="D105" s="55" t="s">
        <v>1144</v>
      </c>
      <c r="E105" s="4" t="s">
        <v>1</v>
      </c>
      <c r="F105" s="56">
        <v>4.6399999999999997</v>
      </c>
      <c r="G105" s="12"/>
      <c r="H105" s="13"/>
    </row>
    <row r="106" spans="1:8" s="2" customFormat="1" ht="16.899999999999999" customHeight="1">
      <c r="A106" s="12"/>
      <c r="B106" s="13"/>
      <c r="C106" s="55" t="s">
        <v>1</v>
      </c>
      <c r="D106" s="55" t="s">
        <v>1145</v>
      </c>
      <c r="E106" s="4" t="s">
        <v>1</v>
      </c>
      <c r="F106" s="56">
        <v>35.234999999999999</v>
      </c>
      <c r="G106" s="12"/>
      <c r="H106" s="13"/>
    </row>
    <row r="107" spans="1:8" s="2" customFormat="1" ht="16.899999999999999" customHeight="1">
      <c r="A107" s="12"/>
      <c r="B107" s="13"/>
      <c r="C107" s="55" t="s">
        <v>1</v>
      </c>
      <c r="D107" s="55" t="s">
        <v>1146</v>
      </c>
      <c r="E107" s="4" t="s">
        <v>1</v>
      </c>
      <c r="F107" s="56">
        <v>-2.25</v>
      </c>
      <c r="G107" s="12"/>
      <c r="H107" s="13"/>
    </row>
    <row r="108" spans="1:8" s="2" customFormat="1" ht="16.899999999999999" customHeight="1">
      <c r="A108" s="12"/>
      <c r="B108" s="13"/>
      <c r="C108" s="55" t="s">
        <v>1</v>
      </c>
      <c r="D108" s="55" t="s">
        <v>1138</v>
      </c>
      <c r="E108" s="4" t="s">
        <v>1</v>
      </c>
      <c r="F108" s="56">
        <v>-1.5760000000000001</v>
      </c>
      <c r="G108" s="12"/>
      <c r="H108" s="13"/>
    </row>
    <row r="109" spans="1:8" s="2" customFormat="1" ht="16.899999999999999" customHeight="1">
      <c r="A109" s="12"/>
      <c r="B109" s="13"/>
      <c r="C109" s="55" t="s">
        <v>1</v>
      </c>
      <c r="D109" s="55" t="s">
        <v>1147</v>
      </c>
      <c r="E109" s="4" t="s">
        <v>1</v>
      </c>
      <c r="F109" s="56">
        <v>6.84</v>
      </c>
      <c r="G109" s="12"/>
      <c r="H109" s="13"/>
    </row>
    <row r="110" spans="1:8" s="2" customFormat="1" ht="16.899999999999999" customHeight="1">
      <c r="A110" s="12"/>
      <c r="B110" s="13"/>
      <c r="C110" s="55" t="s">
        <v>1</v>
      </c>
      <c r="D110" s="55" t="s">
        <v>1148</v>
      </c>
      <c r="E110" s="4" t="s">
        <v>1</v>
      </c>
      <c r="F110" s="56">
        <v>7.9790000000000001</v>
      </c>
      <c r="G110" s="12"/>
      <c r="H110" s="13"/>
    </row>
    <row r="111" spans="1:8" s="2" customFormat="1" ht="16.899999999999999" customHeight="1">
      <c r="A111" s="12"/>
      <c r="B111" s="13"/>
      <c r="C111" s="55" t="s">
        <v>1</v>
      </c>
      <c r="D111" s="55" t="s">
        <v>1149</v>
      </c>
      <c r="E111" s="4" t="s">
        <v>1</v>
      </c>
      <c r="F111" s="56">
        <v>30</v>
      </c>
      <c r="G111" s="12"/>
      <c r="H111" s="13"/>
    </row>
    <row r="112" spans="1:8" s="2" customFormat="1" ht="16.899999999999999" customHeight="1">
      <c r="A112" s="12"/>
      <c r="B112" s="13"/>
      <c r="C112" s="55" t="s">
        <v>118</v>
      </c>
      <c r="D112" s="55" t="s">
        <v>1151</v>
      </c>
      <c r="E112" s="4" t="s">
        <v>1</v>
      </c>
      <c r="F112" s="56">
        <v>1403.9670000000001</v>
      </c>
      <c r="G112" s="12"/>
      <c r="H112" s="13"/>
    </row>
    <row r="113" spans="1:8" s="2" customFormat="1" ht="16.899999999999999" customHeight="1">
      <c r="A113" s="12"/>
      <c r="B113" s="13"/>
      <c r="C113" s="57" t="s">
        <v>2626</v>
      </c>
      <c r="D113" s="12"/>
      <c r="E113" s="12"/>
      <c r="F113" s="12"/>
      <c r="G113" s="12"/>
      <c r="H113" s="13"/>
    </row>
    <row r="114" spans="1:8" s="2" customFormat="1" ht="16.899999999999999" customHeight="1">
      <c r="A114" s="12"/>
      <c r="B114" s="13"/>
      <c r="C114" s="55" t="s">
        <v>1102</v>
      </c>
      <c r="D114" s="55" t="s">
        <v>1103</v>
      </c>
      <c r="E114" s="4" t="s">
        <v>116</v>
      </c>
      <c r="F114" s="56">
        <v>1403.9670000000001</v>
      </c>
      <c r="G114" s="12"/>
      <c r="H114" s="13"/>
    </row>
    <row r="115" spans="1:8" s="2" customFormat="1" ht="16.899999999999999" customHeight="1">
      <c r="A115" s="12"/>
      <c r="B115" s="13"/>
      <c r="C115" s="55" t="s">
        <v>1153</v>
      </c>
      <c r="D115" s="55" t="s">
        <v>1154</v>
      </c>
      <c r="E115" s="4" t="s">
        <v>116</v>
      </c>
      <c r="F115" s="56">
        <v>1403.9670000000001</v>
      </c>
      <c r="G115" s="12"/>
      <c r="H115" s="13"/>
    </row>
    <row r="116" spans="1:8" s="2" customFormat="1" ht="16.899999999999999" customHeight="1">
      <c r="A116" s="12"/>
      <c r="B116" s="13"/>
      <c r="C116" s="55" t="s">
        <v>1098</v>
      </c>
      <c r="D116" s="55" t="s">
        <v>1099</v>
      </c>
      <c r="E116" s="4" t="s">
        <v>116</v>
      </c>
      <c r="F116" s="56">
        <v>1403.9670000000001</v>
      </c>
      <c r="G116" s="12"/>
      <c r="H116" s="13"/>
    </row>
    <row r="117" spans="1:8" s="2" customFormat="1" ht="16.899999999999999" customHeight="1">
      <c r="A117" s="12"/>
      <c r="B117" s="13"/>
      <c r="C117" s="51" t="s">
        <v>122</v>
      </c>
      <c r="D117" s="52" t="s">
        <v>123</v>
      </c>
      <c r="E117" s="53" t="s">
        <v>116</v>
      </c>
      <c r="F117" s="54">
        <v>90.695999999999998</v>
      </c>
      <c r="G117" s="12"/>
      <c r="H117" s="13"/>
    </row>
    <row r="118" spans="1:8" s="2" customFormat="1" ht="16.899999999999999" customHeight="1">
      <c r="A118" s="12"/>
      <c r="B118" s="13"/>
      <c r="C118" s="55" t="s">
        <v>1</v>
      </c>
      <c r="D118" s="55" t="s">
        <v>1056</v>
      </c>
      <c r="E118" s="4" t="s">
        <v>1</v>
      </c>
      <c r="F118" s="56">
        <v>0</v>
      </c>
      <c r="G118" s="12"/>
      <c r="H118" s="13"/>
    </row>
    <row r="119" spans="1:8" s="2" customFormat="1" ht="16.899999999999999" customHeight="1">
      <c r="A119" s="12"/>
      <c r="B119" s="13"/>
      <c r="C119" s="55" t="s">
        <v>1</v>
      </c>
      <c r="D119" s="55" t="s">
        <v>1057</v>
      </c>
      <c r="E119" s="4" t="s">
        <v>1</v>
      </c>
      <c r="F119" s="56">
        <v>6</v>
      </c>
      <c r="G119" s="12"/>
      <c r="H119" s="13"/>
    </row>
    <row r="120" spans="1:8" s="2" customFormat="1" ht="16.899999999999999" customHeight="1">
      <c r="A120" s="12"/>
      <c r="B120" s="13"/>
      <c r="C120" s="55" t="s">
        <v>1</v>
      </c>
      <c r="D120" s="55" t="s">
        <v>1058</v>
      </c>
      <c r="E120" s="4" t="s">
        <v>1</v>
      </c>
      <c r="F120" s="56">
        <v>0</v>
      </c>
      <c r="G120" s="12"/>
      <c r="H120" s="13"/>
    </row>
    <row r="121" spans="1:8" s="2" customFormat="1" ht="16.899999999999999" customHeight="1">
      <c r="A121" s="12"/>
      <c r="B121" s="13"/>
      <c r="C121" s="55" t="s">
        <v>1</v>
      </c>
      <c r="D121" s="55" t="s">
        <v>1059</v>
      </c>
      <c r="E121" s="4" t="s">
        <v>1</v>
      </c>
      <c r="F121" s="56">
        <v>32.6</v>
      </c>
      <c r="G121" s="12"/>
      <c r="H121" s="13"/>
    </row>
    <row r="122" spans="1:8" s="2" customFormat="1" ht="16.899999999999999" customHeight="1">
      <c r="A122" s="12"/>
      <c r="B122" s="13"/>
      <c r="C122" s="55" t="s">
        <v>1</v>
      </c>
      <c r="D122" s="55" t="s">
        <v>1060</v>
      </c>
      <c r="E122" s="4" t="s">
        <v>1</v>
      </c>
      <c r="F122" s="56">
        <v>26.8</v>
      </c>
      <c r="G122" s="12"/>
      <c r="H122" s="13"/>
    </row>
    <row r="123" spans="1:8" s="2" customFormat="1" ht="16.899999999999999" customHeight="1">
      <c r="A123" s="12"/>
      <c r="B123" s="13"/>
      <c r="C123" s="55" t="s">
        <v>1</v>
      </c>
      <c r="D123" s="55" t="s">
        <v>1061</v>
      </c>
      <c r="E123" s="4" t="s">
        <v>1</v>
      </c>
      <c r="F123" s="56">
        <v>2.0630000000000002</v>
      </c>
      <c r="G123" s="12"/>
      <c r="H123" s="13"/>
    </row>
    <row r="124" spans="1:8" s="2" customFormat="1" ht="16.899999999999999" customHeight="1">
      <c r="A124" s="12"/>
      <c r="B124" s="13"/>
      <c r="C124" s="55" t="s">
        <v>1</v>
      </c>
      <c r="D124" s="55" t="s">
        <v>325</v>
      </c>
      <c r="E124" s="4" t="s">
        <v>1</v>
      </c>
      <c r="F124" s="56">
        <v>-1.68</v>
      </c>
      <c r="G124" s="12"/>
      <c r="H124" s="13"/>
    </row>
    <row r="125" spans="1:8" s="2" customFormat="1" ht="16.899999999999999" customHeight="1">
      <c r="A125" s="12"/>
      <c r="B125" s="13"/>
      <c r="C125" s="55" t="s">
        <v>1</v>
      </c>
      <c r="D125" s="55" t="s">
        <v>1062</v>
      </c>
      <c r="E125" s="4" t="s">
        <v>1</v>
      </c>
      <c r="F125" s="56">
        <v>8.625</v>
      </c>
      <c r="G125" s="12"/>
      <c r="H125" s="13"/>
    </row>
    <row r="126" spans="1:8" s="2" customFormat="1" ht="16.899999999999999" customHeight="1">
      <c r="A126" s="12"/>
      <c r="B126" s="13"/>
      <c r="C126" s="55" t="s">
        <v>1</v>
      </c>
      <c r="D126" s="55" t="s">
        <v>1063</v>
      </c>
      <c r="E126" s="4" t="s">
        <v>1</v>
      </c>
      <c r="F126" s="56">
        <v>8.2880000000000003</v>
      </c>
      <c r="G126" s="12"/>
      <c r="H126" s="13"/>
    </row>
    <row r="127" spans="1:8" s="2" customFormat="1" ht="16.899999999999999" customHeight="1">
      <c r="A127" s="12"/>
      <c r="B127" s="13"/>
      <c r="C127" s="55" t="s">
        <v>1</v>
      </c>
      <c r="D127" s="55" t="s">
        <v>1064</v>
      </c>
      <c r="E127" s="4" t="s">
        <v>1</v>
      </c>
      <c r="F127" s="56">
        <v>4.8</v>
      </c>
      <c r="G127" s="12"/>
      <c r="H127" s="13"/>
    </row>
    <row r="128" spans="1:8" s="2" customFormat="1" ht="16.899999999999999" customHeight="1">
      <c r="A128" s="12"/>
      <c r="B128" s="13"/>
      <c r="C128" s="55" t="s">
        <v>1</v>
      </c>
      <c r="D128" s="55" t="s">
        <v>871</v>
      </c>
      <c r="E128" s="4" t="s">
        <v>1</v>
      </c>
      <c r="F128" s="56">
        <v>3.2</v>
      </c>
      <c r="G128" s="12"/>
      <c r="H128" s="13"/>
    </row>
    <row r="129" spans="1:8" s="2" customFormat="1" ht="16.899999999999999" customHeight="1">
      <c r="A129" s="12"/>
      <c r="B129" s="13"/>
      <c r="C129" s="55" t="s">
        <v>122</v>
      </c>
      <c r="D129" s="55" t="s">
        <v>1065</v>
      </c>
      <c r="E129" s="4" t="s">
        <v>1</v>
      </c>
      <c r="F129" s="56">
        <v>90.695999999999998</v>
      </c>
      <c r="G129" s="12"/>
      <c r="H129" s="13"/>
    </row>
    <row r="130" spans="1:8" s="2" customFormat="1" ht="16.899999999999999" customHeight="1">
      <c r="A130" s="12"/>
      <c r="B130" s="13"/>
      <c r="C130" s="57" t="s">
        <v>2626</v>
      </c>
      <c r="D130" s="12"/>
      <c r="E130" s="12"/>
      <c r="F130" s="12"/>
      <c r="G130" s="12"/>
      <c r="H130" s="13"/>
    </row>
    <row r="131" spans="1:8" s="2" customFormat="1" ht="16.899999999999999" customHeight="1">
      <c r="A131" s="12"/>
      <c r="B131" s="13"/>
      <c r="C131" s="55" t="s">
        <v>1050</v>
      </c>
      <c r="D131" s="55" t="s">
        <v>1051</v>
      </c>
      <c r="E131" s="4" t="s">
        <v>116</v>
      </c>
      <c r="F131" s="56">
        <v>265.721</v>
      </c>
      <c r="G131" s="12"/>
      <c r="H131" s="13"/>
    </row>
    <row r="132" spans="1:8" s="2" customFormat="1" ht="16.899999999999999" customHeight="1">
      <c r="A132" s="12"/>
      <c r="B132" s="13"/>
      <c r="C132" s="55" t="s">
        <v>301</v>
      </c>
      <c r="D132" s="55" t="s">
        <v>302</v>
      </c>
      <c r="E132" s="4" t="s">
        <v>116</v>
      </c>
      <c r="F132" s="56">
        <v>322.21199999999999</v>
      </c>
      <c r="G132" s="12"/>
      <c r="H132" s="13"/>
    </row>
    <row r="133" spans="1:8" s="2" customFormat="1" ht="16.899999999999999" customHeight="1">
      <c r="A133" s="12"/>
      <c r="B133" s="13"/>
      <c r="C133" s="55" t="s">
        <v>313</v>
      </c>
      <c r="D133" s="55" t="s">
        <v>314</v>
      </c>
      <c r="E133" s="4" t="s">
        <v>116</v>
      </c>
      <c r="F133" s="56">
        <v>110.246</v>
      </c>
      <c r="G133" s="12"/>
      <c r="H133" s="13"/>
    </row>
    <row r="134" spans="1:8" s="2" customFormat="1" ht="16.899999999999999" customHeight="1">
      <c r="A134" s="12"/>
      <c r="B134" s="13"/>
      <c r="C134" s="51" t="s">
        <v>1055</v>
      </c>
      <c r="D134" s="52" t="s">
        <v>2627</v>
      </c>
      <c r="E134" s="53" t="s">
        <v>116</v>
      </c>
      <c r="F134" s="54">
        <v>162.375</v>
      </c>
      <c r="G134" s="12"/>
      <c r="H134" s="13"/>
    </row>
    <row r="135" spans="1:8" s="2" customFormat="1" ht="16.899999999999999" customHeight="1">
      <c r="A135" s="12"/>
      <c r="B135" s="13"/>
      <c r="C135" s="55" t="s">
        <v>1</v>
      </c>
      <c r="D135" s="55" t="s">
        <v>1053</v>
      </c>
      <c r="E135" s="4" t="s">
        <v>1</v>
      </c>
      <c r="F135" s="56">
        <v>0</v>
      </c>
      <c r="G135" s="12"/>
      <c r="H135" s="13"/>
    </row>
    <row r="136" spans="1:8" s="2" customFormat="1" ht="16.899999999999999" customHeight="1">
      <c r="A136" s="12"/>
      <c r="B136" s="13"/>
      <c r="C136" s="55" t="s">
        <v>1</v>
      </c>
      <c r="D136" s="55" t="s">
        <v>1054</v>
      </c>
      <c r="E136" s="4" t="s">
        <v>1</v>
      </c>
      <c r="F136" s="56">
        <v>0</v>
      </c>
      <c r="G136" s="12"/>
      <c r="H136" s="13"/>
    </row>
    <row r="137" spans="1:8" s="2" customFormat="1" ht="16.899999999999999" customHeight="1">
      <c r="A137" s="12"/>
      <c r="B137" s="13"/>
      <c r="C137" s="55" t="s">
        <v>1</v>
      </c>
      <c r="D137" s="55" t="s">
        <v>1041</v>
      </c>
      <c r="E137" s="4" t="s">
        <v>1</v>
      </c>
      <c r="F137" s="56">
        <v>0</v>
      </c>
      <c r="G137" s="12"/>
      <c r="H137" s="13"/>
    </row>
    <row r="138" spans="1:8" s="2" customFormat="1" ht="16.899999999999999" customHeight="1">
      <c r="A138" s="12"/>
      <c r="B138" s="13"/>
      <c r="C138" s="55" t="s">
        <v>1</v>
      </c>
      <c r="D138" s="55" t="s">
        <v>1042</v>
      </c>
      <c r="E138" s="4" t="s">
        <v>1</v>
      </c>
      <c r="F138" s="56">
        <v>10.95</v>
      </c>
      <c r="G138" s="12"/>
      <c r="H138" s="13"/>
    </row>
    <row r="139" spans="1:8" s="2" customFormat="1" ht="16.899999999999999" customHeight="1">
      <c r="A139" s="12"/>
      <c r="B139" s="13"/>
      <c r="C139" s="55" t="s">
        <v>1</v>
      </c>
      <c r="D139" s="55" t="s">
        <v>1043</v>
      </c>
      <c r="E139" s="4" t="s">
        <v>1</v>
      </c>
      <c r="F139" s="56">
        <v>91.424999999999997</v>
      </c>
      <c r="G139" s="12"/>
      <c r="H139" s="13"/>
    </row>
    <row r="140" spans="1:8" s="2" customFormat="1" ht="16.899999999999999" customHeight="1">
      <c r="A140" s="12"/>
      <c r="B140" s="13"/>
      <c r="C140" s="55" t="s">
        <v>1</v>
      </c>
      <c r="D140" s="55" t="s">
        <v>1044</v>
      </c>
      <c r="E140" s="4" t="s">
        <v>1</v>
      </c>
      <c r="F140" s="56">
        <v>0</v>
      </c>
      <c r="G140" s="12"/>
      <c r="H140" s="13"/>
    </row>
    <row r="141" spans="1:8" s="2" customFormat="1" ht="16.899999999999999" customHeight="1">
      <c r="A141" s="12"/>
      <c r="B141" s="13"/>
      <c r="C141" s="55" t="s">
        <v>1</v>
      </c>
      <c r="D141" s="55" t="s">
        <v>1045</v>
      </c>
      <c r="E141" s="4" t="s">
        <v>1</v>
      </c>
      <c r="F141" s="56">
        <v>31.65</v>
      </c>
      <c r="G141" s="12"/>
      <c r="H141" s="13"/>
    </row>
    <row r="142" spans="1:8" s="2" customFormat="1" ht="16.899999999999999" customHeight="1">
      <c r="A142" s="12"/>
      <c r="B142" s="13"/>
      <c r="C142" s="55" t="s">
        <v>1</v>
      </c>
      <c r="D142" s="55" t="s">
        <v>1046</v>
      </c>
      <c r="E142" s="4" t="s">
        <v>1</v>
      </c>
      <c r="F142" s="56">
        <v>30.75</v>
      </c>
      <c r="G142" s="12"/>
      <c r="H142" s="13"/>
    </row>
    <row r="143" spans="1:8" s="2" customFormat="1" ht="16.899999999999999" customHeight="1">
      <c r="A143" s="12"/>
      <c r="B143" s="13"/>
      <c r="C143" s="55" t="s">
        <v>1</v>
      </c>
      <c r="D143" s="55" t="s">
        <v>1047</v>
      </c>
      <c r="E143" s="4" t="s">
        <v>1</v>
      </c>
      <c r="F143" s="56">
        <v>-2.4</v>
      </c>
      <c r="G143" s="12"/>
      <c r="H143" s="13"/>
    </row>
    <row r="144" spans="1:8" s="2" customFormat="1" ht="16.899999999999999" customHeight="1">
      <c r="A144" s="12"/>
      <c r="B144" s="13"/>
      <c r="C144" s="55" t="s">
        <v>1055</v>
      </c>
      <c r="D144" s="55" t="s">
        <v>1048</v>
      </c>
      <c r="E144" s="4" t="s">
        <v>1</v>
      </c>
      <c r="F144" s="56">
        <v>162.375</v>
      </c>
      <c r="G144" s="12"/>
      <c r="H144" s="13"/>
    </row>
    <row r="145" spans="1:8" s="2" customFormat="1" ht="16.899999999999999" customHeight="1">
      <c r="A145" s="12"/>
      <c r="B145" s="13"/>
      <c r="C145" s="51" t="s">
        <v>125</v>
      </c>
      <c r="D145" s="52" t="s">
        <v>126</v>
      </c>
      <c r="E145" s="53" t="s">
        <v>116</v>
      </c>
      <c r="F145" s="54">
        <v>12.65</v>
      </c>
      <c r="G145" s="12"/>
      <c r="H145" s="13"/>
    </row>
    <row r="146" spans="1:8" s="2" customFormat="1" ht="16.899999999999999" customHeight="1">
      <c r="A146" s="12"/>
      <c r="B146" s="13"/>
      <c r="C146" s="55" t="s">
        <v>1</v>
      </c>
      <c r="D146" s="55" t="s">
        <v>1066</v>
      </c>
      <c r="E146" s="4" t="s">
        <v>1</v>
      </c>
      <c r="F146" s="56">
        <v>0</v>
      </c>
      <c r="G146" s="12"/>
      <c r="H146" s="13"/>
    </row>
    <row r="147" spans="1:8" s="2" customFormat="1" ht="16.899999999999999" customHeight="1">
      <c r="A147" s="12"/>
      <c r="B147" s="13"/>
      <c r="C147" s="55" t="s">
        <v>1</v>
      </c>
      <c r="D147" s="55" t="s">
        <v>1067</v>
      </c>
      <c r="E147" s="4" t="s">
        <v>1</v>
      </c>
      <c r="F147" s="56">
        <v>12.65</v>
      </c>
      <c r="G147" s="12"/>
      <c r="H147" s="13"/>
    </row>
    <row r="148" spans="1:8" s="2" customFormat="1" ht="16.899999999999999" customHeight="1">
      <c r="A148" s="12"/>
      <c r="B148" s="13"/>
      <c r="C148" s="55" t="s">
        <v>125</v>
      </c>
      <c r="D148" s="55" t="s">
        <v>1068</v>
      </c>
      <c r="E148" s="4" t="s">
        <v>1</v>
      </c>
      <c r="F148" s="56">
        <v>12.65</v>
      </c>
      <c r="G148" s="12"/>
      <c r="H148" s="13"/>
    </row>
    <row r="149" spans="1:8" s="2" customFormat="1" ht="16.899999999999999" customHeight="1">
      <c r="A149" s="12"/>
      <c r="B149" s="13"/>
      <c r="C149" s="57" t="s">
        <v>2626</v>
      </c>
      <c r="D149" s="12"/>
      <c r="E149" s="12"/>
      <c r="F149" s="12"/>
      <c r="G149" s="12"/>
      <c r="H149" s="13"/>
    </row>
    <row r="150" spans="1:8" s="2" customFormat="1" ht="16.899999999999999" customHeight="1">
      <c r="A150" s="12"/>
      <c r="B150" s="13"/>
      <c r="C150" s="55" t="s">
        <v>1050</v>
      </c>
      <c r="D150" s="55" t="s">
        <v>1051</v>
      </c>
      <c r="E150" s="4" t="s">
        <v>116</v>
      </c>
      <c r="F150" s="56">
        <v>265.721</v>
      </c>
      <c r="G150" s="12"/>
      <c r="H150" s="13"/>
    </row>
    <row r="151" spans="1:8" s="2" customFormat="1" ht="16.899999999999999" customHeight="1">
      <c r="A151" s="12"/>
      <c r="B151" s="13"/>
      <c r="C151" s="55" t="s">
        <v>301</v>
      </c>
      <c r="D151" s="55" t="s">
        <v>302</v>
      </c>
      <c r="E151" s="4" t="s">
        <v>116</v>
      </c>
      <c r="F151" s="56">
        <v>322.21199999999999</v>
      </c>
      <c r="G151" s="12"/>
      <c r="H151" s="13"/>
    </row>
    <row r="152" spans="1:8" s="2" customFormat="1" ht="16.899999999999999" customHeight="1">
      <c r="A152" s="12"/>
      <c r="B152" s="13"/>
      <c r="C152" s="55" t="s">
        <v>313</v>
      </c>
      <c r="D152" s="55" t="s">
        <v>314</v>
      </c>
      <c r="E152" s="4" t="s">
        <v>116</v>
      </c>
      <c r="F152" s="56">
        <v>110.246</v>
      </c>
      <c r="G152" s="12"/>
      <c r="H152" s="13"/>
    </row>
    <row r="153" spans="1:8" s="2" customFormat="1" ht="16.899999999999999" customHeight="1">
      <c r="A153" s="12"/>
      <c r="B153" s="13"/>
      <c r="C153" s="51" t="s">
        <v>502</v>
      </c>
      <c r="D153" s="52" t="s">
        <v>2628</v>
      </c>
      <c r="E153" s="53" t="s">
        <v>116</v>
      </c>
      <c r="F153" s="54">
        <v>13.8</v>
      </c>
      <c r="G153" s="12"/>
      <c r="H153" s="13"/>
    </row>
    <row r="154" spans="1:8" s="2" customFormat="1" ht="16.899999999999999" customHeight="1">
      <c r="A154" s="12"/>
      <c r="B154" s="13"/>
      <c r="C154" s="55" t="s">
        <v>1</v>
      </c>
      <c r="D154" s="55" t="s">
        <v>499</v>
      </c>
      <c r="E154" s="4" t="s">
        <v>1</v>
      </c>
      <c r="F154" s="56">
        <v>0</v>
      </c>
      <c r="G154" s="12"/>
      <c r="H154" s="13"/>
    </row>
    <row r="155" spans="1:8" s="2" customFormat="1" ht="16.899999999999999" customHeight="1">
      <c r="A155" s="12"/>
      <c r="B155" s="13"/>
      <c r="C155" s="55" t="s">
        <v>1</v>
      </c>
      <c r="D155" s="55" t="s">
        <v>500</v>
      </c>
      <c r="E155" s="4" t="s">
        <v>1</v>
      </c>
      <c r="F155" s="56">
        <v>0</v>
      </c>
      <c r="G155" s="12"/>
      <c r="H155" s="13"/>
    </row>
    <row r="156" spans="1:8" s="2" customFormat="1" ht="16.899999999999999" customHeight="1">
      <c r="A156" s="12"/>
      <c r="B156" s="13"/>
      <c r="C156" s="55" t="s">
        <v>1</v>
      </c>
      <c r="D156" s="55" t="s">
        <v>501</v>
      </c>
      <c r="E156" s="4" t="s">
        <v>1</v>
      </c>
      <c r="F156" s="56">
        <v>13.8</v>
      </c>
      <c r="G156" s="12"/>
      <c r="H156" s="13"/>
    </row>
    <row r="157" spans="1:8" s="2" customFormat="1" ht="16.899999999999999" customHeight="1">
      <c r="A157" s="12"/>
      <c r="B157" s="13"/>
      <c r="C157" s="55" t="s">
        <v>502</v>
      </c>
      <c r="D157" s="55" t="s">
        <v>439</v>
      </c>
      <c r="E157" s="4" t="s">
        <v>1</v>
      </c>
      <c r="F157" s="56">
        <v>13.8</v>
      </c>
      <c r="G157" s="12"/>
      <c r="H157" s="13"/>
    </row>
    <row r="158" spans="1:8" s="2" customFormat="1" ht="16.899999999999999" customHeight="1">
      <c r="A158" s="12"/>
      <c r="B158" s="13"/>
      <c r="C158" s="51" t="s">
        <v>128</v>
      </c>
      <c r="D158" s="52" t="s">
        <v>129</v>
      </c>
      <c r="E158" s="53" t="s">
        <v>116</v>
      </c>
      <c r="F158" s="54">
        <v>30</v>
      </c>
      <c r="G158" s="12"/>
      <c r="H158" s="13"/>
    </row>
    <row r="159" spans="1:8" s="2" customFormat="1" ht="16.899999999999999" customHeight="1">
      <c r="A159" s="12"/>
      <c r="B159" s="13"/>
      <c r="C159" s="55" t="s">
        <v>1</v>
      </c>
      <c r="D159" s="55" t="s">
        <v>292</v>
      </c>
      <c r="E159" s="4" t="s">
        <v>1</v>
      </c>
      <c r="F159" s="56">
        <v>5.12</v>
      </c>
      <c r="G159" s="12"/>
      <c r="H159" s="13"/>
    </row>
    <row r="160" spans="1:8" s="2" customFormat="1" ht="16.899999999999999" customHeight="1">
      <c r="A160" s="12"/>
      <c r="B160" s="13"/>
      <c r="C160" s="55" t="s">
        <v>1</v>
      </c>
      <c r="D160" s="55" t="s">
        <v>293</v>
      </c>
      <c r="E160" s="4" t="s">
        <v>1</v>
      </c>
      <c r="F160" s="56">
        <v>7.5</v>
      </c>
      <c r="G160" s="12"/>
      <c r="H160" s="13"/>
    </row>
    <row r="161" spans="1:8" s="2" customFormat="1" ht="16.899999999999999" customHeight="1">
      <c r="A161" s="12"/>
      <c r="B161" s="13"/>
      <c r="C161" s="55" t="s">
        <v>1</v>
      </c>
      <c r="D161" s="55" t="s">
        <v>294</v>
      </c>
      <c r="E161" s="4" t="s">
        <v>1</v>
      </c>
      <c r="F161" s="56">
        <v>15.95</v>
      </c>
      <c r="G161" s="12"/>
      <c r="H161" s="13"/>
    </row>
    <row r="162" spans="1:8" s="2" customFormat="1" ht="16.899999999999999" customHeight="1">
      <c r="A162" s="12"/>
      <c r="B162" s="13"/>
      <c r="C162" s="55" t="s">
        <v>1</v>
      </c>
      <c r="D162" s="55" t="s">
        <v>295</v>
      </c>
      <c r="E162" s="4" t="s">
        <v>1</v>
      </c>
      <c r="F162" s="56">
        <v>1.43</v>
      </c>
      <c r="G162" s="12"/>
      <c r="H162" s="13"/>
    </row>
    <row r="163" spans="1:8" s="2" customFormat="1" ht="16.899999999999999" customHeight="1">
      <c r="A163" s="12"/>
      <c r="B163" s="13"/>
      <c r="C163" s="55" t="s">
        <v>128</v>
      </c>
      <c r="D163" s="55" t="s">
        <v>223</v>
      </c>
      <c r="E163" s="4" t="s">
        <v>1</v>
      </c>
      <c r="F163" s="56">
        <v>30</v>
      </c>
      <c r="G163" s="12"/>
      <c r="H163" s="13"/>
    </row>
    <row r="164" spans="1:8" s="2" customFormat="1" ht="16.899999999999999" customHeight="1">
      <c r="A164" s="12"/>
      <c r="B164" s="13"/>
      <c r="C164" s="57" t="s">
        <v>2626</v>
      </c>
      <c r="D164" s="12"/>
      <c r="E164" s="12"/>
      <c r="F164" s="12"/>
      <c r="G164" s="12"/>
      <c r="H164" s="13"/>
    </row>
    <row r="165" spans="1:8" s="2" customFormat="1" ht="16.899999999999999" customHeight="1">
      <c r="A165" s="12"/>
      <c r="B165" s="13"/>
      <c r="C165" s="55" t="s">
        <v>297</v>
      </c>
      <c r="D165" s="55" t="s">
        <v>298</v>
      </c>
      <c r="E165" s="4" t="s">
        <v>116</v>
      </c>
      <c r="F165" s="56">
        <v>30</v>
      </c>
      <c r="G165" s="12"/>
      <c r="H165" s="13"/>
    </row>
    <row r="166" spans="1:8" s="2" customFormat="1" ht="16.899999999999999" customHeight="1">
      <c r="A166" s="12"/>
      <c r="B166" s="13"/>
      <c r="C166" s="55" t="s">
        <v>281</v>
      </c>
      <c r="D166" s="55" t="s">
        <v>282</v>
      </c>
      <c r="E166" s="4" t="s">
        <v>116</v>
      </c>
      <c r="F166" s="56">
        <v>30</v>
      </c>
      <c r="G166" s="12"/>
      <c r="H166" s="13"/>
    </row>
    <row r="167" spans="1:8" s="2" customFormat="1" ht="16.899999999999999" customHeight="1">
      <c r="A167" s="12"/>
      <c r="B167" s="13"/>
      <c r="C167" s="55" t="s">
        <v>285</v>
      </c>
      <c r="D167" s="55" t="s">
        <v>286</v>
      </c>
      <c r="E167" s="4" t="s">
        <v>116</v>
      </c>
      <c r="F167" s="56">
        <v>30</v>
      </c>
      <c r="G167" s="12"/>
      <c r="H167" s="13"/>
    </row>
    <row r="168" spans="1:8" s="2" customFormat="1" ht="16.899999999999999" customHeight="1">
      <c r="A168" s="12"/>
      <c r="B168" s="13"/>
      <c r="C168" s="51" t="s">
        <v>131</v>
      </c>
      <c r="D168" s="52" t="s">
        <v>132</v>
      </c>
      <c r="E168" s="53" t="s">
        <v>116</v>
      </c>
      <c r="F168" s="54">
        <v>60.14</v>
      </c>
      <c r="G168" s="12"/>
      <c r="H168" s="13"/>
    </row>
    <row r="169" spans="1:8" s="2" customFormat="1" ht="16.899999999999999" customHeight="1">
      <c r="A169" s="12"/>
      <c r="B169" s="13"/>
      <c r="C169" s="55" t="s">
        <v>1</v>
      </c>
      <c r="D169" s="55" t="s">
        <v>883</v>
      </c>
      <c r="E169" s="4" t="s">
        <v>1</v>
      </c>
      <c r="F169" s="56">
        <v>0</v>
      </c>
      <c r="G169" s="12"/>
      <c r="H169" s="13"/>
    </row>
    <row r="170" spans="1:8" s="2" customFormat="1" ht="16.899999999999999" customHeight="1">
      <c r="A170" s="12"/>
      <c r="B170" s="13"/>
      <c r="C170" s="55" t="s">
        <v>1</v>
      </c>
      <c r="D170" s="55" t="s">
        <v>884</v>
      </c>
      <c r="E170" s="4" t="s">
        <v>1</v>
      </c>
      <c r="F170" s="56">
        <v>0</v>
      </c>
      <c r="G170" s="12"/>
      <c r="H170" s="13"/>
    </row>
    <row r="171" spans="1:8" s="2" customFormat="1" ht="16.899999999999999" customHeight="1">
      <c r="A171" s="12"/>
      <c r="B171" s="13"/>
      <c r="C171" s="55" t="s">
        <v>1</v>
      </c>
      <c r="D171" s="55" t="s">
        <v>885</v>
      </c>
      <c r="E171" s="4" t="s">
        <v>1</v>
      </c>
      <c r="F171" s="56">
        <v>0</v>
      </c>
      <c r="G171" s="12"/>
      <c r="H171" s="13"/>
    </row>
    <row r="172" spans="1:8" s="2" customFormat="1" ht="16.899999999999999" customHeight="1">
      <c r="A172" s="12"/>
      <c r="B172" s="13"/>
      <c r="C172" s="55" t="s">
        <v>1</v>
      </c>
      <c r="D172" s="55" t="s">
        <v>886</v>
      </c>
      <c r="E172" s="4" t="s">
        <v>1</v>
      </c>
      <c r="F172" s="56">
        <v>0</v>
      </c>
      <c r="G172" s="12"/>
      <c r="H172" s="13"/>
    </row>
    <row r="173" spans="1:8" s="2" customFormat="1" ht="16.899999999999999" customHeight="1">
      <c r="A173" s="12"/>
      <c r="B173" s="13"/>
      <c r="C173" s="55" t="s">
        <v>1</v>
      </c>
      <c r="D173" s="55" t="s">
        <v>887</v>
      </c>
      <c r="E173" s="4" t="s">
        <v>1</v>
      </c>
      <c r="F173" s="56">
        <v>0</v>
      </c>
      <c r="G173" s="12"/>
      <c r="H173" s="13"/>
    </row>
    <row r="174" spans="1:8" s="2" customFormat="1" ht="16.899999999999999" customHeight="1">
      <c r="A174" s="12"/>
      <c r="B174" s="13"/>
      <c r="C174" s="55" t="s">
        <v>1</v>
      </c>
      <c r="D174" s="55" t="s">
        <v>888</v>
      </c>
      <c r="E174" s="4" t="s">
        <v>1</v>
      </c>
      <c r="F174" s="56">
        <v>0</v>
      </c>
      <c r="G174" s="12"/>
      <c r="H174" s="13"/>
    </row>
    <row r="175" spans="1:8" s="2" customFormat="1" ht="16.899999999999999" customHeight="1">
      <c r="A175" s="12"/>
      <c r="B175" s="13"/>
      <c r="C175" s="55" t="s">
        <v>1</v>
      </c>
      <c r="D175" s="55" t="s">
        <v>889</v>
      </c>
      <c r="E175" s="4" t="s">
        <v>1</v>
      </c>
      <c r="F175" s="56">
        <v>0</v>
      </c>
      <c r="G175" s="12"/>
      <c r="H175" s="13"/>
    </row>
    <row r="176" spans="1:8" s="2" customFormat="1" ht="16.899999999999999" customHeight="1">
      <c r="A176" s="12"/>
      <c r="B176" s="13"/>
      <c r="C176" s="55" t="s">
        <v>1</v>
      </c>
      <c r="D176" s="55" t="s">
        <v>890</v>
      </c>
      <c r="E176" s="4" t="s">
        <v>1</v>
      </c>
      <c r="F176" s="56">
        <v>0</v>
      </c>
      <c r="G176" s="12"/>
      <c r="H176" s="13"/>
    </row>
    <row r="177" spans="1:8" s="2" customFormat="1" ht="16.899999999999999" customHeight="1">
      <c r="A177" s="12"/>
      <c r="B177" s="13"/>
      <c r="C177" s="55" t="s">
        <v>1</v>
      </c>
      <c r="D177" s="55" t="s">
        <v>1</v>
      </c>
      <c r="E177" s="4" t="s">
        <v>1</v>
      </c>
      <c r="F177" s="56">
        <v>0</v>
      </c>
      <c r="G177" s="12"/>
      <c r="H177" s="13"/>
    </row>
    <row r="178" spans="1:8" s="2" customFormat="1" ht="16.899999999999999" customHeight="1">
      <c r="A178" s="12"/>
      <c r="B178" s="13"/>
      <c r="C178" s="55" t="s">
        <v>1</v>
      </c>
      <c r="D178" s="55" t="s">
        <v>891</v>
      </c>
      <c r="E178" s="4" t="s">
        <v>1</v>
      </c>
      <c r="F178" s="56">
        <v>13.16</v>
      </c>
      <c r="G178" s="12"/>
      <c r="H178" s="13"/>
    </row>
    <row r="179" spans="1:8" s="2" customFormat="1" ht="16.899999999999999" customHeight="1">
      <c r="A179" s="12"/>
      <c r="B179" s="13"/>
      <c r="C179" s="55" t="s">
        <v>1</v>
      </c>
      <c r="D179" s="55" t="s">
        <v>892</v>
      </c>
      <c r="E179" s="4" t="s">
        <v>1</v>
      </c>
      <c r="F179" s="56">
        <v>14.7</v>
      </c>
      <c r="G179" s="12"/>
      <c r="H179" s="13"/>
    </row>
    <row r="180" spans="1:8" s="2" customFormat="1" ht="16.899999999999999" customHeight="1">
      <c r="A180" s="12"/>
      <c r="B180" s="13"/>
      <c r="C180" s="55" t="s">
        <v>1</v>
      </c>
      <c r="D180" s="55" t="s">
        <v>893</v>
      </c>
      <c r="E180" s="4" t="s">
        <v>1</v>
      </c>
      <c r="F180" s="56">
        <v>1.46</v>
      </c>
      <c r="G180" s="12"/>
      <c r="H180" s="13"/>
    </row>
    <row r="181" spans="1:8" s="2" customFormat="1" ht="16.899999999999999" customHeight="1">
      <c r="A181" s="12"/>
      <c r="B181" s="13"/>
      <c r="C181" s="55" t="s">
        <v>1</v>
      </c>
      <c r="D181" s="55" t="s">
        <v>894</v>
      </c>
      <c r="E181" s="4" t="s">
        <v>1</v>
      </c>
      <c r="F181" s="56">
        <v>0.99</v>
      </c>
      <c r="G181" s="12"/>
      <c r="H181" s="13"/>
    </row>
    <row r="182" spans="1:8" s="2" customFormat="1" ht="16.899999999999999" customHeight="1">
      <c r="A182" s="12"/>
      <c r="B182" s="13"/>
      <c r="C182" s="55" t="s">
        <v>1</v>
      </c>
      <c r="D182" s="55" t="s">
        <v>895</v>
      </c>
      <c r="E182" s="4" t="s">
        <v>1</v>
      </c>
      <c r="F182" s="56">
        <v>15.86</v>
      </c>
      <c r="G182" s="12"/>
      <c r="H182" s="13"/>
    </row>
    <row r="183" spans="1:8" s="2" customFormat="1" ht="16.899999999999999" customHeight="1">
      <c r="A183" s="12"/>
      <c r="B183" s="13"/>
      <c r="C183" s="55" t="s">
        <v>1</v>
      </c>
      <c r="D183" s="55" t="s">
        <v>896</v>
      </c>
      <c r="E183" s="4" t="s">
        <v>1</v>
      </c>
      <c r="F183" s="56">
        <v>13.97</v>
      </c>
      <c r="G183" s="12"/>
      <c r="H183" s="13"/>
    </row>
    <row r="184" spans="1:8" s="2" customFormat="1" ht="16.899999999999999" customHeight="1">
      <c r="A184" s="12"/>
      <c r="B184" s="13"/>
      <c r="C184" s="55" t="s">
        <v>131</v>
      </c>
      <c r="D184" s="55" t="s">
        <v>231</v>
      </c>
      <c r="E184" s="4" t="s">
        <v>1</v>
      </c>
      <c r="F184" s="56">
        <v>60.14</v>
      </c>
      <c r="G184" s="12"/>
      <c r="H184" s="13"/>
    </row>
    <row r="185" spans="1:8" s="2" customFormat="1" ht="16.899999999999999" customHeight="1">
      <c r="A185" s="12"/>
      <c r="B185" s="13"/>
      <c r="C185" s="57" t="s">
        <v>2626</v>
      </c>
      <c r="D185" s="12"/>
      <c r="E185" s="12"/>
      <c r="F185" s="12"/>
      <c r="G185" s="12"/>
      <c r="H185" s="13"/>
    </row>
    <row r="186" spans="1:8" s="2" customFormat="1" ht="16.899999999999999" customHeight="1">
      <c r="A186" s="12"/>
      <c r="B186" s="13"/>
      <c r="C186" s="55" t="s">
        <v>880</v>
      </c>
      <c r="D186" s="55" t="s">
        <v>881</v>
      </c>
      <c r="E186" s="4" t="s">
        <v>116</v>
      </c>
      <c r="F186" s="56">
        <v>60.14</v>
      </c>
      <c r="G186" s="12"/>
      <c r="H186" s="13"/>
    </row>
    <row r="187" spans="1:8" s="2" customFormat="1" ht="16.899999999999999" customHeight="1">
      <c r="A187" s="12"/>
      <c r="B187" s="13"/>
      <c r="C187" s="55" t="s">
        <v>272</v>
      </c>
      <c r="D187" s="55" t="s">
        <v>273</v>
      </c>
      <c r="E187" s="4" t="s">
        <v>116</v>
      </c>
      <c r="F187" s="56">
        <v>203.39</v>
      </c>
      <c r="G187" s="12"/>
      <c r="H187" s="13"/>
    </row>
    <row r="188" spans="1:8" s="2" customFormat="1" ht="16.899999999999999" customHeight="1">
      <c r="A188" s="12"/>
      <c r="B188" s="13"/>
      <c r="C188" s="55" t="s">
        <v>268</v>
      </c>
      <c r="D188" s="55" t="s">
        <v>269</v>
      </c>
      <c r="E188" s="4" t="s">
        <v>116</v>
      </c>
      <c r="F188" s="56">
        <v>203.39</v>
      </c>
      <c r="G188" s="12"/>
      <c r="H188" s="13"/>
    </row>
    <row r="189" spans="1:8" s="2" customFormat="1" ht="16.899999999999999" customHeight="1">
      <c r="A189" s="12"/>
      <c r="B189" s="13"/>
      <c r="C189" s="55" t="s">
        <v>632</v>
      </c>
      <c r="D189" s="55" t="s">
        <v>633</v>
      </c>
      <c r="E189" s="4" t="s">
        <v>116</v>
      </c>
      <c r="F189" s="56">
        <v>203.39</v>
      </c>
      <c r="G189" s="12"/>
      <c r="H189" s="13"/>
    </row>
    <row r="190" spans="1:8" s="2" customFormat="1" ht="16.899999999999999" customHeight="1">
      <c r="A190" s="12"/>
      <c r="B190" s="13"/>
      <c r="C190" s="55" t="s">
        <v>927</v>
      </c>
      <c r="D190" s="55" t="s">
        <v>928</v>
      </c>
      <c r="E190" s="4" t="s">
        <v>116</v>
      </c>
      <c r="F190" s="56">
        <v>203.39</v>
      </c>
      <c r="G190" s="12"/>
      <c r="H190" s="13"/>
    </row>
    <row r="191" spans="1:8" s="2" customFormat="1" ht="16.899999999999999" customHeight="1">
      <c r="A191" s="12"/>
      <c r="B191" s="13"/>
      <c r="C191" s="55" t="s">
        <v>931</v>
      </c>
      <c r="D191" s="55" t="s">
        <v>932</v>
      </c>
      <c r="E191" s="4" t="s">
        <v>116</v>
      </c>
      <c r="F191" s="56">
        <v>203.39</v>
      </c>
      <c r="G191" s="12"/>
      <c r="H191" s="13"/>
    </row>
    <row r="192" spans="1:8" s="2" customFormat="1" ht="16.899999999999999" customHeight="1">
      <c r="A192" s="12"/>
      <c r="B192" s="13"/>
      <c r="C192" s="55" t="s">
        <v>899</v>
      </c>
      <c r="D192" s="55" t="s">
        <v>900</v>
      </c>
      <c r="E192" s="4" t="s">
        <v>116</v>
      </c>
      <c r="F192" s="56">
        <v>63.146999999999998</v>
      </c>
      <c r="G192" s="12"/>
      <c r="H192" s="13"/>
    </row>
    <row r="193" spans="1:8" s="2" customFormat="1" ht="16.899999999999999" customHeight="1">
      <c r="A193" s="12"/>
      <c r="B193" s="13"/>
      <c r="C193" s="51" t="s">
        <v>135</v>
      </c>
      <c r="D193" s="52" t="s">
        <v>136</v>
      </c>
      <c r="E193" s="53" t="s">
        <v>116</v>
      </c>
      <c r="F193" s="54">
        <v>0</v>
      </c>
      <c r="G193" s="12"/>
      <c r="H193" s="13"/>
    </row>
    <row r="194" spans="1:8" s="2" customFormat="1" ht="16.899999999999999" customHeight="1">
      <c r="A194" s="12"/>
      <c r="B194" s="13"/>
      <c r="C194" s="57" t="s">
        <v>2626</v>
      </c>
      <c r="D194" s="12"/>
      <c r="E194" s="12"/>
      <c r="F194" s="12"/>
      <c r="G194" s="12"/>
      <c r="H194" s="13"/>
    </row>
    <row r="195" spans="1:8" s="2" customFormat="1" ht="22.5">
      <c r="A195" s="12"/>
      <c r="B195" s="13"/>
      <c r="C195" s="55" t="s">
        <v>953</v>
      </c>
      <c r="D195" s="55" t="s">
        <v>954</v>
      </c>
      <c r="E195" s="4" t="s">
        <v>116</v>
      </c>
      <c r="F195" s="56">
        <v>5.71</v>
      </c>
      <c r="G195" s="12"/>
      <c r="H195" s="13"/>
    </row>
    <row r="196" spans="1:8" s="2" customFormat="1" ht="16.899999999999999" customHeight="1">
      <c r="A196" s="12"/>
      <c r="B196" s="13"/>
      <c r="C196" s="51" t="s">
        <v>138</v>
      </c>
      <c r="D196" s="52" t="s">
        <v>139</v>
      </c>
      <c r="E196" s="53" t="s">
        <v>140</v>
      </c>
      <c r="F196" s="54">
        <v>34.604999999999997</v>
      </c>
      <c r="G196" s="12"/>
      <c r="H196" s="13"/>
    </row>
    <row r="197" spans="1:8" s="2" customFormat="1" ht="16.899999999999999" customHeight="1">
      <c r="A197" s="12"/>
      <c r="B197" s="13"/>
      <c r="C197" s="55" t="s">
        <v>1</v>
      </c>
      <c r="D197" s="55" t="s">
        <v>944</v>
      </c>
      <c r="E197" s="4" t="s">
        <v>1</v>
      </c>
      <c r="F197" s="56">
        <v>0</v>
      </c>
      <c r="G197" s="12"/>
      <c r="H197" s="13"/>
    </row>
    <row r="198" spans="1:8" s="2" customFormat="1" ht="16.899999999999999" customHeight="1">
      <c r="A198" s="12"/>
      <c r="B198" s="13"/>
      <c r="C198" s="55" t="s">
        <v>1</v>
      </c>
      <c r="D198" s="55" t="s">
        <v>945</v>
      </c>
      <c r="E198" s="4" t="s">
        <v>1</v>
      </c>
      <c r="F198" s="56">
        <v>0</v>
      </c>
      <c r="G198" s="12"/>
      <c r="H198" s="13"/>
    </row>
    <row r="199" spans="1:8" s="2" customFormat="1" ht="16.899999999999999" customHeight="1">
      <c r="A199" s="12"/>
      <c r="B199" s="13"/>
      <c r="C199" s="55" t="s">
        <v>1</v>
      </c>
      <c r="D199" s="55" t="s">
        <v>946</v>
      </c>
      <c r="E199" s="4" t="s">
        <v>1</v>
      </c>
      <c r="F199" s="56">
        <v>0</v>
      </c>
      <c r="G199" s="12"/>
      <c r="H199" s="13"/>
    </row>
    <row r="200" spans="1:8" s="2" customFormat="1" ht="16.899999999999999" customHeight="1">
      <c r="A200" s="12"/>
      <c r="B200" s="13"/>
      <c r="C200" s="55" t="s">
        <v>1</v>
      </c>
      <c r="D200" s="55" t="s">
        <v>1</v>
      </c>
      <c r="E200" s="4" t="s">
        <v>1</v>
      </c>
      <c r="F200" s="56">
        <v>0</v>
      </c>
      <c r="G200" s="12"/>
      <c r="H200" s="13"/>
    </row>
    <row r="201" spans="1:8" s="2" customFormat="1" ht="16.899999999999999" customHeight="1">
      <c r="A201" s="12"/>
      <c r="B201" s="13"/>
      <c r="C201" s="55" t="s">
        <v>1</v>
      </c>
      <c r="D201" s="55" t="s">
        <v>947</v>
      </c>
      <c r="E201" s="4" t="s">
        <v>1</v>
      </c>
      <c r="F201" s="56">
        <v>0</v>
      </c>
      <c r="G201" s="12"/>
      <c r="H201" s="13"/>
    </row>
    <row r="202" spans="1:8" s="2" customFormat="1" ht="16.899999999999999" customHeight="1">
      <c r="A202" s="12"/>
      <c r="B202" s="13"/>
      <c r="C202" s="55" t="s">
        <v>1</v>
      </c>
      <c r="D202" s="55" t="s">
        <v>948</v>
      </c>
      <c r="E202" s="4" t="s">
        <v>1</v>
      </c>
      <c r="F202" s="56">
        <v>0</v>
      </c>
      <c r="G202" s="12"/>
      <c r="H202" s="13"/>
    </row>
    <row r="203" spans="1:8" s="2" customFormat="1" ht="16.899999999999999" customHeight="1">
      <c r="A203" s="12"/>
      <c r="B203" s="13"/>
      <c r="C203" s="55" t="s">
        <v>1</v>
      </c>
      <c r="D203" s="55" t="s">
        <v>949</v>
      </c>
      <c r="E203" s="4" t="s">
        <v>1</v>
      </c>
      <c r="F203" s="56">
        <v>0</v>
      </c>
      <c r="G203" s="12"/>
      <c r="H203" s="13"/>
    </row>
    <row r="204" spans="1:8" s="2" customFormat="1" ht="16.899999999999999" customHeight="1">
      <c r="A204" s="12"/>
      <c r="B204" s="13"/>
      <c r="C204" s="55" t="s">
        <v>1</v>
      </c>
      <c r="D204" s="55" t="s">
        <v>950</v>
      </c>
      <c r="E204" s="4" t="s">
        <v>1</v>
      </c>
      <c r="F204" s="56">
        <v>16.399999999999999</v>
      </c>
      <c r="G204" s="12"/>
      <c r="H204" s="13"/>
    </row>
    <row r="205" spans="1:8" s="2" customFormat="1" ht="16.899999999999999" customHeight="1">
      <c r="A205" s="12"/>
      <c r="B205" s="13"/>
      <c r="C205" s="55" t="s">
        <v>1</v>
      </c>
      <c r="D205" s="55" t="s">
        <v>951</v>
      </c>
      <c r="E205" s="4" t="s">
        <v>1</v>
      </c>
      <c r="F205" s="56">
        <v>18.204999999999998</v>
      </c>
      <c r="G205" s="12"/>
      <c r="H205" s="13"/>
    </row>
    <row r="206" spans="1:8" s="2" customFormat="1" ht="16.899999999999999" customHeight="1">
      <c r="A206" s="12"/>
      <c r="B206" s="13"/>
      <c r="C206" s="55" t="s">
        <v>138</v>
      </c>
      <c r="D206" s="55" t="s">
        <v>952</v>
      </c>
      <c r="E206" s="4" t="s">
        <v>1</v>
      </c>
      <c r="F206" s="56">
        <v>34.604999999999997</v>
      </c>
      <c r="G206" s="12"/>
      <c r="H206" s="13"/>
    </row>
    <row r="207" spans="1:8" s="2" customFormat="1" ht="16.899999999999999" customHeight="1">
      <c r="A207" s="12"/>
      <c r="B207" s="13"/>
      <c r="C207" s="57" t="s">
        <v>2626</v>
      </c>
      <c r="D207" s="12"/>
      <c r="E207" s="12"/>
      <c r="F207" s="12"/>
      <c r="G207" s="12"/>
      <c r="H207" s="13"/>
    </row>
    <row r="208" spans="1:8" s="2" customFormat="1" ht="16.899999999999999" customHeight="1">
      <c r="A208" s="12"/>
      <c r="B208" s="13"/>
      <c r="C208" s="55" t="s">
        <v>941</v>
      </c>
      <c r="D208" s="55" t="s">
        <v>942</v>
      </c>
      <c r="E208" s="4" t="s">
        <v>140</v>
      </c>
      <c r="F208" s="56">
        <v>34.604999999999997</v>
      </c>
      <c r="G208" s="12"/>
      <c r="H208" s="13"/>
    </row>
    <row r="209" spans="1:8" s="2" customFormat="1" ht="22.5">
      <c r="A209" s="12"/>
      <c r="B209" s="13"/>
      <c r="C209" s="55" t="s">
        <v>953</v>
      </c>
      <c r="D209" s="55" t="s">
        <v>954</v>
      </c>
      <c r="E209" s="4" t="s">
        <v>116</v>
      </c>
      <c r="F209" s="56">
        <v>5.71</v>
      </c>
      <c r="G209" s="12"/>
      <c r="H209" s="13"/>
    </row>
    <row r="210" spans="1:8" s="2" customFormat="1" ht="16.899999999999999" customHeight="1">
      <c r="A210" s="12"/>
      <c r="B210" s="13"/>
      <c r="C210" s="51" t="s">
        <v>143</v>
      </c>
      <c r="D210" s="52" t="s">
        <v>144</v>
      </c>
      <c r="E210" s="53" t="s">
        <v>116</v>
      </c>
      <c r="F210" s="54">
        <v>143.25</v>
      </c>
      <c r="G210" s="12"/>
      <c r="H210" s="13"/>
    </row>
    <row r="211" spans="1:8" s="2" customFormat="1" ht="16.899999999999999" customHeight="1">
      <c r="A211" s="12"/>
      <c r="B211" s="13"/>
      <c r="C211" s="55" t="s">
        <v>1</v>
      </c>
      <c r="D211" s="55" t="s">
        <v>908</v>
      </c>
      <c r="E211" s="4" t="s">
        <v>1</v>
      </c>
      <c r="F211" s="56">
        <v>0</v>
      </c>
      <c r="G211" s="12"/>
      <c r="H211" s="13"/>
    </row>
    <row r="212" spans="1:8" s="2" customFormat="1" ht="16.899999999999999" customHeight="1">
      <c r="A212" s="12"/>
      <c r="B212" s="13"/>
      <c r="C212" s="55" t="s">
        <v>1</v>
      </c>
      <c r="D212" s="55" t="s">
        <v>909</v>
      </c>
      <c r="E212" s="4" t="s">
        <v>1</v>
      </c>
      <c r="F212" s="56">
        <v>0</v>
      </c>
      <c r="G212" s="12"/>
      <c r="H212" s="13"/>
    </row>
    <row r="213" spans="1:8" s="2" customFormat="1" ht="16.899999999999999" customHeight="1">
      <c r="A213" s="12"/>
      <c r="B213" s="13"/>
      <c r="C213" s="55" t="s">
        <v>1</v>
      </c>
      <c r="D213" s="55" t="s">
        <v>910</v>
      </c>
      <c r="E213" s="4" t="s">
        <v>1</v>
      </c>
      <c r="F213" s="56">
        <v>0</v>
      </c>
      <c r="G213" s="12"/>
      <c r="H213" s="13"/>
    </row>
    <row r="214" spans="1:8" s="2" customFormat="1" ht="16.899999999999999" customHeight="1">
      <c r="A214" s="12"/>
      <c r="B214" s="13"/>
      <c r="C214" s="55" t="s">
        <v>1</v>
      </c>
      <c r="D214" s="55" t="s">
        <v>911</v>
      </c>
      <c r="E214" s="4" t="s">
        <v>1</v>
      </c>
      <c r="F214" s="56">
        <v>0</v>
      </c>
      <c r="G214" s="12"/>
      <c r="H214" s="13"/>
    </row>
    <row r="215" spans="1:8" s="2" customFormat="1" ht="16.899999999999999" customHeight="1">
      <c r="A215" s="12"/>
      <c r="B215" s="13"/>
      <c r="C215" s="55" t="s">
        <v>1</v>
      </c>
      <c r="D215" s="55" t="s">
        <v>887</v>
      </c>
      <c r="E215" s="4" t="s">
        <v>1</v>
      </c>
      <c r="F215" s="56">
        <v>0</v>
      </c>
      <c r="G215" s="12"/>
      <c r="H215" s="13"/>
    </row>
    <row r="216" spans="1:8" s="2" customFormat="1" ht="16.899999999999999" customHeight="1">
      <c r="A216" s="12"/>
      <c r="B216" s="13"/>
      <c r="C216" s="55" t="s">
        <v>1</v>
      </c>
      <c r="D216" s="55" t="s">
        <v>888</v>
      </c>
      <c r="E216" s="4" t="s">
        <v>1</v>
      </c>
      <c r="F216" s="56">
        <v>0</v>
      </c>
      <c r="G216" s="12"/>
      <c r="H216" s="13"/>
    </row>
    <row r="217" spans="1:8" s="2" customFormat="1" ht="16.899999999999999" customHeight="1">
      <c r="A217" s="12"/>
      <c r="B217" s="13"/>
      <c r="C217" s="55" t="s">
        <v>1</v>
      </c>
      <c r="D217" s="55" t="s">
        <v>889</v>
      </c>
      <c r="E217" s="4" t="s">
        <v>1</v>
      </c>
      <c r="F217" s="56">
        <v>0</v>
      </c>
      <c r="G217" s="12"/>
      <c r="H217" s="13"/>
    </row>
    <row r="218" spans="1:8" s="2" customFormat="1" ht="16.899999999999999" customHeight="1">
      <c r="A218" s="12"/>
      <c r="B218" s="13"/>
      <c r="C218" s="55" t="s">
        <v>1</v>
      </c>
      <c r="D218" s="55" t="s">
        <v>890</v>
      </c>
      <c r="E218" s="4" t="s">
        <v>1</v>
      </c>
      <c r="F218" s="56">
        <v>0</v>
      </c>
      <c r="G218" s="12"/>
      <c r="H218" s="13"/>
    </row>
    <row r="219" spans="1:8" s="2" customFormat="1" ht="16.899999999999999" customHeight="1">
      <c r="A219" s="12"/>
      <c r="B219" s="13"/>
      <c r="C219" s="55" t="s">
        <v>1</v>
      </c>
      <c r="D219" s="55" t="s">
        <v>1</v>
      </c>
      <c r="E219" s="4" t="s">
        <v>1</v>
      </c>
      <c r="F219" s="56">
        <v>0</v>
      </c>
      <c r="G219" s="12"/>
      <c r="H219" s="13"/>
    </row>
    <row r="220" spans="1:8" s="2" customFormat="1" ht="16.899999999999999" customHeight="1">
      <c r="A220" s="12"/>
      <c r="B220" s="13"/>
      <c r="C220" s="55" t="s">
        <v>1</v>
      </c>
      <c r="D220" s="55" t="s">
        <v>912</v>
      </c>
      <c r="E220" s="4" t="s">
        <v>1</v>
      </c>
      <c r="F220" s="56">
        <v>74</v>
      </c>
      <c r="G220" s="12"/>
      <c r="H220" s="13"/>
    </row>
    <row r="221" spans="1:8" s="2" customFormat="1" ht="16.899999999999999" customHeight="1">
      <c r="A221" s="12"/>
      <c r="B221" s="13"/>
      <c r="C221" s="55" t="s">
        <v>1</v>
      </c>
      <c r="D221" s="55" t="s">
        <v>913</v>
      </c>
      <c r="E221" s="4" t="s">
        <v>1</v>
      </c>
      <c r="F221" s="56">
        <v>17.71</v>
      </c>
      <c r="G221" s="12"/>
      <c r="H221" s="13"/>
    </row>
    <row r="222" spans="1:8" s="2" customFormat="1" ht="16.899999999999999" customHeight="1">
      <c r="A222" s="12"/>
      <c r="B222" s="13"/>
      <c r="C222" s="55" t="s">
        <v>1</v>
      </c>
      <c r="D222" s="55" t="s">
        <v>914</v>
      </c>
      <c r="E222" s="4" t="s">
        <v>1</v>
      </c>
      <c r="F222" s="56">
        <v>9.98</v>
      </c>
      <c r="G222" s="12"/>
      <c r="H222" s="13"/>
    </row>
    <row r="223" spans="1:8" s="2" customFormat="1" ht="16.899999999999999" customHeight="1">
      <c r="A223" s="12"/>
      <c r="B223" s="13"/>
      <c r="C223" s="55" t="s">
        <v>1</v>
      </c>
      <c r="D223" s="55" t="s">
        <v>915</v>
      </c>
      <c r="E223" s="4" t="s">
        <v>1</v>
      </c>
      <c r="F223" s="56">
        <v>10.23</v>
      </c>
      <c r="G223" s="12"/>
      <c r="H223" s="13"/>
    </row>
    <row r="224" spans="1:8" s="2" customFormat="1" ht="16.899999999999999" customHeight="1">
      <c r="A224" s="12"/>
      <c r="B224" s="13"/>
      <c r="C224" s="55" t="s">
        <v>1</v>
      </c>
      <c r="D224" s="55" t="s">
        <v>916</v>
      </c>
      <c r="E224" s="4" t="s">
        <v>1</v>
      </c>
      <c r="F224" s="56">
        <v>15.95</v>
      </c>
      <c r="G224" s="12"/>
      <c r="H224" s="13"/>
    </row>
    <row r="225" spans="1:8" s="2" customFormat="1" ht="16.899999999999999" customHeight="1">
      <c r="A225" s="12"/>
      <c r="B225" s="13"/>
      <c r="C225" s="55" t="s">
        <v>1</v>
      </c>
      <c r="D225" s="55" t="s">
        <v>917</v>
      </c>
      <c r="E225" s="4" t="s">
        <v>1</v>
      </c>
      <c r="F225" s="56">
        <v>1.23</v>
      </c>
      <c r="G225" s="12"/>
      <c r="H225" s="13"/>
    </row>
    <row r="226" spans="1:8" s="2" customFormat="1" ht="16.899999999999999" customHeight="1">
      <c r="A226" s="12"/>
      <c r="B226" s="13"/>
      <c r="C226" s="55" t="s">
        <v>1</v>
      </c>
      <c r="D226" s="55" t="s">
        <v>918</v>
      </c>
      <c r="E226" s="4" t="s">
        <v>1</v>
      </c>
      <c r="F226" s="56">
        <v>4.3</v>
      </c>
      <c r="G226" s="12"/>
      <c r="H226" s="13"/>
    </row>
    <row r="227" spans="1:8" s="2" customFormat="1" ht="16.899999999999999" customHeight="1">
      <c r="A227" s="12"/>
      <c r="B227" s="13"/>
      <c r="C227" s="55" t="s">
        <v>1</v>
      </c>
      <c r="D227" s="55" t="s">
        <v>919</v>
      </c>
      <c r="E227" s="4" t="s">
        <v>1</v>
      </c>
      <c r="F227" s="56">
        <v>4.07</v>
      </c>
      <c r="G227" s="12"/>
      <c r="H227" s="13"/>
    </row>
    <row r="228" spans="1:8" s="2" customFormat="1" ht="16.899999999999999" customHeight="1">
      <c r="A228" s="12"/>
      <c r="B228" s="13"/>
      <c r="C228" s="55" t="s">
        <v>1</v>
      </c>
      <c r="D228" s="55" t="s">
        <v>920</v>
      </c>
      <c r="E228" s="4" t="s">
        <v>1</v>
      </c>
      <c r="F228" s="56">
        <v>5.78</v>
      </c>
      <c r="G228" s="12"/>
      <c r="H228" s="13"/>
    </row>
    <row r="229" spans="1:8" s="2" customFormat="1" ht="16.899999999999999" customHeight="1">
      <c r="A229" s="12"/>
      <c r="B229" s="13"/>
      <c r="C229" s="55" t="s">
        <v>143</v>
      </c>
      <c r="D229" s="55" t="s">
        <v>231</v>
      </c>
      <c r="E229" s="4" t="s">
        <v>1</v>
      </c>
      <c r="F229" s="56">
        <v>143.25</v>
      </c>
      <c r="G229" s="12"/>
      <c r="H229" s="13"/>
    </row>
    <row r="230" spans="1:8" s="2" customFormat="1" ht="16.899999999999999" customHeight="1">
      <c r="A230" s="12"/>
      <c r="B230" s="13"/>
      <c r="C230" s="57" t="s">
        <v>2626</v>
      </c>
      <c r="D230" s="12"/>
      <c r="E230" s="12"/>
      <c r="F230" s="12"/>
      <c r="G230" s="12"/>
      <c r="H230" s="13"/>
    </row>
    <row r="231" spans="1:8" s="2" customFormat="1" ht="16.899999999999999" customHeight="1">
      <c r="A231" s="12"/>
      <c r="B231" s="13"/>
      <c r="C231" s="55" t="s">
        <v>905</v>
      </c>
      <c r="D231" s="55" t="s">
        <v>906</v>
      </c>
      <c r="E231" s="4" t="s">
        <v>116</v>
      </c>
      <c r="F231" s="56">
        <v>143.25</v>
      </c>
      <c r="G231" s="12"/>
      <c r="H231" s="13"/>
    </row>
    <row r="232" spans="1:8" s="2" customFormat="1" ht="16.899999999999999" customHeight="1">
      <c r="A232" s="12"/>
      <c r="B232" s="13"/>
      <c r="C232" s="55" t="s">
        <v>272</v>
      </c>
      <c r="D232" s="55" t="s">
        <v>273</v>
      </c>
      <c r="E232" s="4" t="s">
        <v>116</v>
      </c>
      <c r="F232" s="56">
        <v>203.39</v>
      </c>
      <c r="G232" s="12"/>
      <c r="H232" s="13"/>
    </row>
    <row r="233" spans="1:8" s="2" customFormat="1" ht="16.899999999999999" customHeight="1">
      <c r="A233" s="12"/>
      <c r="B233" s="13"/>
      <c r="C233" s="55" t="s">
        <v>268</v>
      </c>
      <c r="D233" s="55" t="s">
        <v>269</v>
      </c>
      <c r="E233" s="4" t="s">
        <v>116</v>
      </c>
      <c r="F233" s="56">
        <v>203.39</v>
      </c>
      <c r="G233" s="12"/>
      <c r="H233" s="13"/>
    </row>
    <row r="234" spans="1:8" s="2" customFormat="1" ht="16.899999999999999" customHeight="1">
      <c r="A234" s="12"/>
      <c r="B234" s="13"/>
      <c r="C234" s="55" t="s">
        <v>632</v>
      </c>
      <c r="D234" s="55" t="s">
        <v>633</v>
      </c>
      <c r="E234" s="4" t="s">
        <v>116</v>
      </c>
      <c r="F234" s="56">
        <v>203.39</v>
      </c>
      <c r="G234" s="12"/>
      <c r="H234" s="13"/>
    </row>
    <row r="235" spans="1:8" s="2" customFormat="1" ht="16.899999999999999" customHeight="1">
      <c r="A235" s="12"/>
      <c r="B235" s="13"/>
      <c r="C235" s="55" t="s">
        <v>927</v>
      </c>
      <c r="D235" s="55" t="s">
        <v>928</v>
      </c>
      <c r="E235" s="4" t="s">
        <v>116</v>
      </c>
      <c r="F235" s="56">
        <v>203.39</v>
      </c>
      <c r="G235" s="12"/>
      <c r="H235" s="13"/>
    </row>
    <row r="236" spans="1:8" s="2" customFormat="1" ht="16.899999999999999" customHeight="1">
      <c r="A236" s="12"/>
      <c r="B236" s="13"/>
      <c r="C236" s="55" t="s">
        <v>931</v>
      </c>
      <c r="D236" s="55" t="s">
        <v>932</v>
      </c>
      <c r="E236" s="4" t="s">
        <v>116</v>
      </c>
      <c r="F236" s="56">
        <v>203.39</v>
      </c>
      <c r="G236" s="12"/>
      <c r="H236" s="13"/>
    </row>
    <row r="237" spans="1:8" s="2" customFormat="1" ht="16.899999999999999" customHeight="1">
      <c r="A237" s="12"/>
      <c r="B237" s="13"/>
      <c r="C237" s="55" t="s">
        <v>922</v>
      </c>
      <c r="D237" s="55" t="s">
        <v>923</v>
      </c>
      <c r="E237" s="4" t="s">
        <v>116</v>
      </c>
      <c r="F237" s="56">
        <v>150.41300000000001</v>
      </c>
      <c r="G237" s="12"/>
      <c r="H237" s="13"/>
    </row>
    <row r="238" spans="1:8" s="2" customFormat="1" ht="16.899999999999999" customHeight="1">
      <c r="A238" s="12"/>
      <c r="B238" s="13"/>
      <c r="C238" s="51" t="s">
        <v>147</v>
      </c>
      <c r="D238" s="52" t="s">
        <v>147</v>
      </c>
      <c r="E238" s="53" t="s">
        <v>116</v>
      </c>
      <c r="F238" s="54">
        <v>49.271999999999998</v>
      </c>
      <c r="G238" s="12"/>
      <c r="H238" s="13"/>
    </row>
    <row r="239" spans="1:8" s="2" customFormat="1" ht="16.899999999999999" customHeight="1">
      <c r="A239" s="12"/>
      <c r="B239" s="13"/>
      <c r="C239" s="55" t="s">
        <v>1</v>
      </c>
      <c r="D239" s="55" t="s">
        <v>722</v>
      </c>
      <c r="E239" s="4" t="s">
        <v>1</v>
      </c>
      <c r="F239" s="56">
        <v>0</v>
      </c>
      <c r="G239" s="12"/>
      <c r="H239" s="13"/>
    </row>
    <row r="240" spans="1:8" s="2" customFormat="1" ht="16.899999999999999" customHeight="1">
      <c r="A240" s="12"/>
      <c r="B240" s="13"/>
      <c r="C240" s="55" t="s">
        <v>1</v>
      </c>
      <c r="D240" s="55" t="s">
        <v>723</v>
      </c>
      <c r="E240" s="4" t="s">
        <v>1</v>
      </c>
      <c r="F240" s="56">
        <v>0</v>
      </c>
      <c r="G240" s="12"/>
      <c r="H240" s="13"/>
    </row>
    <row r="241" spans="1:8" s="2" customFormat="1" ht="16.899999999999999" customHeight="1">
      <c r="A241" s="12"/>
      <c r="B241" s="13"/>
      <c r="C241" s="55" t="s">
        <v>1</v>
      </c>
      <c r="D241" s="55" t="s">
        <v>724</v>
      </c>
      <c r="E241" s="4" t="s">
        <v>1</v>
      </c>
      <c r="F241" s="56">
        <v>9</v>
      </c>
      <c r="G241" s="12"/>
      <c r="H241" s="13"/>
    </row>
    <row r="242" spans="1:8" s="2" customFormat="1" ht="16.899999999999999" customHeight="1">
      <c r="A242" s="12"/>
      <c r="B242" s="13"/>
      <c r="C242" s="55" t="s">
        <v>1</v>
      </c>
      <c r="D242" s="55" t="s">
        <v>726</v>
      </c>
      <c r="E242" s="4" t="s">
        <v>1</v>
      </c>
      <c r="F242" s="56">
        <v>21.6</v>
      </c>
      <c r="G242" s="12"/>
      <c r="H242" s="13"/>
    </row>
    <row r="243" spans="1:8" s="2" customFormat="1" ht="16.899999999999999" customHeight="1">
      <c r="A243" s="12"/>
      <c r="B243" s="13"/>
      <c r="C243" s="55" t="s">
        <v>1</v>
      </c>
      <c r="D243" s="55" t="s">
        <v>727</v>
      </c>
      <c r="E243" s="4" t="s">
        <v>1</v>
      </c>
      <c r="F243" s="56">
        <v>6.42</v>
      </c>
      <c r="G243" s="12"/>
      <c r="H243" s="13"/>
    </row>
    <row r="244" spans="1:8" s="2" customFormat="1" ht="16.899999999999999" customHeight="1">
      <c r="A244" s="12"/>
      <c r="B244" s="13"/>
      <c r="C244" s="55" t="s">
        <v>1</v>
      </c>
      <c r="D244" s="55" t="s">
        <v>728</v>
      </c>
      <c r="E244" s="4" t="s">
        <v>1</v>
      </c>
      <c r="F244" s="56">
        <v>7.95</v>
      </c>
      <c r="G244" s="12"/>
      <c r="H244" s="13"/>
    </row>
    <row r="245" spans="1:8" s="2" customFormat="1" ht="16.899999999999999" customHeight="1">
      <c r="A245" s="12"/>
      <c r="B245" s="13"/>
      <c r="C245" s="55" t="s">
        <v>1</v>
      </c>
      <c r="D245" s="55" t="s">
        <v>729</v>
      </c>
      <c r="E245" s="4" t="s">
        <v>1</v>
      </c>
      <c r="F245" s="56">
        <v>2.46</v>
      </c>
      <c r="G245" s="12"/>
      <c r="H245" s="13"/>
    </row>
    <row r="246" spans="1:8" s="2" customFormat="1" ht="16.899999999999999" customHeight="1">
      <c r="A246" s="12"/>
      <c r="B246" s="13"/>
      <c r="C246" s="55" t="s">
        <v>1</v>
      </c>
      <c r="D246" s="55" t="s">
        <v>730</v>
      </c>
      <c r="E246" s="4" t="s">
        <v>1</v>
      </c>
      <c r="F246" s="56">
        <v>1.8420000000000001</v>
      </c>
      <c r="G246" s="12"/>
      <c r="H246" s="13"/>
    </row>
    <row r="247" spans="1:8" s="2" customFormat="1" ht="16.899999999999999" customHeight="1">
      <c r="A247" s="12"/>
      <c r="B247" s="13"/>
      <c r="C247" s="55" t="s">
        <v>147</v>
      </c>
      <c r="D247" s="55" t="s">
        <v>239</v>
      </c>
      <c r="E247" s="4" t="s">
        <v>1</v>
      </c>
      <c r="F247" s="56">
        <v>49.271999999999998</v>
      </c>
      <c r="G247" s="12"/>
      <c r="H247" s="13"/>
    </row>
    <row r="248" spans="1:8" s="2" customFormat="1" ht="16.899999999999999" customHeight="1">
      <c r="A248" s="12"/>
      <c r="B248" s="13"/>
      <c r="C248" s="57" t="s">
        <v>2626</v>
      </c>
      <c r="D248" s="12"/>
      <c r="E248" s="12"/>
      <c r="F248" s="12"/>
      <c r="G248" s="12"/>
      <c r="H248" s="13"/>
    </row>
    <row r="249" spans="1:8" s="2" customFormat="1" ht="16.899999999999999" customHeight="1">
      <c r="A249" s="12"/>
      <c r="B249" s="13"/>
      <c r="C249" s="55" t="s">
        <v>719</v>
      </c>
      <c r="D249" s="55" t="s">
        <v>720</v>
      </c>
      <c r="E249" s="4" t="s">
        <v>116</v>
      </c>
      <c r="F249" s="56">
        <v>49.271999999999998</v>
      </c>
      <c r="G249" s="12"/>
      <c r="H249" s="13"/>
    </row>
    <row r="250" spans="1:8" s="2" customFormat="1" ht="16.899999999999999" customHeight="1">
      <c r="A250" s="12"/>
      <c r="B250" s="13"/>
      <c r="C250" s="55" t="s">
        <v>1078</v>
      </c>
      <c r="D250" s="55" t="s">
        <v>1079</v>
      </c>
      <c r="E250" s="4" t="s">
        <v>116</v>
      </c>
      <c r="F250" s="56">
        <v>63.432000000000002</v>
      </c>
      <c r="G250" s="12"/>
      <c r="H250" s="13"/>
    </row>
    <row r="251" spans="1:8" s="2" customFormat="1" ht="16.899999999999999" customHeight="1">
      <c r="A251" s="12"/>
      <c r="B251" s="13"/>
      <c r="C251" s="55" t="s">
        <v>1084</v>
      </c>
      <c r="D251" s="55" t="s">
        <v>1085</v>
      </c>
      <c r="E251" s="4" t="s">
        <v>116</v>
      </c>
      <c r="F251" s="56">
        <v>63.432000000000002</v>
      </c>
      <c r="G251" s="12"/>
      <c r="H251" s="13"/>
    </row>
    <row r="252" spans="1:8" s="2" customFormat="1" ht="16.899999999999999" customHeight="1">
      <c r="A252" s="12"/>
      <c r="B252" s="13"/>
      <c r="C252" s="51" t="s">
        <v>149</v>
      </c>
      <c r="D252" s="52" t="s">
        <v>150</v>
      </c>
      <c r="E252" s="53" t="s">
        <v>116</v>
      </c>
      <c r="F252" s="54">
        <v>6.96</v>
      </c>
      <c r="G252" s="12"/>
      <c r="H252" s="13"/>
    </row>
    <row r="253" spans="1:8" s="2" customFormat="1" ht="16.899999999999999" customHeight="1">
      <c r="A253" s="12"/>
      <c r="B253" s="13"/>
      <c r="C253" s="55" t="s">
        <v>1</v>
      </c>
      <c r="D253" s="55" t="s">
        <v>736</v>
      </c>
      <c r="E253" s="4" t="s">
        <v>1</v>
      </c>
      <c r="F253" s="56">
        <v>0</v>
      </c>
      <c r="G253" s="12"/>
      <c r="H253" s="13"/>
    </row>
    <row r="254" spans="1:8" s="2" customFormat="1" ht="16.899999999999999" customHeight="1">
      <c r="A254" s="12"/>
      <c r="B254" s="13"/>
      <c r="C254" s="55" t="s">
        <v>1</v>
      </c>
      <c r="D254" s="55" t="s">
        <v>737</v>
      </c>
      <c r="E254" s="4" t="s">
        <v>1</v>
      </c>
      <c r="F254" s="56">
        <v>6.96</v>
      </c>
      <c r="G254" s="12"/>
      <c r="H254" s="13"/>
    </row>
    <row r="255" spans="1:8" s="2" customFormat="1" ht="16.899999999999999" customHeight="1">
      <c r="A255" s="12"/>
      <c r="B255" s="13"/>
      <c r="C255" s="55" t="s">
        <v>149</v>
      </c>
      <c r="D255" s="55" t="s">
        <v>239</v>
      </c>
      <c r="E255" s="4" t="s">
        <v>1</v>
      </c>
      <c r="F255" s="56">
        <v>6.96</v>
      </c>
      <c r="G255" s="12"/>
      <c r="H255" s="13"/>
    </row>
    <row r="256" spans="1:8" s="2" customFormat="1" ht="16.899999999999999" customHeight="1">
      <c r="A256" s="12"/>
      <c r="B256" s="13"/>
      <c r="C256" s="57" t="s">
        <v>2626</v>
      </c>
      <c r="D256" s="12"/>
      <c r="E256" s="12"/>
      <c r="F256" s="12"/>
      <c r="G256" s="12"/>
      <c r="H256" s="13"/>
    </row>
    <row r="257" spans="1:8" s="2" customFormat="1" ht="16.899999999999999" customHeight="1">
      <c r="A257" s="12"/>
      <c r="B257" s="13"/>
      <c r="C257" s="55" t="s">
        <v>733</v>
      </c>
      <c r="D257" s="55" t="s">
        <v>734</v>
      </c>
      <c r="E257" s="4" t="s">
        <v>116</v>
      </c>
      <c r="F257" s="56">
        <v>6.96</v>
      </c>
      <c r="G257" s="12"/>
      <c r="H257" s="13"/>
    </row>
    <row r="258" spans="1:8" s="2" customFormat="1" ht="16.899999999999999" customHeight="1">
      <c r="A258" s="12"/>
      <c r="B258" s="13"/>
      <c r="C258" s="55" t="s">
        <v>1078</v>
      </c>
      <c r="D258" s="55" t="s">
        <v>1079</v>
      </c>
      <c r="E258" s="4" t="s">
        <v>116</v>
      </c>
      <c r="F258" s="56">
        <v>63.432000000000002</v>
      </c>
      <c r="G258" s="12"/>
      <c r="H258" s="13"/>
    </row>
    <row r="259" spans="1:8" s="2" customFormat="1" ht="16.899999999999999" customHeight="1">
      <c r="A259" s="12"/>
      <c r="B259" s="13"/>
      <c r="C259" s="55" t="s">
        <v>1084</v>
      </c>
      <c r="D259" s="55" t="s">
        <v>1085</v>
      </c>
      <c r="E259" s="4" t="s">
        <v>116</v>
      </c>
      <c r="F259" s="56">
        <v>63.432000000000002</v>
      </c>
      <c r="G259" s="12"/>
      <c r="H259" s="13"/>
    </row>
    <row r="260" spans="1:8" s="2" customFormat="1" ht="16.899999999999999" customHeight="1">
      <c r="A260" s="12"/>
      <c r="B260" s="13"/>
      <c r="C260" s="51" t="s">
        <v>152</v>
      </c>
      <c r="D260" s="52" t="s">
        <v>153</v>
      </c>
      <c r="E260" s="53" t="s">
        <v>140</v>
      </c>
      <c r="F260" s="54">
        <v>22.05</v>
      </c>
      <c r="G260" s="12"/>
      <c r="H260" s="13"/>
    </row>
    <row r="261" spans="1:8" s="2" customFormat="1" ht="16.899999999999999" customHeight="1">
      <c r="A261" s="12"/>
      <c r="B261" s="13"/>
      <c r="C261" s="55" t="s">
        <v>1</v>
      </c>
      <c r="D261" s="55" t="s">
        <v>868</v>
      </c>
      <c r="E261" s="4" t="s">
        <v>1</v>
      </c>
      <c r="F261" s="56">
        <v>0</v>
      </c>
      <c r="G261" s="12"/>
      <c r="H261" s="13"/>
    </row>
    <row r="262" spans="1:8" s="2" customFormat="1" ht="16.899999999999999" customHeight="1">
      <c r="A262" s="12"/>
      <c r="B262" s="13"/>
      <c r="C262" s="55" t="s">
        <v>1</v>
      </c>
      <c r="D262" s="55" t="s">
        <v>304</v>
      </c>
      <c r="E262" s="4" t="s">
        <v>1</v>
      </c>
      <c r="F262" s="56">
        <v>0</v>
      </c>
      <c r="G262" s="12"/>
      <c r="H262" s="13"/>
    </row>
    <row r="263" spans="1:8" s="2" customFormat="1" ht="16.899999999999999" customHeight="1">
      <c r="A263" s="12"/>
      <c r="B263" s="13"/>
      <c r="C263" s="55" t="s">
        <v>1</v>
      </c>
      <c r="D263" s="55" t="s">
        <v>869</v>
      </c>
      <c r="E263" s="4" t="s">
        <v>1</v>
      </c>
      <c r="F263" s="56">
        <v>7.45</v>
      </c>
      <c r="G263" s="12"/>
      <c r="H263" s="13"/>
    </row>
    <row r="264" spans="1:8" s="2" customFormat="1" ht="16.899999999999999" customHeight="1">
      <c r="A264" s="12"/>
      <c r="B264" s="13"/>
      <c r="C264" s="55" t="s">
        <v>1</v>
      </c>
      <c r="D264" s="55" t="s">
        <v>870</v>
      </c>
      <c r="E264" s="4" t="s">
        <v>1</v>
      </c>
      <c r="F264" s="56">
        <v>7.7</v>
      </c>
      <c r="G264" s="12"/>
      <c r="H264" s="13"/>
    </row>
    <row r="265" spans="1:8" s="2" customFormat="1" ht="16.899999999999999" customHeight="1">
      <c r="A265" s="12"/>
      <c r="B265" s="13"/>
      <c r="C265" s="55" t="s">
        <v>1</v>
      </c>
      <c r="D265" s="55" t="s">
        <v>871</v>
      </c>
      <c r="E265" s="4" t="s">
        <v>1</v>
      </c>
      <c r="F265" s="56">
        <v>3.2</v>
      </c>
      <c r="G265" s="12"/>
      <c r="H265" s="13"/>
    </row>
    <row r="266" spans="1:8" s="2" customFormat="1" ht="16.899999999999999" customHeight="1">
      <c r="A266" s="12"/>
      <c r="B266" s="13"/>
      <c r="C266" s="55" t="s">
        <v>1</v>
      </c>
      <c r="D266" s="55" t="s">
        <v>872</v>
      </c>
      <c r="E266" s="4" t="s">
        <v>1</v>
      </c>
      <c r="F266" s="56">
        <v>3.7</v>
      </c>
      <c r="G266" s="12"/>
      <c r="H266" s="13"/>
    </row>
    <row r="267" spans="1:8" s="2" customFormat="1" ht="16.899999999999999" customHeight="1">
      <c r="A267" s="12"/>
      <c r="B267" s="13"/>
      <c r="C267" s="55" t="s">
        <v>152</v>
      </c>
      <c r="D267" s="55" t="s">
        <v>873</v>
      </c>
      <c r="E267" s="4" t="s">
        <v>1</v>
      </c>
      <c r="F267" s="56">
        <v>22.05</v>
      </c>
      <c r="G267" s="12"/>
      <c r="H267" s="13"/>
    </row>
    <row r="268" spans="1:8" s="2" customFormat="1" ht="16.899999999999999" customHeight="1">
      <c r="A268" s="12"/>
      <c r="B268" s="13"/>
      <c r="C268" s="57" t="s">
        <v>2626</v>
      </c>
      <c r="D268" s="12"/>
      <c r="E268" s="12"/>
      <c r="F268" s="12"/>
      <c r="G268" s="12"/>
      <c r="H268" s="13"/>
    </row>
    <row r="269" spans="1:8" s="2" customFormat="1" ht="16.899999999999999" customHeight="1">
      <c r="A269" s="12"/>
      <c r="B269" s="13"/>
      <c r="C269" s="55" t="s">
        <v>865</v>
      </c>
      <c r="D269" s="55" t="s">
        <v>866</v>
      </c>
      <c r="E269" s="4" t="s">
        <v>408</v>
      </c>
      <c r="F269" s="56">
        <v>22.05</v>
      </c>
      <c r="G269" s="12"/>
      <c r="H269" s="13"/>
    </row>
    <row r="270" spans="1:8" s="2" customFormat="1" ht="16.899999999999999" customHeight="1">
      <c r="A270" s="12"/>
      <c r="B270" s="13"/>
      <c r="C270" s="55" t="s">
        <v>875</v>
      </c>
      <c r="D270" s="55" t="s">
        <v>876</v>
      </c>
      <c r="E270" s="4" t="s">
        <v>140</v>
      </c>
      <c r="F270" s="56">
        <v>24.254999999999999</v>
      </c>
      <c r="G270" s="12"/>
      <c r="H270" s="13"/>
    </row>
    <row r="271" spans="1:8" s="2" customFormat="1" ht="16.899999999999999" customHeight="1">
      <c r="A271" s="12"/>
      <c r="B271" s="13"/>
      <c r="C271" s="51" t="s">
        <v>2629</v>
      </c>
      <c r="D271" s="52" t="s">
        <v>2630</v>
      </c>
      <c r="E271" s="53" t="s">
        <v>140</v>
      </c>
      <c r="F271" s="54">
        <v>0</v>
      </c>
      <c r="G271" s="12"/>
      <c r="H271" s="13"/>
    </row>
    <row r="272" spans="1:8" s="2" customFormat="1" ht="16.899999999999999" customHeight="1">
      <c r="A272" s="12"/>
      <c r="B272" s="13"/>
      <c r="C272" s="51" t="s">
        <v>2631</v>
      </c>
      <c r="D272" s="52" t="s">
        <v>2632</v>
      </c>
      <c r="E272" s="53" t="s">
        <v>140</v>
      </c>
      <c r="F272" s="54">
        <v>0</v>
      </c>
      <c r="G272" s="12"/>
      <c r="H272" s="13"/>
    </row>
    <row r="273" spans="1:8" s="2" customFormat="1" ht="16.899999999999999" customHeight="1">
      <c r="A273" s="12"/>
      <c r="B273" s="13"/>
      <c r="C273" s="51" t="s">
        <v>2633</v>
      </c>
      <c r="D273" s="52" t="s">
        <v>2634</v>
      </c>
      <c r="E273" s="53" t="s">
        <v>140</v>
      </c>
      <c r="F273" s="54">
        <v>0</v>
      </c>
      <c r="G273" s="12"/>
      <c r="H273" s="13"/>
    </row>
    <row r="274" spans="1:8" s="2" customFormat="1" ht="16.899999999999999" customHeight="1">
      <c r="A274" s="12"/>
      <c r="B274" s="13"/>
      <c r="C274" s="51" t="s">
        <v>155</v>
      </c>
      <c r="D274" s="52" t="s">
        <v>156</v>
      </c>
      <c r="E274" s="53" t="s">
        <v>116</v>
      </c>
      <c r="F274" s="54">
        <v>26.632000000000001</v>
      </c>
      <c r="G274" s="12"/>
      <c r="H274" s="13"/>
    </row>
    <row r="275" spans="1:8" s="2" customFormat="1" ht="16.899999999999999" customHeight="1">
      <c r="A275" s="12"/>
      <c r="B275" s="13"/>
      <c r="C275" s="55" t="s">
        <v>1</v>
      </c>
      <c r="D275" s="55" t="s">
        <v>1092</v>
      </c>
      <c r="E275" s="4" t="s">
        <v>1</v>
      </c>
      <c r="F275" s="56">
        <v>0</v>
      </c>
      <c r="G275" s="12"/>
      <c r="H275" s="13"/>
    </row>
    <row r="276" spans="1:8" s="2" customFormat="1" ht="16.899999999999999" customHeight="1">
      <c r="A276" s="12"/>
      <c r="B276" s="13"/>
      <c r="C276" s="55" t="s">
        <v>1</v>
      </c>
      <c r="D276" s="55" t="s">
        <v>1093</v>
      </c>
      <c r="E276" s="4" t="s">
        <v>1</v>
      </c>
      <c r="F276" s="56">
        <v>15.522</v>
      </c>
      <c r="G276" s="12"/>
      <c r="H276" s="13"/>
    </row>
    <row r="277" spans="1:8" s="2" customFormat="1" ht="16.899999999999999" customHeight="1">
      <c r="A277" s="12"/>
      <c r="B277" s="13"/>
      <c r="C277" s="55" t="s">
        <v>1</v>
      </c>
      <c r="D277" s="55" t="s">
        <v>1094</v>
      </c>
      <c r="E277" s="4" t="s">
        <v>1</v>
      </c>
      <c r="F277" s="56">
        <v>13.11</v>
      </c>
      <c r="G277" s="12"/>
      <c r="H277" s="13"/>
    </row>
    <row r="278" spans="1:8" s="2" customFormat="1" ht="16.899999999999999" customHeight="1">
      <c r="A278" s="12"/>
      <c r="B278" s="13"/>
      <c r="C278" s="55" t="s">
        <v>1</v>
      </c>
      <c r="D278" s="55" t="s">
        <v>1095</v>
      </c>
      <c r="E278" s="4" t="s">
        <v>1</v>
      </c>
      <c r="F278" s="56">
        <v>-2</v>
      </c>
      <c r="G278" s="12"/>
      <c r="H278" s="13"/>
    </row>
    <row r="279" spans="1:8" s="2" customFormat="1" ht="16.899999999999999" customHeight="1">
      <c r="A279" s="12"/>
      <c r="B279" s="13"/>
      <c r="C279" s="55" t="s">
        <v>155</v>
      </c>
      <c r="D279" s="55" t="s">
        <v>1096</v>
      </c>
      <c r="E279" s="4" t="s">
        <v>1</v>
      </c>
      <c r="F279" s="56">
        <v>26.632000000000001</v>
      </c>
      <c r="G279" s="12"/>
      <c r="H279" s="13"/>
    </row>
    <row r="280" spans="1:8" s="2" customFormat="1" ht="16.899999999999999" customHeight="1">
      <c r="A280" s="12"/>
      <c r="B280" s="13"/>
      <c r="C280" s="57" t="s">
        <v>2626</v>
      </c>
      <c r="D280" s="12"/>
      <c r="E280" s="12"/>
      <c r="F280" s="12"/>
      <c r="G280" s="12"/>
      <c r="H280" s="13"/>
    </row>
    <row r="281" spans="1:8" s="2" customFormat="1" ht="16.899999999999999" customHeight="1">
      <c r="A281" s="12"/>
      <c r="B281" s="13"/>
      <c r="C281" s="55" t="s">
        <v>1089</v>
      </c>
      <c r="D281" s="55" t="s">
        <v>1090</v>
      </c>
      <c r="E281" s="4" t="s">
        <v>116</v>
      </c>
      <c r="F281" s="56">
        <v>26.632000000000001</v>
      </c>
      <c r="G281" s="12"/>
      <c r="H281" s="13"/>
    </row>
    <row r="282" spans="1:8" s="2" customFormat="1" ht="16.899999999999999" customHeight="1">
      <c r="A282" s="12"/>
      <c r="B282" s="13"/>
      <c r="C282" s="55" t="s">
        <v>1102</v>
      </c>
      <c r="D282" s="55" t="s">
        <v>1103</v>
      </c>
      <c r="E282" s="4" t="s">
        <v>116</v>
      </c>
      <c r="F282" s="56">
        <v>1403.9670000000001</v>
      </c>
      <c r="G282" s="12"/>
      <c r="H282" s="13"/>
    </row>
    <row r="283" spans="1:8" s="2" customFormat="1" ht="26.45" customHeight="1">
      <c r="A283" s="12"/>
      <c r="B283" s="13"/>
      <c r="C283" s="50" t="s">
        <v>2635</v>
      </c>
      <c r="D283" s="50" t="s">
        <v>109</v>
      </c>
      <c r="E283" s="12"/>
      <c r="F283" s="12"/>
      <c r="G283" s="12"/>
      <c r="H283" s="13"/>
    </row>
    <row r="284" spans="1:8" s="2" customFormat="1" ht="16.899999999999999" customHeight="1">
      <c r="A284" s="12"/>
      <c r="B284" s="13"/>
      <c r="C284" s="51" t="s">
        <v>114</v>
      </c>
      <c r="D284" s="52" t="s">
        <v>115</v>
      </c>
      <c r="E284" s="53" t="s">
        <v>116</v>
      </c>
      <c r="F284" s="54">
        <v>87.75</v>
      </c>
      <c r="G284" s="12"/>
      <c r="H284" s="13"/>
    </row>
    <row r="285" spans="1:8" s="2" customFormat="1" ht="16.899999999999999" customHeight="1">
      <c r="A285" s="12"/>
      <c r="B285" s="13"/>
      <c r="C285" s="55" t="s">
        <v>1</v>
      </c>
      <c r="D285" s="55" t="s">
        <v>2587</v>
      </c>
      <c r="E285" s="4" t="s">
        <v>1</v>
      </c>
      <c r="F285" s="56">
        <v>0</v>
      </c>
      <c r="G285" s="12"/>
      <c r="H285" s="13"/>
    </row>
    <row r="286" spans="1:8" s="2" customFormat="1" ht="16.899999999999999" customHeight="1">
      <c r="A286" s="12"/>
      <c r="B286" s="13"/>
      <c r="C286" s="55" t="s">
        <v>1</v>
      </c>
      <c r="D286" s="55" t="s">
        <v>976</v>
      </c>
      <c r="E286" s="4" t="s">
        <v>1</v>
      </c>
      <c r="F286" s="56">
        <v>0</v>
      </c>
      <c r="G286" s="12"/>
      <c r="H286" s="13"/>
    </row>
    <row r="287" spans="1:8" s="2" customFormat="1" ht="16.899999999999999" customHeight="1">
      <c r="A287" s="12"/>
      <c r="B287" s="13"/>
      <c r="C287" s="55" t="s">
        <v>1</v>
      </c>
      <c r="D287" s="55" t="s">
        <v>977</v>
      </c>
      <c r="E287" s="4" t="s">
        <v>1</v>
      </c>
      <c r="F287" s="56">
        <v>0</v>
      </c>
      <c r="G287" s="12"/>
      <c r="H287" s="13"/>
    </row>
    <row r="288" spans="1:8" s="2" customFormat="1" ht="16.899999999999999" customHeight="1">
      <c r="A288" s="12"/>
      <c r="B288" s="13"/>
      <c r="C288" s="55" t="s">
        <v>1</v>
      </c>
      <c r="D288" s="55" t="s">
        <v>978</v>
      </c>
      <c r="E288" s="4" t="s">
        <v>1</v>
      </c>
      <c r="F288" s="56">
        <v>0</v>
      </c>
      <c r="G288" s="12"/>
      <c r="H288" s="13"/>
    </row>
    <row r="289" spans="1:8" s="2" customFormat="1" ht="16.899999999999999" customHeight="1">
      <c r="A289" s="12"/>
      <c r="B289" s="13"/>
      <c r="C289" s="55" t="s">
        <v>1</v>
      </c>
      <c r="D289" s="55" t="s">
        <v>979</v>
      </c>
      <c r="E289" s="4" t="s">
        <v>1</v>
      </c>
      <c r="F289" s="56">
        <v>0</v>
      </c>
      <c r="G289" s="12"/>
      <c r="H289" s="13"/>
    </row>
    <row r="290" spans="1:8" s="2" customFormat="1" ht="16.899999999999999" customHeight="1">
      <c r="A290" s="12"/>
      <c r="B290" s="13"/>
      <c r="C290" s="55" t="s">
        <v>1</v>
      </c>
      <c r="D290" s="55" t="s">
        <v>980</v>
      </c>
      <c r="E290" s="4" t="s">
        <v>1</v>
      </c>
      <c r="F290" s="56">
        <v>0</v>
      </c>
      <c r="G290" s="12"/>
      <c r="H290" s="13"/>
    </row>
    <row r="291" spans="1:8" s="2" customFormat="1" ht="16.899999999999999" customHeight="1">
      <c r="A291" s="12"/>
      <c r="B291" s="13"/>
      <c r="C291" s="55" t="s">
        <v>1</v>
      </c>
      <c r="D291" s="55" t="s">
        <v>981</v>
      </c>
      <c r="E291" s="4" t="s">
        <v>1</v>
      </c>
      <c r="F291" s="56">
        <v>0</v>
      </c>
      <c r="G291" s="12"/>
      <c r="H291" s="13"/>
    </row>
    <row r="292" spans="1:8" s="2" customFormat="1" ht="16.899999999999999" customHeight="1">
      <c r="A292" s="12"/>
      <c r="B292" s="13"/>
      <c r="C292" s="55" t="s">
        <v>1</v>
      </c>
      <c r="D292" s="55" t="s">
        <v>982</v>
      </c>
      <c r="E292" s="4" t="s">
        <v>1</v>
      </c>
      <c r="F292" s="56">
        <v>0</v>
      </c>
      <c r="G292" s="12"/>
      <c r="H292" s="13"/>
    </row>
    <row r="293" spans="1:8" s="2" customFormat="1" ht="16.899999999999999" customHeight="1">
      <c r="A293" s="12"/>
      <c r="B293" s="13"/>
      <c r="C293" s="55" t="s">
        <v>1</v>
      </c>
      <c r="D293" s="55" t="s">
        <v>1</v>
      </c>
      <c r="E293" s="4" t="s">
        <v>1</v>
      </c>
      <c r="F293" s="56">
        <v>0</v>
      </c>
      <c r="G293" s="12"/>
      <c r="H293" s="13"/>
    </row>
    <row r="294" spans="1:8" s="2" customFormat="1" ht="16.899999999999999" customHeight="1">
      <c r="A294" s="12"/>
      <c r="B294" s="13"/>
      <c r="C294" s="55" t="s">
        <v>1</v>
      </c>
      <c r="D294" s="55" t="s">
        <v>2588</v>
      </c>
      <c r="E294" s="4" t="s">
        <v>1</v>
      </c>
      <c r="F294" s="56">
        <v>17.05</v>
      </c>
      <c r="G294" s="12"/>
      <c r="H294" s="13"/>
    </row>
    <row r="295" spans="1:8" s="2" customFormat="1" ht="16.899999999999999" customHeight="1">
      <c r="A295" s="12"/>
      <c r="B295" s="13"/>
      <c r="C295" s="55" t="s">
        <v>1</v>
      </c>
      <c r="D295" s="55" t="s">
        <v>2589</v>
      </c>
      <c r="E295" s="4" t="s">
        <v>1</v>
      </c>
      <c r="F295" s="56">
        <v>15.1</v>
      </c>
      <c r="G295" s="12"/>
      <c r="H295" s="13"/>
    </row>
    <row r="296" spans="1:8" s="2" customFormat="1" ht="16.899999999999999" customHeight="1">
      <c r="A296" s="12"/>
      <c r="B296" s="13"/>
      <c r="C296" s="55" t="s">
        <v>1</v>
      </c>
      <c r="D296" s="55" t="s">
        <v>2590</v>
      </c>
      <c r="E296" s="4" t="s">
        <v>1</v>
      </c>
      <c r="F296" s="56">
        <v>28.9</v>
      </c>
      <c r="G296" s="12"/>
      <c r="H296" s="13"/>
    </row>
    <row r="297" spans="1:8" s="2" customFormat="1" ht="16.899999999999999" customHeight="1">
      <c r="A297" s="12"/>
      <c r="B297" s="13"/>
      <c r="C297" s="55" t="s">
        <v>1</v>
      </c>
      <c r="D297" s="55" t="s">
        <v>2591</v>
      </c>
      <c r="E297" s="4" t="s">
        <v>1</v>
      </c>
      <c r="F297" s="56">
        <v>26.7</v>
      </c>
      <c r="G297" s="12"/>
      <c r="H297" s="13"/>
    </row>
    <row r="298" spans="1:8" s="2" customFormat="1" ht="16.899999999999999" customHeight="1">
      <c r="A298" s="12"/>
      <c r="B298" s="13"/>
      <c r="C298" s="55" t="s">
        <v>114</v>
      </c>
      <c r="D298" s="55" t="s">
        <v>2592</v>
      </c>
      <c r="E298" s="4" t="s">
        <v>1</v>
      </c>
      <c r="F298" s="56">
        <v>87.75</v>
      </c>
      <c r="G298" s="12"/>
      <c r="H298" s="13"/>
    </row>
    <row r="299" spans="1:8" s="2" customFormat="1" ht="16.899999999999999" customHeight="1">
      <c r="A299" s="12"/>
      <c r="B299" s="13"/>
      <c r="C299" s="57" t="s">
        <v>2626</v>
      </c>
      <c r="D299" s="12"/>
      <c r="E299" s="12"/>
      <c r="F299" s="12"/>
      <c r="G299" s="12"/>
      <c r="H299" s="13"/>
    </row>
    <row r="300" spans="1:8" s="2" customFormat="1" ht="16.899999999999999" customHeight="1">
      <c r="A300" s="12"/>
      <c r="B300" s="13"/>
      <c r="C300" s="55" t="s">
        <v>973</v>
      </c>
      <c r="D300" s="55" t="s">
        <v>2586</v>
      </c>
      <c r="E300" s="4" t="s">
        <v>116</v>
      </c>
      <c r="F300" s="56">
        <v>87.75</v>
      </c>
      <c r="G300" s="12"/>
      <c r="H300" s="13"/>
    </row>
    <row r="301" spans="1:8" s="2" customFormat="1" ht="16.899999999999999" customHeight="1">
      <c r="A301" s="12"/>
      <c r="B301" s="13"/>
      <c r="C301" s="55" t="s">
        <v>301</v>
      </c>
      <c r="D301" s="55" t="s">
        <v>302</v>
      </c>
      <c r="E301" s="4" t="s">
        <v>116</v>
      </c>
      <c r="F301" s="56">
        <v>87.75</v>
      </c>
      <c r="G301" s="12"/>
      <c r="H301" s="13"/>
    </row>
    <row r="302" spans="1:8" s="2" customFormat="1" ht="16.899999999999999" customHeight="1">
      <c r="A302" s="12"/>
      <c r="B302" s="13"/>
      <c r="C302" s="55" t="s">
        <v>309</v>
      </c>
      <c r="D302" s="55" t="s">
        <v>2570</v>
      </c>
      <c r="E302" s="4" t="s">
        <v>116</v>
      </c>
      <c r="F302" s="56">
        <v>87.75</v>
      </c>
      <c r="G302" s="12"/>
      <c r="H302" s="13"/>
    </row>
    <row r="303" spans="1:8" s="2" customFormat="1" ht="16.899999999999999" customHeight="1">
      <c r="A303" s="12"/>
      <c r="B303" s="13"/>
      <c r="C303" s="55" t="s">
        <v>998</v>
      </c>
      <c r="D303" s="55" t="s">
        <v>999</v>
      </c>
      <c r="E303" s="4" t="s">
        <v>116</v>
      </c>
      <c r="F303" s="56">
        <v>93.980999999999995</v>
      </c>
      <c r="G303" s="12"/>
      <c r="H303" s="13"/>
    </row>
    <row r="304" spans="1:8" s="2" customFormat="1" ht="16.899999999999999" customHeight="1">
      <c r="A304" s="12"/>
      <c r="B304" s="13"/>
      <c r="C304" s="51" t="s">
        <v>118</v>
      </c>
      <c r="D304" s="52" t="s">
        <v>119</v>
      </c>
      <c r="E304" s="53" t="s">
        <v>116</v>
      </c>
      <c r="F304" s="54">
        <v>93.992999999999995</v>
      </c>
      <c r="G304" s="12"/>
      <c r="H304" s="13"/>
    </row>
    <row r="305" spans="1:8" s="2" customFormat="1" ht="16.899999999999999" customHeight="1">
      <c r="A305" s="12"/>
      <c r="B305" s="13"/>
      <c r="C305" s="55" t="s">
        <v>1</v>
      </c>
      <c r="D305" s="55" t="s">
        <v>1106</v>
      </c>
      <c r="E305" s="4" t="s">
        <v>1</v>
      </c>
      <c r="F305" s="56">
        <v>0</v>
      </c>
      <c r="G305" s="12"/>
      <c r="H305" s="13"/>
    </row>
    <row r="306" spans="1:8" s="2" customFormat="1" ht="16.899999999999999" customHeight="1">
      <c r="A306" s="12"/>
      <c r="B306" s="13"/>
      <c r="C306" s="55" t="s">
        <v>1</v>
      </c>
      <c r="D306" s="55" t="s">
        <v>2572</v>
      </c>
      <c r="E306" s="4" t="s">
        <v>1</v>
      </c>
      <c r="F306" s="56">
        <v>50.03</v>
      </c>
      <c r="G306" s="12"/>
      <c r="H306" s="13"/>
    </row>
    <row r="307" spans="1:8" s="2" customFormat="1" ht="16.899999999999999" customHeight="1">
      <c r="A307" s="12"/>
      <c r="B307" s="13"/>
      <c r="C307" s="55" t="s">
        <v>1</v>
      </c>
      <c r="D307" s="55" t="s">
        <v>2616</v>
      </c>
      <c r="E307" s="4" t="s">
        <v>1</v>
      </c>
      <c r="F307" s="56">
        <v>0</v>
      </c>
      <c r="G307" s="12"/>
      <c r="H307" s="13"/>
    </row>
    <row r="308" spans="1:8" s="2" customFormat="1" ht="16.899999999999999" customHeight="1">
      <c r="A308" s="12"/>
      <c r="B308" s="13"/>
      <c r="C308" s="55" t="s">
        <v>1</v>
      </c>
      <c r="D308" s="55" t="s">
        <v>2617</v>
      </c>
      <c r="E308" s="4" t="s">
        <v>1</v>
      </c>
      <c r="F308" s="56">
        <v>8.6690000000000005</v>
      </c>
      <c r="G308" s="12"/>
      <c r="H308" s="13"/>
    </row>
    <row r="309" spans="1:8" s="2" customFormat="1" ht="16.899999999999999" customHeight="1">
      <c r="A309" s="12"/>
      <c r="B309" s="13"/>
      <c r="C309" s="55" t="s">
        <v>1</v>
      </c>
      <c r="D309" s="55" t="s">
        <v>2618</v>
      </c>
      <c r="E309" s="4" t="s">
        <v>1</v>
      </c>
      <c r="F309" s="56">
        <v>7.7430000000000003</v>
      </c>
      <c r="G309" s="12"/>
      <c r="H309" s="13"/>
    </row>
    <row r="310" spans="1:8" s="2" customFormat="1" ht="16.899999999999999" customHeight="1">
      <c r="A310" s="12"/>
      <c r="B310" s="13"/>
      <c r="C310" s="55" t="s">
        <v>1</v>
      </c>
      <c r="D310" s="55" t="s">
        <v>2619</v>
      </c>
      <c r="E310" s="4" t="s">
        <v>1</v>
      </c>
      <c r="F310" s="56">
        <v>14.298</v>
      </c>
      <c r="G310" s="12"/>
      <c r="H310" s="13"/>
    </row>
    <row r="311" spans="1:8" s="2" customFormat="1" ht="16.899999999999999" customHeight="1">
      <c r="A311" s="12"/>
      <c r="B311" s="13"/>
      <c r="C311" s="55" t="s">
        <v>1</v>
      </c>
      <c r="D311" s="55" t="s">
        <v>2620</v>
      </c>
      <c r="E311" s="4" t="s">
        <v>1</v>
      </c>
      <c r="F311" s="56">
        <v>13.253</v>
      </c>
      <c r="G311" s="12"/>
      <c r="H311" s="13"/>
    </row>
    <row r="312" spans="1:8" s="2" customFormat="1" ht="16.899999999999999" customHeight="1">
      <c r="A312" s="12"/>
      <c r="B312" s="13"/>
      <c r="C312" s="55" t="s">
        <v>1</v>
      </c>
      <c r="D312" s="55" t="s">
        <v>2621</v>
      </c>
      <c r="E312" s="4" t="s">
        <v>1</v>
      </c>
      <c r="F312" s="56">
        <v>0</v>
      </c>
      <c r="G312" s="12"/>
      <c r="H312" s="13"/>
    </row>
    <row r="313" spans="1:8" s="2" customFormat="1" ht="16.899999999999999" customHeight="1">
      <c r="A313" s="12"/>
      <c r="B313" s="13"/>
      <c r="C313" s="55" t="s">
        <v>118</v>
      </c>
      <c r="D313" s="55" t="s">
        <v>2622</v>
      </c>
      <c r="E313" s="4" t="s">
        <v>1</v>
      </c>
      <c r="F313" s="56">
        <v>93.992999999999995</v>
      </c>
      <c r="G313" s="12"/>
      <c r="H313" s="13"/>
    </row>
    <row r="314" spans="1:8" s="2" customFormat="1" ht="16.899999999999999" customHeight="1">
      <c r="A314" s="12"/>
      <c r="B314" s="13"/>
      <c r="C314" s="57" t="s">
        <v>2626</v>
      </c>
      <c r="D314" s="12"/>
      <c r="E314" s="12"/>
      <c r="F314" s="12"/>
      <c r="G314" s="12"/>
      <c r="H314" s="13"/>
    </row>
    <row r="315" spans="1:8" s="2" customFormat="1" ht="16.899999999999999" customHeight="1">
      <c r="A315" s="12"/>
      <c r="B315" s="13"/>
      <c r="C315" s="55" t="s">
        <v>1102</v>
      </c>
      <c r="D315" s="55" t="s">
        <v>1103</v>
      </c>
      <c r="E315" s="4" t="s">
        <v>116</v>
      </c>
      <c r="F315" s="56">
        <v>93.992999999999995</v>
      </c>
      <c r="G315" s="12"/>
      <c r="H315" s="13"/>
    </row>
    <row r="316" spans="1:8" s="2" customFormat="1" ht="16.899999999999999" customHeight="1">
      <c r="A316" s="12"/>
      <c r="B316" s="13"/>
      <c r="C316" s="55" t="s">
        <v>1098</v>
      </c>
      <c r="D316" s="55" t="s">
        <v>1099</v>
      </c>
      <c r="E316" s="4" t="s">
        <v>116</v>
      </c>
      <c r="F316" s="56">
        <v>93.992999999999995</v>
      </c>
      <c r="G316" s="12"/>
      <c r="H316" s="13"/>
    </row>
    <row r="317" spans="1:8" s="2" customFormat="1" ht="16.899999999999999" customHeight="1">
      <c r="A317" s="12"/>
      <c r="B317" s="13"/>
      <c r="C317" s="51" t="s">
        <v>2615</v>
      </c>
      <c r="D317" s="52" t="s">
        <v>2636</v>
      </c>
      <c r="E317" s="53" t="s">
        <v>116</v>
      </c>
      <c r="F317" s="54">
        <v>69.5</v>
      </c>
      <c r="G317" s="12"/>
      <c r="H317" s="13"/>
    </row>
    <row r="318" spans="1:8" s="2" customFormat="1" ht="16.899999999999999" customHeight="1">
      <c r="A318" s="12"/>
      <c r="B318" s="13"/>
      <c r="C318" s="55" t="s">
        <v>1</v>
      </c>
      <c r="D318" s="55" t="s">
        <v>2610</v>
      </c>
      <c r="E318" s="4" t="s">
        <v>1</v>
      </c>
      <c r="F318" s="56">
        <v>0</v>
      </c>
      <c r="G318" s="12"/>
      <c r="H318" s="13"/>
    </row>
    <row r="319" spans="1:8" s="2" customFormat="1" ht="16.899999999999999" customHeight="1">
      <c r="A319" s="12"/>
      <c r="B319" s="13"/>
      <c r="C319" s="55" t="s">
        <v>1</v>
      </c>
      <c r="D319" s="55" t="s">
        <v>2611</v>
      </c>
      <c r="E319" s="4" t="s">
        <v>1</v>
      </c>
      <c r="F319" s="56">
        <v>72</v>
      </c>
      <c r="G319" s="12"/>
      <c r="H319" s="13"/>
    </row>
    <row r="320" spans="1:8" s="2" customFormat="1" ht="16.899999999999999" customHeight="1">
      <c r="A320" s="12"/>
      <c r="B320" s="13"/>
      <c r="C320" s="55" t="s">
        <v>1</v>
      </c>
      <c r="D320" s="55" t="s">
        <v>2612</v>
      </c>
      <c r="E320" s="4" t="s">
        <v>1</v>
      </c>
      <c r="F320" s="56">
        <v>8</v>
      </c>
      <c r="G320" s="12"/>
      <c r="H320" s="13"/>
    </row>
    <row r="321" spans="1:8" s="2" customFormat="1" ht="16.899999999999999" customHeight="1">
      <c r="A321" s="12"/>
      <c r="B321" s="13"/>
      <c r="C321" s="55" t="s">
        <v>1</v>
      </c>
      <c r="D321" s="55" t="s">
        <v>2613</v>
      </c>
      <c r="E321" s="4" t="s">
        <v>1</v>
      </c>
      <c r="F321" s="56">
        <v>-4.8</v>
      </c>
      <c r="G321" s="12"/>
      <c r="H321" s="13"/>
    </row>
    <row r="322" spans="1:8" s="2" customFormat="1" ht="16.899999999999999" customHeight="1">
      <c r="A322" s="12"/>
      <c r="B322" s="13"/>
      <c r="C322" s="55" t="s">
        <v>1</v>
      </c>
      <c r="D322" s="55" t="s">
        <v>2614</v>
      </c>
      <c r="E322" s="4" t="s">
        <v>1</v>
      </c>
      <c r="F322" s="56">
        <v>-5.7</v>
      </c>
      <c r="G322" s="12"/>
      <c r="H322" s="13"/>
    </row>
    <row r="323" spans="1:8" s="2" customFormat="1" ht="16.899999999999999" customHeight="1">
      <c r="A323" s="12"/>
      <c r="B323" s="13"/>
      <c r="C323" s="55" t="s">
        <v>2615</v>
      </c>
      <c r="D323" s="55" t="s">
        <v>2571</v>
      </c>
      <c r="E323" s="4" t="s">
        <v>1</v>
      </c>
      <c r="F323" s="56">
        <v>69.5</v>
      </c>
      <c r="G323" s="12"/>
      <c r="H323" s="13"/>
    </row>
    <row r="324" spans="1:8" s="2" customFormat="1" ht="16.899999999999999" customHeight="1">
      <c r="A324" s="12"/>
      <c r="B324" s="13"/>
      <c r="C324" s="51" t="s">
        <v>131</v>
      </c>
      <c r="D324" s="52" t="s">
        <v>132</v>
      </c>
      <c r="E324" s="53" t="s">
        <v>116</v>
      </c>
      <c r="F324" s="54">
        <v>23.43</v>
      </c>
      <c r="G324" s="12"/>
      <c r="H324" s="13"/>
    </row>
    <row r="325" spans="1:8" s="2" customFormat="1" ht="16.899999999999999" customHeight="1">
      <c r="A325" s="12"/>
      <c r="B325" s="13"/>
      <c r="C325" s="55" t="s">
        <v>1</v>
      </c>
      <c r="D325" s="55" t="s">
        <v>2575</v>
      </c>
      <c r="E325" s="4" t="s">
        <v>1</v>
      </c>
      <c r="F325" s="56">
        <v>0</v>
      </c>
      <c r="G325" s="12"/>
      <c r="H325" s="13"/>
    </row>
    <row r="326" spans="1:8" s="2" customFormat="1" ht="16.899999999999999" customHeight="1">
      <c r="A326" s="12"/>
      <c r="B326" s="13"/>
      <c r="C326" s="55" t="s">
        <v>1</v>
      </c>
      <c r="D326" s="55" t="s">
        <v>884</v>
      </c>
      <c r="E326" s="4" t="s">
        <v>1</v>
      </c>
      <c r="F326" s="56">
        <v>0</v>
      </c>
      <c r="G326" s="12"/>
      <c r="H326" s="13"/>
    </row>
    <row r="327" spans="1:8" s="2" customFormat="1" ht="16.899999999999999" customHeight="1">
      <c r="A327" s="12"/>
      <c r="B327" s="13"/>
      <c r="C327" s="55" t="s">
        <v>1</v>
      </c>
      <c r="D327" s="55" t="s">
        <v>885</v>
      </c>
      <c r="E327" s="4" t="s">
        <v>1</v>
      </c>
      <c r="F327" s="56">
        <v>0</v>
      </c>
      <c r="G327" s="12"/>
      <c r="H327" s="13"/>
    </row>
    <row r="328" spans="1:8" s="2" customFormat="1" ht="16.899999999999999" customHeight="1">
      <c r="A328" s="12"/>
      <c r="B328" s="13"/>
      <c r="C328" s="55" t="s">
        <v>1</v>
      </c>
      <c r="D328" s="55" t="s">
        <v>886</v>
      </c>
      <c r="E328" s="4" t="s">
        <v>1</v>
      </c>
      <c r="F328" s="56">
        <v>0</v>
      </c>
      <c r="G328" s="12"/>
      <c r="H328" s="13"/>
    </row>
    <row r="329" spans="1:8" s="2" customFormat="1" ht="16.899999999999999" customHeight="1">
      <c r="A329" s="12"/>
      <c r="B329" s="13"/>
      <c r="C329" s="55" t="s">
        <v>1</v>
      </c>
      <c r="D329" s="55" t="s">
        <v>887</v>
      </c>
      <c r="E329" s="4" t="s">
        <v>1</v>
      </c>
      <c r="F329" s="56">
        <v>0</v>
      </c>
      <c r="G329" s="12"/>
      <c r="H329" s="13"/>
    </row>
    <row r="330" spans="1:8" s="2" customFormat="1" ht="16.899999999999999" customHeight="1">
      <c r="A330" s="12"/>
      <c r="B330" s="13"/>
      <c r="C330" s="55" t="s">
        <v>1</v>
      </c>
      <c r="D330" s="55" t="s">
        <v>888</v>
      </c>
      <c r="E330" s="4" t="s">
        <v>1</v>
      </c>
      <c r="F330" s="56">
        <v>0</v>
      </c>
      <c r="G330" s="12"/>
      <c r="H330" s="13"/>
    </row>
    <row r="331" spans="1:8" s="2" customFormat="1" ht="16.899999999999999" customHeight="1">
      <c r="A331" s="12"/>
      <c r="B331" s="13"/>
      <c r="C331" s="55" t="s">
        <v>1</v>
      </c>
      <c r="D331" s="55" t="s">
        <v>889</v>
      </c>
      <c r="E331" s="4" t="s">
        <v>1</v>
      </c>
      <c r="F331" s="56">
        <v>0</v>
      </c>
      <c r="G331" s="12"/>
      <c r="H331" s="13"/>
    </row>
    <row r="332" spans="1:8" s="2" customFormat="1" ht="16.899999999999999" customHeight="1">
      <c r="A332" s="12"/>
      <c r="B332" s="13"/>
      <c r="C332" s="55" t="s">
        <v>1</v>
      </c>
      <c r="D332" s="55" t="s">
        <v>890</v>
      </c>
      <c r="E332" s="4" t="s">
        <v>1</v>
      </c>
      <c r="F332" s="56">
        <v>0</v>
      </c>
      <c r="G332" s="12"/>
      <c r="H332" s="13"/>
    </row>
    <row r="333" spans="1:8" s="2" customFormat="1" ht="16.899999999999999" customHeight="1">
      <c r="A333" s="12"/>
      <c r="B333" s="13"/>
      <c r="C333" s="55" t="s">
        <v>1</v>
      </c>
      <c r="D333" s="55" t="s">
        <v>1</v>
      </c>
      <c r="E333" s="4" t="s">
        <v>1</v>
      </c>
      <c r="F333" s="56">
        <v>0</v>
      </c>
      <c r="G333" s="12"/>
      <c r="H333" s="13"/>
    </row>
    <row r="334" spans="1:8" s="2" customFormat="1" ht="16.899999999999999" customHeight="1">
      <c r="A334" s="12"/>
      <c r="B334" s="13"/>
      <c r="C334" s="55" t="s">
        <v>1</v>
      </c>
      <c r="D334" s="55" t="s">
        <v>2576</v>
      </c>
      <c r="E334" s="4" t="s">
        <v>1</v>
      </c>
      <c r="F334" s="56">
        <v>3.9</v>
      </c>
      <c r="G334" s="12"/>
      <c r="H334" s="13"/>
    </row>
    <row r="335" spans="1:8" s="2" customFormat="1" ht="16.899999999999999" customHeight="1">
      <c r="A335" s="12"/>
      <c r="B335" s="13"/>
      <c r="C335" s="55" t="s">
        <v>1</v>
      </c>
      <c r="D335" s="55" t="s">
        <v>2577</v>
      </c>
      <c r="E335" s="4" t="s">
        <v>1</v>
      </c>
      <c r="F335" s="56">
        <v>2.5</v>
      </c>
      <c r="G335" s="12"/>
      <c r="H335" s="13"/>
    </row>
    <row r="336" spans="1:8" s="2" customFormat="1" ht="16.899999999999999" customHeight="1">
      <c r="A336" s="12"/>
      <c r="B336" s="13"/>
      <c r="C336" s="55" t="s">
        <v>1</v>
      </c>
      <c r="D336" s="55" t="s">
        <v>2578</v>
      </c>
      <c r="E336" s="4" t="s">
        <v>1</v>
      </c>
      <c r="F336" s="56">
        <v>1.2</v>
      </c>
      <c r="G336" s="12"/>
      <c r="H336" s="13"/>
    </row>
    <row r="337" spans="1:8" s="2" customFormat="1" ht="16.899999999999999" customHeight="1">
      <c r="A337" s="12"/>
      <c r="B337" s="13"/>
      <c r="C337" s="55" t="s">
        <v>1</v>
      </c>
      <c r="D337" s="55" t="s">
        <v>2579</v>
      </c>
      <c r="E337" s="4" t="s">
        <v>1</v>
      </c>
      <c r="F337" s="56">
        <v>3.53</v>
      </c>
      <c r="G337" s="12"/>
      <c r="H337" s="13"/>
    </row>
    <row r="338" spans="1:8" s="2" customFormat="1" ht="16.899999999999999" customHeight="1">
      <c r="A338" s="12"/>
      <c r="B338" s="13"/>
      <c r="C338" s="55" t="s">
        <v>1</v>
      </c>
      <c r="D338" s="55" t="s">
        <v>2580</v>
      </c>
      <c r="E338" s="4" t="s">
        <v>1</v>
      </c>
      <c r="F338" s="56">
        <v>3.57</v>
      </c>
      <c r="G338" s="12"/>
      <c r="H338" s="13"/>
    </row>
    <row r="339" spans="1:8" s="2" customFormat="1" ht="16.899999999999999" customHeight="1">
      <c r="A339" s="12"/>
      <c r="B339" s="13"/>
      <c r="C339" s="55" t="s">
        <v>1</v>
      </c>
      <c r="D339" s="55" t="s">
        <v>2581</v>
      </c>
      <c r="E339" s="4" t="s">
        <v>1</v>
      </c>
      <c r="F339" s="56">
        <v>1.1499999999999999</v>
      </c>
      <c r="G339" s="12"/>
      <c r="H339" s="13"/>
    </row>
    <row r="340" spans="1:8" s="2" customFormat="1" ht="16.899999999999999" customHeight="1">
      <c r="A340" s="12"/>
      <c r="B340" s="13"/>
      <c r="C340" s="55" t="s">
        <v>1</v>
      </c>
      <c r="D340" s="55" t="s">
        <v>2582</v>
      </c>
      <c r="E340" s="4" t="s">
        <v>1</v>
      </c>
      <c r="F340" s="56">
        <v>1.24</v>
      </c>
      <c r="G340" s="12"/>
      <c r="H340" s="13"/>
    </row>
    <row r="341" spans="1:8" s="2" customFormat="1" ht="16.899999999999999" customHeight="1">
      <c r="A341" s="12"/>
      <c r="B341" s="13"/>
      <c r="C341" s="55" t="s">
        <v>1</v>
      </c>
      <c r="D341" s="55" t="s">
        <v>2583</v>
      </c>
      <c r="E341" s="4" t="s">
        <v>1</v>
      </c>
      <c r="F341" s="56">
        <v>5.14</v>
      </c>
      <c r="G341" s="12"/>
      <c r="H341" s="13"/>
    </row>
    <row r="342" spans="1:8" s="2" customFormat="1" ht="16.899999999999999" customHeight="1">
      <c r="A342" s="12"/>
      <c r="B342" s="13"/>
      <c r="C342" s="55" t="s">
        <v>1</v>
      </c>
      <c r="D342" s="55" t="s">
        <v>2584</v>
      </c>
      <c r="E342" s="4" t="s">
        <v>1</v>
      </c>
      <c r="F342" s="56">
        <v>1.2</v>
      </c>
      <c r="G342" s="12"/>
      <c r="H342" s="13"/>
    </row>
    <row r="343" spans="1:8" s="2" customFormat="1" ht="16.899999999999999" customHeight="1">
      <c r="A343" s="12"/>
      <c r="B343" s="13"/>
      <c r="C343" s="55" t="s">
        <v>131</v>
      </c>
      <c r="D343" s="55" t="s">
        <v>2585</v>
      </c>
      <c r="E343" s="4" t="s">
        <v>1</v>
      </c>
      <c r="F343" s="56">
        <v>23.43</v>
      </c>
      <c r="G343" s="12"/>
      <c r="H343" s="13"/>
    </row>
    <row r="344" spans="1:8" s="2" customFormat="1" ht="16.899999999999999" customHeight="1">
      <c r="A344" s="12"/>
      <c r="B344" s="13"/>
      <c r="C344" s="57" t="s">
        <v>2626</v>
      </c>
      <c r="D344" s="12"/>
      <c r="E344" s="12"/>
      <c r="F344" s="12"/>
      <c r="G344" s="12"/>
      <c r="H344" s="13"/>
    </row>
    <row r="345" spans="1:8" s="2" customFormat="1" ht="16.899999999999999" customHeight="1">
      <c r="A345" s="12"/>
      <c r="B345" s="13"/>
      <c r="C345" s="55" t="s">
        <v>880</v>
      </c>
      <c r="D345" s="55" t="s">
        <v>2574</v>
      </c>
      <c r="E345" s="4" t="s">
        <v>116</v>
      </c>
      <c r="F345" s="56">
        <v>23.43</v>
      </c>
      <c r="G345" s="12"/>
      <c r="H345" s="13"/>
    </row>
    <row r="346" spans="1:8" s="2" customFormat="1" ht="16.899999999999999" customHeight="1">
      <c r="A346" s="12"/>
      <c r="B346" s="13"/>
      <c r="C346" s="55" t="s">
        <v>632</v>
      </c>
      <c r="D346" s="55" t="s">
        <v>633</v>
      </c>
      <c r="E346" s="4" t="s">
        <v>116</v>
      </c>
      <c r="F346" s="56">
        <v>23.43</v>
      </c>
      <c r="G346" s="12"/>
      <c r="H346" s="13"/>
    </row>
    <row r="347" spans="1:8" s="2" customFormat="1" ht="16.899999999999999" customHeight="1">
      <c r="A347" s="12"/>
      <c r="B347" s="13"/>
      <c r="C347" s="55" t="s">
        <v>927</v>
      </c>
      <c r="D347" s="55" t="s">
        <v>928</v>
      </c>
      <c r="E347" s="4" t="s">
        <v>116</v>
      </c>
      <c r="F347" s="56">
        <v>23.43</v>
      </c>
      <c r="G347" s="12"/>
      <c r="H347" s="13"/>
    </row>
    <row r="348" spans="1:8" s="2" customFormat="1" ht="16.899999999999999" customHeight="1">
      <c r="A348" s="12"/>
      <c r="B348" s="13"/>
      <c r="C348" s="55" t="s">
        <v>931</v>
      </c>
      <c r="D348" s="55" t="s">
        <v>932</v>
      </c>
      <c r="E348" s="4" t="s">
        <v>116</v>
      </c>
      <c r="F348" s="56">
        <v>23.43</v>
      </c>
      <c r="G348" s="12"/>
      <c r="H348" s="13"/>
    </row>
    <row r="349" spans="1:8" s="2" customFormat="1" ht="16.899999999999999" customHeight="1">
      <c r="A349" s="12"/>
      <c r="B349" s="13"/>
      <c r="C349" s="55" t="s">
        <v>899</v>
      </c>
      <c r="D349" s="55" t="s">
        <v>900</v>
      </c>
      <c r="E349" s="4" t="s">
        <v>116</v>
      </c>
      <c r="F349" s="56">
        <v>24.602</v>
      </c>
      <c r="G349" s="12"/>
      <c r="H349" s="13"/>
    </row>
    <row r="350" spans="1:8" s="2" customFormat="1" ht="16.899999999999999" customHeight="1">
      <c r="A350" s="12"/>
      <c r="B350" s="13"/>
      <c r="C350" s="51" t="s">
        <v>135</v>
      </c>
      <c r="D350" s="52" t="s">
        <v>136</v>
      </c>
      <c r="E350" s="53" t="s">
        <v>116</v>
      </c>
      <c r="F350" s="54">
        <v>26.6</v>
      </c>
      <c r="G350" s="12"/>
      <c r="H350" s="13"/>
    </row>
    <row r="351" spans="1:8" s="2" customFormat="1" ht="16.899999999999999" customHeight="1">
      <c r="A351" s="12"/>
      <c r="B351" s="13"/>
      <c r="C351" s="51" t="s">
        <v>138</v>
      </c>
      <c r="D351" s="52" t="s">
        <v>139</v>
      </c>
      <c r="E351" s="53" t="s">
        <v>140</v>
      </c>
      <c r="F351" s="54">
        <v>36.200000000000003</v>
      </c>
      <c r="G351" s="12"/>
      <c r="H351" s="13"/>
    </row>
    <row r="352" spans="1:8" s="2" customFormat="1" ht="16.899999999999999" customHeight="1">
      <c r="A352" s="12"/>
      <c r="B352" s="13"/>
      <c r="C352" s="51" t="s">
        <v>2637</v>
      </c>
      <c r="D352" s="52" t="s">
        <v>153</v>
      </c>
      <c r="E352" s="53" t="s">
        <v>140</v>
      </c>
      <c r="F352" s="54">
        <v>0</v>
      </c>
      <c r="G352" s="12"/>
      <c r="H352" s="13"/>
    </row>
    <row r="353" spans="1:8" s="2" customFormat="1" ht="16.899999999999999" customHeight="1">
      <c r="A353" s="12"/>
      <c r="B353" s="13"/>
      <c r="C353" s="51" t="s">
        <v>2568</v>
      </c>
      <c r="D353" s="52" t="s">
        <v>2569</v>
      </c>
      <c r="E353" s="53" t="s">
        <v>116</v>
      </c>
      <c r="F353" s="54">
        <v>31.706</v>
      </c>
      <c r="G353" s="12"/>
      <c r="H353" s="13"/>
    </row>
    <row r="354" spans="1:8" s="2" customFormat="1" ht="16.899999999999999" customHeight="1">
      <c r="A354" s="12"/>
      <c r="B354" s="13"/>
      <c r="C354" s="55" t="s">
        <v>1</v>
      </c>
      <c r="D354" s="55" t="s">
        <v>2593</v>
      </c>
      <c r="E354" s="4" t="s">
        <v>1</v>
      </c>
      <c r="F354" s="56">
        <v>0</v>
      </c>
      <c r="G354" s="12"/>
      <c r="H354" s="13"/>
    </row>
    <row r="355" spans="1:8" s="2" customFormat="1" ht="16.899999999999999" customHeight="1">
      <c r="A355" s="12"/>
      <c r="B355" s="13"/>
      <c r="C355" s="55" t="s">
        <v>1</v>
      </c>
      <c r="D355" s="55" t="s">
        <v>2573</v>
      </c>
      <c r="E355" s="4" t="s">
        <v>1</v>
      </c>
      <c r="F355" s="56">
        <v>0</v>
      </c>
      <c r="G355" s="12"/>
      <c r="H355" s="13"/>
    </row>
    <row r="356" spans="1:8" s="2" customFormat="1" ht="16.899999999999999" customHeight="1">
      <c r="A356" s="12"/>
      <c r="B356" s="13"/>
      <c r="C356" s="55" t="s">
        <v>1</v>
      </c>
      <c r="D356" s="55" t="s">
        <v>2594</v>
      </c>
      <c r="E356" s="4" t="s">
        <v>1</v>
      </c>
      <c r="F356" s="56">
        <v>7.875</v>
      </c>
      <c r="G356" s="12"/>
      <c r="H356" s="13"/>
    </row>
    <row r="357" spans="1:8" s="2" customFormat="1" ht="16.899999999999999" customHeight="1">
      <c r="A357" s="12"/>
      <c r="B357" s="13"/>
      <c r="C357" s="55" t="s">
        <v>1</v>
      </c>
      <c r="D357" s="55" t="s">
        <v>2595</v>
      </c>
      <c r="E357" s="4" t="s">
        <v>1</v>
      </c>
      <c r="F357" s="56">
        <v>4.4329999999999998</v>
      </c>
      <c r="G357" s="12"/>
      <c r="H357" s="13"/>
    </row>
    <row r="358" spans="1:8" s="2" customFormat="1" ht="16.899999999999999" customHeight="1">
      <c r="A358" s="12"/>
      <c r="B358" s="13"/>
      <c r="C358" s="55" t="s">
        <v>1</v>
      </c>
      <c r="D358" s="55" t="s">
        <v>2596</v>
      </c>
      <c r="E358" s="4" t="s">
        <v>1</v>
      </c>
      <c r="F358" s="56">
        <v>2.7679999999999998</v>
      </c>
      <c r="G358" s="12"/>
      <c r="H358" s="13"/>
    </row>
    <row r="359" spans="1:8" s="2" customFormat="1" ht="16.899999999999999" customHeight="1">
      <c r="A359" s="12"/>
      <c r="B359" s="13"/>
      <c r="C359" s="55" t="s">
        <v>1</v>
      </c>
      <c r="D359" s="55" t="s">
        <v>2597</v>
      </c>
      <c r="E359" s="4" t="s">
        <v>1</v>
      </c>
      <c r="F359" s="56">
        <v>4.4779999999999998</v>
      </c>
      <c r="G359" s="12"/>
      <c r="H359" s="13"/>
    </row>
    <row r="360" spans="1:8" s="2" customFormat="1" ht="16.899999999999999" customHeight="1">
      <c r="A360" s="12"/>
      <c r="B360" s="13"/>
      <c r="C360" s="55" t="s">
        <v>1</v>
      </c>
      <c r="D360" s="55" t="s">
        <v>2598</v>
      </c>
      <c r="E360" s="4" t="s">
        <v>1</v>
      </c>
      <c r="F360" s="56">
        <v>5.3550000000000004</v>
      </c>
      <c r="G360" s="12"/>
      <c r="H360" s="13"/>
    </row>
    <row r="361" spans="1:8" s="2" customFormat="1" ht="16.899999999999999" customHeight="1">
      <c r="A361" s="12"/>
      <c r="B361" s="13"/>
      <c r="C361" s="55" t="s">
        <v>1</v>
      </c>
      <c r="D361" s="55" t="s">
        <v>2599</v>
      </c>
      <c r="E361" s="4" t="s">
        <v>1</v>
      </c>
      <c r="F361" s="56">
        <v>1.53</v>
      </c>
      <c r="G361" s="12"/>
      <c r="H361" s="13"/>
    </row>
    <row r="362" spans="1:8" s="2" customFormat="1" ht="16.899999999999999" customHeight="1">
      <c r="A362" s="12"/>
      <c r="B362" s="13"/>
      <c r="C362" s="55" t="s">
        <v>1</v>
      </c>
      <c r="D362" s="55" t="s">
        <v>2600</v>
      </c>
      <c r="E362" s="4" t="s">
        <v>1</v>
      </c>
      <c r="F362" s="56">
        <v>2.7679999999999998</v>
      </c>
      <c r="G362" s="12"/>
      <c r="H362" s="13"/>
    </row>
    <row r="363" spans="1:8" s="2" customFormat="1" ht="16.899999999999999" customHeight="1">
      <c r="A363" s="12"/>
      <c r="B363" s="13"/>
      <c r="C363" s="55" t="s">
        <v>1</v>
      </c>
      <c r="D363" s="55" t="s">
        <v>2601</v>
      </c>
      <c r="E363" s="4" t="s">
        <v>1</v>
      </c>
      <c r="F363" s="56">
        <v>6.57</v>
      </c>
      <c r="G363" s="12"/>
      <c r="H363" s="13"/>
    </row>
    <row r="364" spans="1:8" s="2" customFormat="1" ht="16.899999999999999" customHeight="1">
      <c r="A364" s="12"/>
      <c r="B364" s="13"/>
      <c r="C364" s="55" t="s">
        <v>1</v>
      </c>
      <c r="D364" s="55" t="s">
        <v>2602</v>
      </c>
      <c r="E364" s="4" t="s">
        <v>1</v>
      </c>
      <c r="F364" s="56">
        <v>2.7679999999999998</v>
      </c>
      <c r="G364" s="12"/>
      <c r="H364" s="13"/>
    </row>
    <row r="365" spans="1:8" s="2" customFormat="1" ht="16.899999999999999" customHeight="1">
      <c r="A365" s="12"/>
      <c r="B365" s="13"/>
      <c r="C365" s="55" t="s">
        <v>1</v>
      </c>
      <c r="D365" s="55" t="s">
        <v>2603</v>
      </c>
      <c r="E365" s="4" t="s">
        <v>1</v>
      </c>
      <c r="F365" s="56">
        <v>0</v>
      </c>
      <c r="G365" s="12"/>
      <c r="H365" s="13"/>
    </row>
    <row r="366" spans="1:8" s="2" customFormat="1" ht="16.899999999999999" customHeight="1">
      <c r="A366" s="12"/>
      <c r="B366" s="13"/>
      <c r="C366" s="55" t="s">
        <v>1</v>
      </c>
      <c r="D366" s="55" t="s">
        <v>2604</v>
      </c>
      <c r="E366" s="4" t="s">
        <v>1</v>
      </c>
      <c r="F366" s="56">
        <v>-3.8330000000000002</v>
      </c>
      <c r="G366" s="12"/>
      <c r="H366" s="13"/>
    </row>
    <row r="367" spans="1:8" s="2" customFormat="1" ht="16.899999999999999" customHeight="1">
      <c r="A367" s="12"/>
      <c r="B367" s="13"/>
      <c r="C367" s="55" t="s">
        <v>1</v>
      </c>
      <c r="D367" s="55" t="s">
        <v>2605</v>
      </c>
      <c r="E367" s="4" t="s">
        <v>1</v>
      </c>
      <c r="F367" s="56">
        <v>-3.903</v>
      </c>
      <c r="G367" s="12"/>
      <c r="H367" s="13"/>
    </row>
    <row r="368" spans="1:8" s="2" customFormat="1" ht="16.899999999999999" customHeight="1">
      <c r="A368" s="12"/>
      <c r="B368" s="13"/>
      <c r="C368" s="55" t="s">
        <v>1</v>
      </c>
      <c r="D368" s="55" t="s">
        <v>2606</v>
      </c>
      <c r="E368" s="4" t="s">
        <v>1</v>
      </c>
      <c r="F368" s="56">
        <v>-3.133</v>
      </c>
      <c r="G368" s="12"/>
      <c r="H368" s="13"/>
    </row>
    <row r="369" spans="1:8" s="2" customFormat="1" ht="16.899999999999999" customHeight="1">
      <c r="A369" s="12"/>
      <c r="B369" s="13"/>
      <c r="C369" s="55" t="s">
        <v>1</v>
      </c>
      <c r="D369" s="55" t="s">
        <v>2607</v>
      </c>
      <c r="E369" s="4" t="s">
        <v>1</v>
      </c>
      <c r="F369" s="56">
        <v>0.84</v>
      </c>
      <c r="G369" s="12"/>
      <c r="H369" s="13"/>
    </row>
    <row r="370" spans="1:8" s="2" customFormat="1" ht="16.899999999999999" customHeight="1">
      <c r="A370" s="12"/>
      <c r="B370" s="13"/>
      <c r="C370" s="55" t="s">
        <v>1</v>
      </c>
      <c r="D370" s="55" t="s">
        <v>2608</v>
      </c>
      <c r="E370" s="4" t="s">
        <v>1</v>
      </c>
      <c r="F370" s="56">
        <v>0</v>
      </c>
      <c r="G370" s="12"/>
      <c r="H370" s="13"/>
    </row>
    <row r="371" spans="1:8" s="2" customFormat="1" ht="16.899999999999999" customHeight="1">
      <c r="A371" s="12"/>
      <c r="B371" s="13"/>
      <c r="C371" s="55" t="s">
        <v>1</v>
      </c>
      <c r="D371" s="55" t="s">
        <v>2609</v>
      </c>
      <c r="E371" s="4" t="s">
        <v>1</v>
      </c>
      <c r="F371" s="56">
        <v>3.19</v>
      </c>
      <c r="G371" s="12"/>
      <c r="H371" s="13"/>
    </row>
    <row r="372" spans="1:8" s="2" customFormat="1" ht="16.899999999999999" customHeight="1">
      <c r="A372" s="12"/>
      <c r="B372" s="13"/>
      <c r="C372" s="55" t="s">
        <v>2568</v>
      </c>
      <c r="D372" s="55" t="s">
        <v>231</v>
      </c>
      <c r="E372" s="4" t="s">
        <v>1</v>
      </c>
      <c r="F372" s="56">
        <v>31.706</v>
      </c>
      <c r="G372" s="12"/>
      <c r="H372" s="13"/>
    </row>
    <row r="373" spans="1:8" s="2" customFormat="1" ht="7.35" customHeight="1">
      <c r="A373" s="12"/>
      <c r="B373" s="14"/>
      <c r="C373" s="15"/>
      <c r="D373" s="15"/>
      <c r="E373" s="15"/>
      <c r="F373" s="15"/>
      <c r="G373" s="15"/>
      <c r="H373" s="13"/>
    </row>
    <row r="374" spans="1:8" s="2" customFormat="1">
      <c r="A374" s="12"/>
      <c r="B374" s="12"/>
      <c r="C374" s="12"/>
      <c r="D374" s="12"/>
      <c r="E374" s="12"/>
      <c r="F374" s="12"/>
      <c r="G374" s="12"/>
      <c r="H374" s="12"/>
    </row>
  </sheetData>
  <mergeCells count="2">
    <mergeCell ref="D5:F5"/>
    <mergeCell ref="D6:F6"/>
  </mergeCells>
  <pageMargins left="0.7" right="0.7" top="0.75" bottom="0.75" header="0.3" footer="0.3"/>
  <pageSetup paperSize="9" fitToHeight="100" orientation="landscape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SO01.A-1 - SO01.A-1 Stave...</vt:lpstr>
      <vt:lpstr>SO01.A-2 - SO01.A-2  Elek...</vt:lpstr>
      <vt:lpstr>SO01.A-3 - SO01.A-3  Zdra...</vt:lpstr>
      <vt:lpstr>SO01.A-4 - SO01.A-4  Vzdu...</vt:lpstr>
      <vt:lpstr>SO01.A-5 - SO01.A-5  Plyn...</vt:lpstr>
      <vt:lpstr>SO01.A-6 - SO01.A-6 Ústre...</vt:lpstr>
      <vt:lpstr>SO01.A-7 - SO01A.7 Techno...</vt:lpstr>
      <vt:lpstr>Zoznam figúr</vt:lpstr>
      <vt:lpstr>'Rekapitulácia stavby'!Názvy_tlače</vt:lpstr>
      <vt:lpstr>'SO01.A-1 - SO01.A-1 Stave...'!Názvy_tlače</vt:lpstr>
      <vt:lpstr>'SO01.A-2 - SO01.A-2  Elek...'!Názvy_tlače</vt:lpstr>
      <vt:lpstr>'SO01.A-3 - SO01.A-3  Zdra...'!Názvy_tlače</vt:lpstr>
      <vt:lpstr>'SO01.A-4 - SO01.A-4  Vzdu...'!Názvy_tlače</vt:lpstr>
      <vt:lpstr>'SO01.A-5 - SO01.A-5  Plyn...'!Názvy_tlače</vt:lpstr>
      <vt:lpstr>'SO01.A-6 - SO01.A-6 Ústre...'!Názvy_tlače</vt:lpstr>
      <vt:lpstr>'SO01.A-7 - SO01A.7 Techno...'!Názvy_tlače</vt:lpstr>
      <vt:lpstr>'Zoznam figúr'!Názvy_tlače</vt:lpstr>
      <vt:lpstr>'Rekapitulácia stavby'!Oblasť_tlače</vt:lpstr>
      <vt:lpstr>'SO01.A-1 - SO01.A-1 Stave...'!Oblasť_tlače</vt:lpstr>
      <vt:lpstr>'SO01.A-2 - SO01.A-2  Elek...'!Oblasť_tlače</vt:lpstr>
      <vt:lpstr>'SO01.A-3 - SO01.A-3  Zdra...'!Oblasť_tlače</vt:lpstr>
      <vt:lpstr>'SO01.A-4 - SO01.A-4  Vzdu...'!Oblasť_tlače</vt:lpstr>
      <vt:lpstr>'SO01.A-5 - SO01.A-5  Plyn...'!Oblasť_tlače</vt:lpstr>
      <vt:lpstr>'SO01.A-6 - SO01.A-6 Ústre...'!Oblasť_tlače</vt:lpstr>
      <vt:lpstr>'SO01.A-7 - SO01A.7 Techno...'!Oblasť_tlače</vt:lpstr>
      <vt:lpstr>'Zoznam figúr'!Oblasť_tlače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DESKTOP-K51QAR0\katarina.sinska</dc:creator>
  <cp:lastModifiedBy>Holán Miloš</cp:lastModifiedBy>
  <cp:lastPrinted>2020-07-07T15:08:47Z</cp:lastPrinted>
  <dcterms:created xsi:type="dcterms:W3CDTF">2020-06-22T07:43:41Z</dcterms:created>
  <dcterms:modified xsi:type="dcterms:W3CDTF">2020-08-05T08:52:08Z</dcterms:modified>
</cp:coreProperties>
</file>