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umar" sheetId="3" r:id="rId1"/>
    <sheet name="invesicny_plan" sheetId="1" r:id="rId2"/>
  </sheets>
  <calcPr calcId="145621"/>
</workbook>
</file>

<file path=xl/calcChain.xml><?xml version="1.0" encoding="utf-8"?>
<calcChain xmlns="http://schemas.openxmlformats.org/spreadsheetml/2006/main">
  <c r="D25" i="3" l="1"/>
  <c r="D19" i="3"/>
  <c r="D12" i="3"/>
  <c r="J53" i="1" l="1"/>
  <c r="G5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12" i="1"/>
  <c r="F53" i="1" s="1"/>
  <c r="H12" i="1" l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53" i="1"/>
</calcChain>
</file>

<file path=xl/sharedStrings.xml><?xml version="1.0" encoding="utf-8"?>
<sst xmlns="http://schemas.openxmlformats.org/spreadsheetml/2006/main" count="239" uniqueCount="172">
  <si>
    <t>Por.č.</t>
  </si>
  <si>
    <t>Názov zariadenia - projektu</t>
  </si>
  <si>
    <t>Program</t>
  </si>
  <si>
    <t>Popis</t>
  </si>
  <si>
    <t>Stav projektu</t>
  </si>
  <si>
    <t>Odhad plnenia k 31/12/2020</t>
  </si>
  <si>
    <t>Skutočné čerpanie kapitálových výdavkov</t>
  </si>
  <si>
    <t>kapitálové výdavky</t>
  </si>
  <si>
    <t>v %</t>
  </si>
  <si>
    <t>niCE life projekt</t>
  </si>
  <si>
    <t>1.4</t>
  </si>
  <si>
    <t>nahradne cerpanie za neschvaleny povodny projekt "Modernizacia pamiatok a pamatihodnosti v SJK"</t>
  </si>
  <si>
    <t>pre potreby niCE life projektu su potrebne cisto bezne vydavky, t.j. kapitalove vydavky v roku 2020 nebudu cerpane</t>
  </si>
  <si>
    <t>Software licencia</t>
  </si>
  <si>
    <t>2.1</t>
  </si>
  <si>
    <t>Nákup licencie sofware na verejné obstarávanie</t>
  </si>
  <si>
    <t>príprava podkl. na VO</t>
  </si>
  <si>
    <t>Virtualizácia serverov</t>
  </si>
  <si>
    <t>Obstaranie virtualizácie serverov</t>
  </si>
  <si>
    <t>priebežne sa plní</t>
  </si>
  <si>
    <t>Komunikacna infrastruktura</t>
  </si>
  <si>
    <t>Oprava  a obnova komunikácii</t>
  </si>
  <si>
    <t>4.1.1</t>
  </si>
  <si>
    <t>Nákup strojovej techniky na údržbu komunikácií, kosenie</t>
  </si>
  <si>
    <t>rekonstrukcia a modernizacia</t>
  </si>
  <si>
    <t>Cyklotrasa + nové chodníky</t>
  </si>
  <si>
    <t>4.1.3</t>
  </si>
  <si>
    <t>vybudovanie cyklotrasy, prípadne nových chodníkov</t>
  </si>
  <si>
    <t>platba za PD, aktualne prebiehaju zistovania vlastnickych vztahov na pozemkoch cyklotras</t>
  </si>
  <si>
    <t>Nové chodníky</t>
  </si>
  <si>
    <t>pripravna projektova dokumentacia - budovaie nových chopdníkov</t>
  </si>
  <si>
    <t>Nerealizuje sa, bolo by vhodné od MZ presunúť na opravu jestvujúcich chodnikov</t>
  </si>
  <si>
    <t>Nové parkoviská</t>
  </si>
  <si>
    <t>4.1.5</t>
  </si>
  <si>
    <t>PD na nové parkoviská</t>
  </si>
  <si>
    <t>zrealizované</t>
  </si>
  <si>
    <t>ZŠ Holíčska</t>
  </si>
  <si>
    <t>5.3.1</t>
  </si>
  <si>
    <t>PD rekonštrukcia priestorov kuchyne - realizačná dokumentácia</t>
  </si>
  <si>
    <t>PD rekonštrukcia odpadov zo ŠJ vrátane lapača tukov</t>
  </si>
  <si>
    <t>ZŠ Pankúchova</t>
  </si>
  <si>
    <t xml:space="preserve">PD rekonštrukcia šatní pri telocvični a bazéne </t>
  </si>
  <si>
    <t>ZŠ Budatínska</t>
  </si>
  <si>
    <t>Rekonštrukcia hygienických zariadení v pavilóne B3</t>
  </si>
  <si>
    <t>Realizuje sa
termín ukončenia
30.9.2020</t>
  </si>
  <si>
    <t xml:space="preserve">Rekonštrukcia šatní pri telocvični a bazéne </t>
  </si>
  <si>
    <t>Realizuje sa
termín ukončenia
17.9.2020</t>
  </si>
  <si>
    <t>Rekonštrukcia priestorov kuchyne a toaliet ŠKD na 2.NP pavilónu A1 vrátane gastrozariadení</t>
  </si>
  <si>
    <t>Termín ukončenia prác koniec 10/2020</t>
  </si>
  <si>
    <t>ZŠ Turnianska</t>
  </si>
  <si>
    <t>Rekonštrukcia okien na 3. a 4. poschodí v pavilóne prístavby</t>
  </si>
  <si>
    <t>Práce ukončené</t>
  </si>
  <si>
    <t>MŠ Jankolova</t>
  </si>
  <si>
    <t>Rekonštrukcia vonkajšej terasy vstupov do 2. NP</t>
  </si>
  <si>
    <t>realizuje sa, predpokadaný termín ukončenia prác 18.9.2020</t>
  </si>
  <si>
    <t>MŠ Iľjušinova</t>
  </si>
  <si>
    <t>Prestavba školníckeho bytu na triedu MŠ a úniková cesta z 2.NP</t>
  </si>
  <si>
    <t>Príprava súťaže</t>
  </si>
  <si>
    <t>MŠ Turnianska</t>
  </si>
  <si>
    <t>Prestavba školníckeho bytu na triedu MŠ a zvýšenie kapacity kuchyne  vrátane gastrozariadenia</t>
  </si>
  <si>
    <t>MŠ Lietavská 1</t>
  </si>
  <si>
    <t>Prestavba hospodárskeho pavilónu</t>
  </si>
  <si>
    <t>realizuje sa, spracováva sa zmena využitia stavby</t>
  </si>
  <si>
    <t>MŠ Turnianska 6</t>
  </si>
  <si>
    <t>zrealizované, prebieha zmena účelu využívania</t>
  </si>
  <si>
    <t>MŠ Lachova</t>
  </si>
  <si>
    <t>Úprava oplotenia areálu MŠ</t>
  </si>
  <si>
    <t>nerealizuje sa</t>
  </si>
  <si>
    <t>Rekonštrukcia hydroizolácie strechy</t>
  </si>
  <si>
    <t>Žačali sa prvé rokovania s projektantom čakáme na CP za projekt</t>
  </si>
  <si>
    <t>Projekt Odborné učebne</t>
  </si>
  <si>
    <t>Rekonštrukcia a vybavenie odborných učební</t>
  </si>
  <si>
    <t>NFP schválený, dodavatel vysutazeny (s realizáciou projektu plánujeme začať od roku 2021, nepredpokladáme čerpanie v roku 2020 )</t>
  </si>
  <si>
    <t>Kuchyne a školské jedálne</t>
  </si>
  <si>
    <t>Rekonštrukcia a modernizácia kuchýň a zariadení</t>
  </si>
  <si>
    <t>Zádržné</t>
  </si>
  <si>
    <t>Vyplatenie zádržného dodávateľom prác na školských objektoch</t>
  </si>
  <si>
    <t>ZŠ Gessayova</t>
  </si>
  <si>
    <t>prebiehajú práce, predpokladaný termín odovzdania 18.9.2020</t>
  </si>
  <si>
    <t>5.3.2</t>
  </si>
  <si>
    <t>Rekonštrukcia časti objektu za účelom zvýšenia kapacity</t>
  </si>
  <si>
    <t>NFP schválený, dodavatel vysutazeny - realizacia v 2021</t>
  </si>
  <si>
    <t>Klimatizácia a bezbariérový prístup</t>
  </si>
  <si>
    <t>6.2</t>
  </si>
  <si>
    <t xml:space="preserve">Vybudovanie klimatizácie v DK Zrkadlový háj </t>
  </si>
  <si>
    <t>spracováva sa PD, v rezii KZP</t>
  </si>
  <si>
    <t xml:space="preserve"> </t>
  </si>
  <si>
    <t>Multifunkčné ihrisko ZŠ Holíčska</t>
  </si>
  <si>
    <t>6.4.2</t>
  </si>
  <si>
    <t>Rekonštrukcia jestvujúceho multifunkčného ihriska</t>
  </si>
  <si>
    <t xml:space="preserve"> zrealizované - boli to cisto bezne vydavky</t>
  </si>
  <si>
    <t>Multifunkčné ihrisko ZŠ Lachova</t>
  </si>
  <si>
    <t>Revitalizácia športového areálu,  multifunkčného ihriska - I. fáza</t>
  </si>
  <si>
    <t>prebieha vyber projektanta</t>
  </si>
  <si>
    <t>Hokejbalové ihrisko na Medveďovej 2</t>
  </si>
  <si>
    <t>Výmena mantinelov</t>
  </si>
  <si>
    <t>Nakup vozidiel a plosiny</t>
  </si>
  <si>
    <t>7.1</t>
  </si>
  <si>
    <t>prevadzkove stroje</t>
  </si>
  <si>
    <t>Nový výbeh pre psov</t>
  </si>
  <si>
    <t>7.3.2</t>
  </si>
  <si>
    <t>Vybudovanie jedného nového výbehu pre psov</t>
  </si>
  <si>
    <t>prebieha identifikácia vhodných pozemkov, v roku 2020 sa nebude realizovať</t>
  </si>
  <si>
    <t>Kontajnerové stanovištia</t>
  </si>
  <si>
    <t>7.3.3</t>
  </si>
  <si>
    <t>Príspevky na stav. Úpravy a vybudovanie nových kontajnerových stanovíšť</t>
  </si>
  <si>
    <t>Verejné detské ihriská</t>
  </si>
  <si>
    <t>7.4.1</t>
  </si>
  <si>
    <t>Na revitalizáciu verejných detských ihrísk</t>
  </si>
  <si>
    <t>prebieha inventarizácia stavu DI</t>
  </si>
  <si>
    <t>nakup naklh aut + prev str a pristroje</t>
  </si>
  <si>
    <t>7.4.2</t>
  </si>
  <si>
    <t>nakup nakladnych automobilov + prevadzkove stroje a pristroje</t>
  </si>
  <si>
    <t>Územný plán zóny</t>
  </si>
  <si>
    <t>8.1</t>
  </si>
  <si>
    <t>Dofinancovanie ÚP zóny Kapitulský dvor</t>
  </si>
  <si>
    <t xml:space="preserve">v procese spracovania návrhu ÚP </t>
  </si>
  <si>
    <t>Denný stacionár pre seniorov Vavilovova</t>
  </si>
  <si>
    <t>9.3</t>
  </si>
  <si>
    <t>Vybudovanie denného stacionáru</t>
  </si>
  <si>
    <t>NFP zamietnutý, aktualne prebieha odvolacie konanie</t>
  </si>
  <si>
    <t>Šrobárovo námestie a Nám. Republiky</t>
  </si>
  <si>
    <t>PD + realizácia</t>
  </si>
  <si>
    <t>participatívny výskum na Nám. Republiky</t>
  </si>
  <si>
    <t>DSS Vavilovova, príp. objekt Hrobákova</t>
  </si>
  <si>
    <t>Riešenie sociálneho zar. pre seniorov, príp. na zvýšenie kapacity MŠ</t>
  </si>
  <si>
    <t>prebratie objektu Hrobákova, na obhliadke objektu Hrobáková sa určila cena rekonštrukcie ref, inv. Činností na sumu 450-520000 €</t>
  </si>
  <si>
    <t>Nákup budov, objektov a ich častí</t>
  </si>
  <si>
    <t>nakup budov, objektov a ich casti</t>
  </si>
  <si>
    <t xml:space="preserve"> zrealizované</t>
  </si>
  <si>
    <t>Nové výzvy</t>
  </si>
  <si>
    <t>Vyhotovenie PD k novým projektom podľa vyhlásených výziev</t>
  </si>
  <si>
    <t>neocakava sa dalsie cerpanie</t>
  </si>
  <si>
    <t xml:space="preserve">Klimatizácia </t>
  </si>
  <si>
    <t>10.6.2</t>
  </si>
  <si>
    <t>Zabezpečenie klimatizácie do ZSS na Vavilovovej ulici</t>
  </si>
  <si>
    <t>Z dovodu pandemie nebolo mozne realizovat, 26/07/2020 poziadalo ZSS o dotaciu pre zabezpecenie klimatizazie vo vlastnej rezii</t>
  </si>
  <si>
    <t>Špeciálne vozidlo</t>
  </si>
  <si>
    <t>11.2</t>
  </si>
  <si>
    <t>Obstaranie špeciálneho vozidla pre DVPZ Petržalka</t>
  </si>
  <si>
    <t>v príprave</t>
  </si>
  <si>
    <t>Nakup telco techniky</t>
  </si>
  <si>
    <t>nakup telco techniky - kamery</t>
  </si>
  <si>
    <t>CELKOM</t>
  </si>
  <si>
    <t>vysutazene, montaz - polovica 10/2020</t>
  </si>
  <si>
    <t>Rozpocet                  (aktualne platny)</t>
  </si>
  <si>
    <t>Dotacia na obnovu odborných učební ZŠ</t>
  </si>
  <si>
    <t>Aktuálna výška rozpočtu kapitálových výdavkov</t>
  </si>
  <si>
    <t>mil. EUR</t>
  </si>
  <si>
    <t xml:space="preserve">                                 - budovanie nových  chodníkov</t>
  </si>
  <si>
    <t xml:space="preserve">                                 - prebratie objektu Hrobákova</t>
  </si>
  <si>
    <t xml:space="preserve">                                     + obnova objektov ZŠ (5.3.1)</t>
  </si>
  <si>
    <t xml:space="preserve">                                  + obnova objektov MŠ (5.3.1)</t>
  </si>
  <si>
    <t xml:space="preserve">               Aktuálna výška rozpočtu po presunoch</t>
  </si>
  <si>
    <t xml:space="preserve">  - spoluúčasť na obnove odborných učební ZŠ</t>
  </si>
  <si>
    <t xml:space="preserve">                                                    - vybudovanie cyklotras</t>
  </si>
  <si>
    <t>minie sa čiastočne / vôbec sa neminie</t>
  </si>
  <si>
    <t>5.6</t>
  </si>
  <si>
    <t>Školské stravovanie v ZŠ</t>
  </si>
  <si>
    <t>Nákup vozidla</t>
  </si>
  <si>
    <t>nákup vozidla na rozvoz stravy</t>
  </si>
  <si>
    <t xml:space="preserve">                Aktuálna výška rozpočtu po úpravách</t>
  </si>
  <si>
    <t>Odhad čerpania kapitálových výdavkov celkom             k 12/2020</t>
  </si>
  <si>
    <t xml:space="preserve">                                      + malé investície do 25 tis. EUR</t>
  </si>
  <si>
    <t xml:space="preserve"> Odhad čerpania kapitálových výdavkov k 12/2020</t>
  </si>
  <si>
    <t xml:space="preserve">                                             voči tomu:</t>
  </si>
  <si>
    <t xml:space="preserve">                   Dotácia na obnovu odborných učební ZŠ </t>
  </si>
  <si>
    <t>Odhad plnenia oproti rozpoctu</t>
  </si>
  <si>
    <t>k  08/2020</t>
  </si>
  <si>
    <t xml:space="preserve">       návrh presunov prostriedkov v rámci rozpočtu:</t>
  </si>
  <si>
    <t xml:space="preserve">                                                   návrh ďalšej úpravy:</t>
  </si>
  <si>
    <t>Aktuálny Investičný plán a Odhad čerpania kapitálových výdavkov ku koncu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</si>
</sst>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0" fontId="3" fillId="2" borderId="2" xfId="2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10" fontId="3" fillId="2" borderId="8" xfId="2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vertical="center" wrapText="1"/>
    </xf>
    <xf numFmtId="164" fontId="4" fillId="3" borderId="12" xfId="1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vertical="center" wrapText="1"/>
    </xf>
    <xf numFmtId="43" fontId="4" fillId="3" borderId="13" xfId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centerContinuous" vertical="center" wrapText="1"/>
    </xf>
    <xf numFmtId="3" fontId="4" fillId="3" borderId="14" xfId="0" applyNumberFormat="1" applyFont="1" applyFill="1" applyBorder="1" applyAlignment="1">
      <alignment vertical="center" wrapText="1"/>
    </xf>
    <xf numFmtId="164" fontId="4" fillId="3" borderId="14" xfId="1" applyNumberFormat="1" applyFont="1" applyFill="1" applyBorder="1" applyAlignment="1">
      <alignment vertical="center" wrapText="1"/>
    </xf>
    <xf numFmtId="10" fontId="4" fillId="3" borderId="15" xfId="2" applyNumberFormat="1" applyFont="1" applyFill="1" applyBorder="1" applyAlignment="1">
      <alignment horizontal="center" vertical="center" wrapText="1"/>
    </xf>
    <xf numFmtId="43" fontId="4" fillId="3" borderId="16" xfId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164" fontId="4" fillId="3" borderId="19" xfId="1" applyNumberFormat="1" applyFont="1" applyFill="1" applyBorder="1" applyAlignment="1">
      <alignment horizontal="center" vertical="center" wrapText="1"/>
    </xf>
    <xf numFmtId="10" fontId="4" fillId="3" borderId="20" xfId="2" applyNumberFormat="1" applyFont="1" applyFill="1" applyBorder="1" applyAlignment="1">
      <alignment horizontal="center" vertical="center" wrapText="1"/>
    </xf>
    <xf numFmtId="164" fontId="4" fillId="3" borderId="18" xfId="1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vertical="center" wrapText="1"/>
    </xf>
    <xf numFmtId="164" fontId="4" fillId="3" borderId="16" xfId="1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Continuous" vertical="center" wrapText="1"/>
    </xf>
    <xf numFmtId="164" fontId="4" fillId="3" borderId="11" xfId="1" applyNumberFormat="1" applyFont="1" applyFill="1" applyBorder="1" applyAlignment="1">
      <alignment vertical="center" wrapText="1"/>
    </xf>
    <xf numFmtId="10" fontId="4" fillId="3" borderId="21" xfId="2" applyNumberFormat="1" applyFont="1" applyFill="1" applyBorder="1" applyAlignment="1">
      <alignment horizontal="center" vertical="center" wrapText="1"/>
    </xf>
    <xf numFmtId="43" fontId="4" fillId="3" borderId="17" xfId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horizontal="centerContinuous" vertical="center" wrapText="1"/>
    </xf>
    <xf numFmtId="3" fontId="4" fillId="3" borderId="23" xfId="0" applyNumberFormat="1" applyFont="1" applyFill="1" applyBorder="1" applyAlignment="1">
      <alignment vertical="center" wrapText="1"/>
    </xf>
    <xf numFmtId="164" fontId="4" fillId="3" borderId="23" xfId="1" applyNumberFormat="1" applyFont="1" applyFill="1" applyBorder="1" applyAlignment="1">
      <alignment vertical="center" wrapText="1"/>
    </xf>
    <xf numFmtId="10" fontId="4" fillId="3" borderId="24" xfId="2" applyNumberFormat="1" applyFont="1" applyFill="1" applyBorder="1" applyAlignment="1">
      <alignment horizontal="center" vertical="center" wrapText="1"/>
    </xf>
    <xf numFmtId="43" fontId="4" fillId="3" borderId="2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1" applyNumberFormat="1" applyFont="1" applyFill="1"/>
    <xf numFmtId="10" fontId="0" fillId="3" borderId="0" xfId="2" applyNumberFormat="1" applyFont="1" applyFill="1" applyAlignment="1">
      <alignment horizontal="center"/>
    </xf>
    <xf numFmtId="164" fontId="0" fillId="3" borderId="0" xfId="1" applyNumberFormat="1" applyFont="1" applyFill="1" applyBorder="1"/>
    <xf numFmtId="43" fontId="0" fillId="0" borderId="0" xfId="1" applyFont="1" applyAlignment="1">
      <alignment horizontal="center" vertical="center"/>
    </xf>
    <xf numFmtId="43" fontId="2" fillId="2" borderId="29" xfId="1" applyFont="1" applyFill="1" applyBorder="1" applyAlignment="1">
      <alignment horizontal="center" vertical="center"/>
    </xf>
    <xf numFmtId="10" fontId="2" fillId="2" borderId="30" xfId="2" applyNumberFormat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 wrapText="1"/>
    </xf>
    <xf numFmtId="2" fontId="2" fillId="2" borderId="31" xfId="0" applyNumberFormat="1" applyFont="1" applyFill="1" applyBorder="1"/>
    <xf numFmtId="2" fontId="2" fillId="2" borderId="31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0" fontId="4" fillId="3" borderId="11" xfId="2" applyNumberFormat="1" applyFont="1" applyFill="1" applyBorder="1" applyAlignment="1">
      <alignment horizontal="center" vertical="center" wrapText="1"/>
    </xf>
    <xf numFmtId="10" fontId="4" fillId="3" borderId="12" xfId="2" applyNumberFormat="1" applyFont="1" applyFill="1" applyBorder="1" applyAlignment="1">
      <alignment horizontal="center" vertical="center" wrapText="1"/>
    </xf>
    <xf numFmtId="10" fontId="4" fillId="3" borderId="19" xfId="2" applyNumberFormat="1" applyFont="1" applyFill="1" applyBorder="1" applyAlignment="1">
      <alignment horizontal="center" vertical="center" wrapText="1"/>
    </xf>
    <xf numFmtId="43" fontId="4" fillId="3" borderId="17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 wrapText="1"/>
    </xf>
    <xf numFmtId="43" fontId="4" fillId="3" borderId="18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5"/>
  <sheetViews>
    <sheetView showGridLines="0" tabSelected="1" zoomScaleNormal="100" workbookViewId="0"/>
  </sheetViews>
  <sheetFormatPr defaultRowHeight="15" x14ac:dyDescent="0.25"/>
  <cols>
    <col min="3" max="3" width="47.42578125" customWidth="1"/>
    <col min="6" max="6" width="55.7109375" customWidth="1"/>
  </cols>
  <sheetData>
    <row r="3" spans="3:7" ht="18.75" x14ac:dyDescent="0.3">
      <c r="C3" s="55" t="s">
        <v>171</v>
      </c>
    </row>
    <row r="4" spans="3:7" ht="10.5" customHeight="1" x14ac:dyDescent="0.25">
      <c r="C4" s="56"/>
    </row>
    <row r="5" spans="3:7" x14ac:dyDescent="0.25">
      <c r="C5" s="68" t="s">
        <v>147</v>
      </c>
      <c r="D5" s="69">
        <v>3.03</v>
      </c>
      <c r="E5" s="69" t="s">
        <v>148</v>
      </c>
    </row>
    <row r="6" spans="3:7" ht="20.25" customHeight="1" x14ac:dyDescent="0.25">
      <c r="C6" s="61" t="s">
        <v>169</v>
      </c>
    </row>
    <row r="7" spans="3:7" x14ac:dyDescent="0.25">
      <c r="C7" s="62" t="s">
        <v>149</v>
      </c>
      <c r="D7" s="63">
        <v>-0.37</v>
      </c>
      <c r="E7" s="63" t="s">
        <v>148</v>
      </c>
    </row>
    <row r="8" spans="3:7" x14ac:dyDescent="0.25">
      <c r="C8" s="62" t="s">
        <v>150</v>
      </c>
      <c r="D8" s="64">
        <v>-0.3</v>
      </c>
      <c r="E8" s="63" t="s">
        <v>148</v>
      </c>
    </row>
    <row r="9" spans="3:7" x14ac:dyDescent="0.25">
      <c r="C9" s="65" t="s">
        <v>151</v>
      </c>
      <c r="D9" s="54">
        <v>0.54</v>
      </c>
      <c r="E9" s="63" t="s">
        <v>148</v>
      </c>
    </row>
    <row r="10" spans="3:7" x14ac:dyDescent="0.25">
      <c r="C10" s="65" t="s">
        <v>152</v>
      </c>
      <c r="D10" s="54">
        <v>0.13</v>
      </c>
      <c r="E10" s="63" t="s">
        <v>148</v>
      </c>
    </row>
    <row r="11" spans="3:7" ht="6" customHeight="1" x14ac:dyDescent="0.25">
      <c r="C11" s="56"/>
    </row>
    <row r="12" spans="3:7" x14ac:dyDescent="0.25">
      <c r="C12" s="68" t="s">
        <v>153</v>
      </c>
      <c r="D12" s="70">
        <f>SUM(D5,D7:D10)</f>
        <v>3.03</v>
      </c>
      <c r="E12" s="69" t="s">
        <v>148</v>
      </c>
    </row>
    <row r="13" spans="3:7" ht="7.5" hidden="1" customHeight="1" x14ac:dyDescent="0.25">
      <c r="C13" s="56"/>
    </row>
    <row r="14" spans="3:7" ht="23.25" customHeight="1" x14ac:dyDescent="0.25">
      <c r="C14" s="56" t="s">
        <v>170</v>
      </c>
    </row>
    <row r="15" spans="3:7" x14ac:dyDescent="0.25">
      <c r="C15" s="71" t="s">
        <v>166</v>
      </c>
      <c r="D15" s="64">
        <v>-0.8</v>
      </c>
      <c r="E15" s="63" t="s">
        <v>148</v>
      </c>
      <c r="F15" s="54" t="s">
        <v>156</v>
      </c>
      <c r="G15" s="54"/>
    </row>
    <row r="16" spans="3:7" s="57" customFormat="1" x14ac:dyDescent="0.25">
      <c r="C16" s="72" t="s">
        <v>154</v>
      </c>
      <c r="D16" s="73">
        <v>-0.1</v>
      </c>
      <c r="E16" s="63" t="s">
        <v>148</v>
      </c>
      <c r="F16" s="71"/>
      <c r="G16" s="63"/>
    </row>
    <row r="17" spans="3:7" x14ac:dyDescent="0.25">
      <c r="C17" s="54" t="s">
        <v>155</v>
      </c>
      <c r="D17" s="54">
        <v>-0.13</v>
      </c>
      <c r="E17" s="63" t="s">
        <v>148</v>
      </c>
      <c r="F17" s="54"/>
      <c r="G17" s="54"/>
    </row>
    <row r="18" spans="3:7" ht="5.25" customHeight="1" x14ac:dyDescent="0.25"/>
    <row r="19" spans="3:7" x14ac:dyDescent="0.25">
      <c r="C19" s="59" t="s">
        <v>161</v>
      </c>
      <c r="D19" s="66">
        <f>SUM(D12,D15:D17)</f>
        <v>1.9999999999999996</v>
      </c>
      <c r="E19" s="60" t="s">
        <v>148</v>
      </c>
    </row>
    <row r="20" spans="3:7" ht="4.5" customHeight="1" x14ac:dyDescent="0.25"/>
    <row r="21" spans="3:7" x14ac:dyDescent="0.25">
      <c r="C21" t="s">
        <v>165</v>
      </c>
    </row>
    <row r="22" spans="3:7" ht="3.75" customHeight="1" x14ac:dyDescent="0.25"/>
    <row r="23" spans="3:7" s="57" customFormat="1" x14ac:dyDescent="0.25">
      <c r="C23" t="s">
        <v>164</v>
      </c>
      <c r="D23" s="58">
        <v>1.75</v>
      </c>
      <c r="E23" t="s">
        <v>148</v>
      </c>
    </row>
    <row r="24" spans="3:7" x14ac:dyDescent="0.25">
      <c r="C24" s="54" t="s">
        <v>163</v>
      </c>
      <c r="D24" s="64">
        <v>0.25</v>
      </c>
      <c r="E24" s="54" t="s">
        <v>148</v>
      </c>
    </row>
    <row r="25" spans="3:7" s="57" customFormat="1" ht="30" x14ac:dyDescent="0.25">
      <c r="C25" s="59" t="s">
        <v>162</v>
      </c>
      <c r="D25" s="67">
        <f>SUM(D23,D24)</f>
        <v>2</v>
      </c>
      <c r="E25" s="60" t="s">
        <v>148</v>
      </c>
    </row>
  </sheetData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H55" sqref="H55"/>
    </sheetView>
  </sheetViews>
  <sheetFormatPr defaultRowHeight="15" x14ac:dyDescent="0.25"/>
  <cols>
    <col min="1" max="1" width="4.85546875" bestFit="1" customWidth="1"/>
    <col min="2" max="2" width="28.85546875" bestFit="1" customWidth="1"/>
    <col min="3" max="3" width="6.5703125" bestFit="1" customWidth="1"/>
    <col min="4" max="4" width="61.7109375" customWidth="1"/>
    <col min="5" max="5" width="51" customWidth="1"/>
    <col min="6" max="6" width="15.42578125" customWidth="1"/>
    <col min="7" max="7" width="17.7109375" customWidth="1"/>
    <col min="8" max="8" width="19" customWidth="1"/>
    <col min="9" max="9" width="2.28515625" customWidth="1"/>
    <col min="10" max="10" width="16.42578125" customWidth="1"/>
  </cols>
  <sheetData>
    <row r="1" spans="1:10" ht="22.5" x14ac:dyDescent="0.25">
      <c r="A1" s="76" t="s">
        <v>0</v>
      </c>
      <c r="B1" s="78" t="s">
        <v>1</v>
      </c>
      <c r="C1" s="80" t="s">
        <v>2</v>
      </c>
      <c r="D1" s="78" t="s">
        <v>3</v>
      </c>
      <c r="E1" s="78" t="s">
        <v>4</v>
      </c>
      <c r="F1" s="1" t="s">
        <v>145</v>
      </c>
      <c r="G1" s="2" t="s">
        <v>5</v>
      </c>
      <c r="H1" s="3" t="s">
        <v>167</v>
      </c>
      <c r="I1" s="4"/>
      <c r="J1" s="5" t="s">
        <v>6</v>
      </c>
    </row>
    <row r="2" spans="1:10" ht="15.75" thickBot="1" x14ac:dyDescent="0.3">
      <c r="A2" s="77"/>
      <c r="B2" s="79"/>
      <c r="C2" s="81"/>
      <c r="D2" s="79"/>
      <c r="E2" s="79"/>
      <c r="F2" s="6" t="s">
        <v>7</v>
      </c>
      <c r="G2" s="6" t="s">
        <v>7</v>
      </c>
      <c r="H2" s="7" t="s">
        <v>8</v>
      </c>
      <c r="I2" s="8"/>
      <c r="J2" s="9" t="s">
        <v>168</v>
      </c>
    </row>
    <row r="3" spans="1:10" ht="23.25" thickTop="1" x14ac:dyDescent="0.25">
      <c r="A3" s="10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3">
        <v>24050</v>
      </c>
      <c r="G3" s="14">
        <v>0</v>
      </c>
      <c r="H3" s="15">
        <v>0</v>
      </c>
      <c r="I3" s="16"/>
      <c r="J3" s="17">
        <v>0</v>
      </c>
    </row>
    <row r="4" spans="1:10" x14ac:dyDescent="0.25">
      <c r="A4" s="10">
        <f>A3+1</f>
        <v>2</v>
      </c>
      <c r="B4" s="18" t="s">
        <v>13</v>
      </c>
      <c r="C4" s="19" t="s">
        <v>14</v>
      </c>
      <c r="D4" s="18" t="s">
        <v>15</v>
      </c>
      <c r="E4" s="18" t="s">
        <v>16</v>
      </c>
      <c r="F4" s="20">
        <v>3000</v>
      </c>
      <c r="G4" s="21">
        <v>1500</v>
      </c>
      <c r="H4" s="22">
        <v>0.5</v>
      </c>
      <c r="I4" s="16"/>
      <c r="J4" s="23">
        <v>0</v>
      </c>
    </row>
    <row r="5" spans="1:10" x14ac:dyDescent="0.25">
      <c r="A5" s="10">
        <f t="shared" ref="A5:A51" si="0">A4+1</f>
        <v>3</v>
      </c>
      <c r="B5" s="18" t="s">
        <v>17</v>
      </c>
      <c r="C5" s="19" t="s">
        <v>14</v>
      </c>
      <c r="D5" s="18" t="s">
        <v>18</v>
      </c>
      <c r="E5" s="18" t="s">
        <v>19</v>
      </c>
      <c r="F5" s="20">
        <v>30000</v>
      </c>
      <c r="G5" s="21">
        <v>30000</v>
      </c>
      <c r="H5" s="22">
        <v>1</v>
      </c>
      <c r="I5" s="16"/>
      <c r="J5" s="23">
        <v>0</v>
      </c>
    </row>
    <row r="6" spans="1:10" x14ac:dyDescent="0.25">
      <c r="A6" s="10">
        <f t="shared" si="0"/>
        <v>4</v>
      </c>
      <c r="B6" s="18" t="s">
        <v>20</v>
      </c>
      <c r="C6" s="19" t="s">
        <v>14</v>
      </c>
      <c r="D6" s="18" t="s">
        <v>20</v>
      </c>
      <c r="E6" s="18" t="s">
        <v>19</v>
      </c>
      <c r="F6" s="20">
        <v>35000</v>
      </c>
      <c r="G6" s="21">
        <v>30000</v>
      </c>
      <c r="H6" s="22">
        <v>0.8571428571428571</v>
      </c>
      <c r="I6" s="16"/>
      <c r="J6" s="23">
        <v>16253.42</v>
      </c>
    </row>
    <row r="7" spans="1:10" x14ac:dyDescent="0.25">
      <c r="A7" s="10">
        <f t="shared" si="0"/>
        <v>5</v>
      </c>
      <c r="B7" s="18" t="s">
        <v>21</v>
      </c>
      <c r="C7" s="19" t="s">
        <v>22</v>
      </c>
      <c r="D7" s="18" t="s">
        <v>23</v>
      </c>
      <c r="E7" s="18"/>
      <c r="F7" s="20">
        <v>100000</v>
      </c>
      <c r="G7" s="21">
        <v>100000</v>
      </c>
      <c r="H7" s="22">
        <v>1</v>
      </c>
      <c r="I7" s="16"/>
      <c r="J7" s="23">
        <v>0</v>
      </c>
    </row>
    <row r="8" spans="1:10" x14ac:dyDescent="0.25">
      <c r="A8" s="10">
        <f t="shared" si="0"/>
        <v>6</v>
      </c>
      <c r="B8" s="18" t="s">
        <v>21</v>
      </c>
      <c r="C8" s="19" t="s">
        <v>22</v>
      </c>
      <c r="D8" s="18" t="s">
        <v>24</v>
      </c>
      <c r="E8" s="18"/>
      <c r="F8" s="20">
        <v>80000</v>
      </c>
      <c r="G8" s="21">
        <v>80000</v>
      </c>
      <c r="H8" s="22">
        <v>1</v>
      </c>
      <c r="I8" s="16"/>
      <c r="J8" s="23">
        <v>4000</v>
      </c>
    </row>
    <row r="9" spans="1:10" ht="22.5" x14ac:dyDescent="0.25">
      <c r="A9" s="10">
        <f t="shared" si="0"/>
        <v>7</v>
      </c>
      <c r="B9" s="18" t="s">
        <v>25</v>
      </c>
      <c r="C9" s="19" t="s">
        <v>26</v>
      </c>
      <c r="D9" s="18" t="s">
        <v>27</v>
      </c>
      <c r="E9" s="18" t="s">
        <v>28</v>
      </c>
      <c r="F9" s="20">
        <v>145000</v>
      </c>
      <c r="G9" s="21">
        <v>13100</v>
      </c>
      <c r="H9" s="22">
        <v>9.0344827586206891E-2</v>
      </c>
      <c r="I9" s="16"/>
      <c r="J9" s="23">
        <v>0</v>
      </c>
    </row>
    <row r="10" spans="1:10" ht="22.5" x14ac:dyDescent="0.25">
      <c r="A10" s="10">
        <f t="shared" si="0"/>
        <v>8</v>
      </c>
      <c r="B10" s="18" t="s">
        <v>29</v>
      </c>
      <c r="C10" s="19" t="s">
        <v>26</v>
      </c>
      <c r="D10" s="18" t="s">
        <v>30</v>
      </c>
      <c r="E10" s="18" t="s">
        <v>31</v>
      </c>
      <c r="F10" s="20">
        <v>370000</v>
      </c>
      <c r="G10" s="21">
        <v>0</v>
      </c>
      <c r="H10" s="22">
        <v>0</v>
      </c>
      <c r="I10" s="16"/>
      <c r="J10" s="23">
        <v>0</v>
      </c>
    </row>
    <row r="11" spans="1:10" x14ac:dyDescent="0.25">
      <c r="A11" s="10">
        <f t="shared" si="0"/>
        <v>9</v>
      </c>
      <c r="B11" s="18" t="s">
        <v>32</v>
      </c>
      <c r="C11" s="19" t="s">
        <v>33</v>
      </c>
      <c r="D11" s="18" t="s">
        <v>34</v>
      </c>
      <c r="E11" s="18" t="s">
        <v>35</v>
      </c>
      <c r="F11" s="20">
        <v>23000</v>
      </c>
      <c r="G11" s="21">
        <v>14437.8</v>
      </c>
      <c r="H11" s="22">
        <v>0.6277304347826087</v>
      </c>
      <c r="I11" s="16"/>
      <c r="J11" s="23">
        <v>14437.8</v>
      </c>
    </row>
    <row r="12" spans="1:10" x14ac:dyDescent="0.25">
      <c r="A12" s="10">
        <f t="shared" si="0"/>
        <v>10</v>
      </c>
      <c r="B12" s="18" t="s">
        <v>36</v>
      </c>
      <c r="C12" s="19" t="s">
        <v>37</v>
      </c>
      <c r="D12" s="18" t="s">
        <v>38</v>
      </c>
      <c r="E12" s="18" t="s">
        <v>35</v>
      </c>
      <c r="F12" s="74">
        <f>1197769-777246</f>
        <v>420523</v>
      </c>
      <c r="G12" s="82">
        <v>681272</v>
      </c>
      <c r="H12" s="83">
        <f>SUM(G12:G29)/F12</f>
        <v>2.0576746812897273</v>
      </c>
      <c r="I12" s="24"/>
      <c r="J12" s="86">
        <v>14936.32</v>
      </c>
    </row>
    <row r="13" spans="1:10" x14ac:dyDescent="0.25">
      <c r="A13" s="10">
        <f t="shared" si="0"/>
        <v>11</v>
      </c>
      <c r="B13" s="18" t="s">
        <v>36</v>
      </c>
      <c r="C13" s="19" t="s">
        <v>37</v>
      </c>
      <c r="D13" s="18" t="s">
        <v>39</v>
      </c>
      <c r="E13" s="18" t="s">
        <v>35</v>
      </c>
      <c r="F13" s="75"/>
      <c r="G13" s="82"/>
      <c r="H13" s="84"/>
      <c r="I13" s="24"/>
      <c r="J13" s="87"/>
    </row>
    <row r="14" spans="1:10" x14ac:dyDescent="0.25">
      <c r="A14" s="10">
        <f t="shared" si="0"/>
        <v>12</v>
      </c>
      <c r="B14" s="18" t="s">
        <v>40</v>
      </c>
      <c r="C14" s="19" t="s">
        <v>37</v>
      </c>
      <c r="D14" s="18" t="s">
        <v>41</v>
      </c>
      <c r="E14" s="18" t="s">
        <v>35</v>
      </c>
      <c r="F14" s="75"/>
      <c r="G14" s="82"/>
      <c r="H14" s="84"/>
      <c r="I14" s="24"/>
      <c r="J14" s="87"/>
    </row>
    <row r="15" spans="1:10" ht="33.75" x14ac:dyDescent="0.25">
      <c r="A15" s="10">
        <f t="shared" si="0"/>
        <v>13</v>
      </c>
      <c r="B15" s="18" t="s">
        <v>42</v>
      </c>
      <c r="C15" s="19" t="s">
        <v>37</v>
      </c>
      <c r="D15" s="18" t="s">
        <v>43</v>
      </c>
      <c r="E15" s="18" t="s">
        <v>44</v>
      </c>
      <c r="F15" s="75"/>
      <c r="G15" s="82"/>
      <c r="H15" s="84"/>
      <c r="I15" s="24"/>
      <c r="J15" s="87"/>
    </row>
    <row r="16" spans="1:10" ht="33.75" x14ac:dyDescent="0.25">
      <c r="A16" s="10">
        <f t="shared" si="0"/>
        <v>14</v>
      </c>
      <c r="B16" s="18" t="s">
        <v>40</v>
      </c>
      <c r="C16" s="19" t="s">
        <v>37</v>
      </c>
      <c r="D16" s="18" t="s">
        <v>45</v>
      </c>
      <c r="E16" s="18" t="s">
        <v>46</v>
      </c>
      <c r="F16" s="75"/>
      <c r="G16" s="82"/>
      <c r="H16" s="84"/>
      <c r="I16" s="24"/>
      <c r="J16" s="87"/>
    </row>
    <row r="17" spans="1:10" ht="22.5" x14ac:dyDescent="0.25">
      <c r="A17" s="10">
        <f t="shared" si="0"/>
        <v>15</v>
      </c>
      <c r="B17" s="18" t="s">
        <v>36</v>
      </c>
      <c r="C17" s="19" t="s">
        <v>37</v>
      </c>
      <c r="D17" s="18" t="s">
        <v>47</v>
      </c>
      <c r="E17" s="18" t="s">
        <v>48</v>
      </c>
      <c r="F17" s="75"/>
      <c r="G17" s="82"/>
      <c r="H17" s="84"/>
      <c r="I17" s="24"/>
      <c r="J17" s="87"/>
    </row>
    <row r="18" spans="1:10" x14ac:dyDescent="0.25">
      <c r="A18" s="10">
        <f t="shared" si="0"/>
        <v>16</v>
      </c>
      <c r="B18" s="18" t="s">
        <v>49</v>
      </c>
      <c r="C18" s="19" t="s">
        <v>37</v>
      </c>
      <c r="D18" s="18" t="s">
        <v>50</v>
      </c>
      <c r="E18" s="18" t="s">
        <v>51</v>
      </c>
      <c r="F18" s="75"/>
      <c r="G18" s="82"/>
      <c r="H18" s="84"/>
      <c r="I18" s="24"/>
      <c r="J18" s="87"/>
    </row>
    <row r="19" spans="1:10" x14ac:dyDescent="0.25">
      <c r="A19" s="10">
        <f t="shared" si="0"/>
        <v>17</v>
      </c>
      <c r="B19" s="18" t="s">
        <v>52</v>
      </c>
      <c r="C19" s="19"/>
      <c r="D19" s="18" t="s">
        <v>53</v>
      </c>
      <c r="E19" s="18" t="s">
        <v>54</v>
      </c>
      <c r="F19" s="75"/>
      <c r="G19" s="82"/>
      <c r="H19" s="84"/>
      <c r="I19" s="24"/>
      <c r="J19" s="87"/>
    </row>
    <row r="20" spans="1:10" x14ac:dyDescent="0.25">
      <c r="A20" s="10">
        <f t="shared" si="0"/>
        <v>18</v>
      </c>
      <c r="B20" s="25" t="s">
        <v>55</v>
      </c>
      <c r="C20" s="26" t="s">
        <v>37</v>
      </c>
      <c r="D20" s="18" t="s">
        <v>56</v>
      </c>
      <c r="E20" s="18" t="s">
        <v>57</v>
      </c>
      <c r="F20" s="75"/>
      <c r="G20" s="82"/>
      <c r="H20" s="84"/>
      <c r="I20" s="24"/>
      <c r="J20" s="87"/>
    </row>
    <row r="21" spans="1:10" ht="22.5" x14ac:dyDescent="0.25">
      <c r="A21" s="10">
        <f t="shared" si="0"/>
        <v>19</v>
      </c>
      <c r="B21" s="25" t="s">
        <v>58</v>
      </c>
      <c r="C21" s="26" t="s">
        <v>37</v>
      </c>
      <c r="D21" s="18" t="s">
        <v>59</v>
      </c>
      <c r="E21" s="18" t="s">
        <v>57</v>
      </c>
      <c r="F21" s="75"/>
      <c r="G21" s="82"/>
      <c r="H21" s="84"/>
      <c r="I21" s="24"/>
      <c r="J21" s="87"/>
    </row>
    <row r="22" spans="1:10" x14ac:dyDescent="0.25">
      <c r="A22" s="10">
        <f t="shared" si="0"/>
        <v>20</v>
      </c>
      <c r="B22" s="25" t="s">
        <v>60</v>
      </c>
      <c r="C22" s="26" t="s">
        <v>37</v>
      </c>
      <c r="D22" s="18" t="s">
        <v>61</v>
      </c>
      <c r="E22" s="18" t="s">
        <v>62</v>
      </c>
      <c r="F22" s="75"/>
      <c r="G22" s="82"/>
      <c r="H22" s="84"/>
      <c r="I22" s="24"/>
      <c r="J22" s="87"/>
    </row>
    <row r="23" spans="1:10" x14ac:dyDescent="0.25">
      <c r="A23" s="10">
        <f t="shared" si="0"/>
        <v>21</v>
      </c>
      <c r="B23" s="18" t="s">
        <v>63</v>
      </c>
      <c r="C23" s="19" t="s">
        <v>37</v>
      </c>
      <c r="D23" s="18" t="s">
        <v>61</v>
      </c>
      <c r="E23" s="18" t="s">
        <v>64</v>
      </c>
      <c r="F23" s="75"/>
      <c r="G23" s="82"/>
      <c r="H23" s="84"/>
      <c r="I23" s="24"/>
      <c r="J23" s="87"/>
    </row>
    <row r="24" spans="1:10" x14ac:dyDescent="0.25">
      <c r="A24" s="10">
        <f t="shared" si="0"/>
        <v>22</v>
      </c>
      <c r="B24" s="18" t="s">
        <v>65</v>
      </c>
      <c r="C24" s="19" t="s">
        <v>37</v>
      </c>
      <c r="D24" s="18" t="s">
        <v>66</v>
      </c>
      <c r="E24" s="18" t="s">
        <v>67</v>
      </c>
      <c r="F24" s="75"/>
      <c r="G24" s="82"/>
      <c r="H24" s="84"/>
      <c r="I24" s="24"/>
      <c r="J24" s="87"/>
    </row>
    <row r="25" spans="1:10" x14ac:dyDescent="0.25">
      <c r="A25" s="10">
        <f t="shared" si="0"/>
        <v>23</v>
      </c>
      <c r="B25" s="18" t="s">
        <v>52</v>
      </c>
      <c r="C25" s="19" t="s">
        <v>37</v>
      </c>
      <c r="D25" s="18" t="s">
        <v>68</v>
      </c>
      <c r="E25" s="18" t="s">
        <v>69</v>
      </c>
      <c r="F25" s="75"/>
      <c r="G25" s="82"/>
      <c r="H25" s="84"/>
      <c r="I25" s="24"/>
      <c r="J25" s="88"/>
    </row>
    <row r="26" spans="1:10" ht="22.5" x14ac:dyDescent="0.25">
      <c r="A26" s="10">
        <f t="shared" si="0"/>
        <v>24</v>
      </c>
      <c r="B26" s="18" t="s">
        <v>70</v>
      </c>
      <c r="C26" s="19" t="s">
        <v>37</v>
      </c>
      <c r="D26" s="18" t="s">
        <v>71</v>
      </c>
      <c r="E26" s="18" t="s">
        <v>72</v>
      </c>
      <c r="F26" s="75"/>
      <c r="G26" s="21">
        <v>0</v>
      </c>
      <c r="H26" s="84"/>
      <c r="I26" s="16"/>
      <c r="J26" s="23">
        <v>0</v>
      </c>
    </row>
    <row r="27" spans="1:10" x14ac:dyDescent="0.25">
      <c r="A27" s="10">
        <f t="shared" si="0"/>
        <v>25</v>
      </c>
      <c r="B27" s="18" t="s">
        <v>73</v>
      </c>
      <c r="C27" s="19" t="s">
        <v>37</v>
      </c>
      <c r="D27" s="18" t="s">
        <v>74</v>
      </c>
      <c r="E27" s="18" t="s">
        <v>35</v>
      </c>
      <c r="F27" s="75"/>
      <c r="G27" s="27">
        <v>90894.42</v>
      </c>
      <c r="H27" s="84"/>
      <c r="I27" s="28"/>
      <c r="J27" s="23">
        <v>90894.42</v>
      </c>
    </row>
    <row r="28" spans="1:10" x14ac:dyDescent="0.25">
      <c r="A28" s="10">
        <f t="shared" si="0"/>
        <v>26</v>
      </c>
      <c r="B28" s="18" t="s">
        <v>75</v>
      </c>
      <c r="C28" s="19" t="s">
        <v>37</v>
      </c>
      <c r="D28" s="18" t="s">
        <v>76</v>
      </c>
      <c r="E28" s="18" t="s">
        <v>19</v>
      </c>
      <c r="F28" s="75"/>
      <c r="G28" s="27">
        <v>10133.11</v>
      </c>
      <c r="H28" s="84"/>
      <c r="I28" s="28"/>
      <c r="J28" s="23">
        <v>10133.11</v>
      </c>
    </row>
    <row r="29" spans="1:10" x14ac:dyDescent="0.25">
      <c r="A29" s="10">
        <f t="shared" si="0"/>
        <v>27</v>
      </c>
      <c r="B29" s="18" t="s">
        <v>77</v>
      </c>
      <c r="C29" s="19" t="s">
        <v>37</v>
      </c>
      <c r="D29" s="18" t="s">
        <v>43</v>
      </c>
      <c r="E29" s="18" t="s">
        <v>78</v>
      </c>
      <c r="F29" s="75"/>
      <c r="G29" s="21">
        <v>83000</v>
      </c>
      <c r="H29" s="85"/>
      <c r="I29" s="16"/>
      <c r="J29" s="23">
        <v>0</v>
      </c>
    </row>
    <row r="30" spans="1:10" x14ac:dyDescent="0.25">
      <c r="A30" s="10">
        <f t="shared" si="0"/>
        <v>28</v>
      </c>
      <c r="B30" s="18" t="s">
        <v>146</v>
      </c>
      <c r="C30" s="19" t="s">
        <v>37</v>
      </c>
      <c r="D30" s="18" t="s">
        <v>146</v>
      </c>
      <c r="E30" s="18" t="s">
        <v>146</v>
      </c>
      <c r="F30" s="20">
        <v>777246</v>
      </c>
      <c r="G30" s="21">
        <v>0</v>
      </c>
      <c r="H30" s="22">
        <v>0</v>
      </c>
      <c r="I30" s="16"/>
      <c r="J30" s="23">
        <v>0</v>
      </c>
    </row>
    <row r="31" spans="1:10" x14ac:dyDescent="0.25">
      <c r="A31" s="10">
        <f t="shared" si="0"/>
        <v>29</v>
      </c>
      <c r="B31" s="18" t="s">
        <v>49</v>
      </c>
      <c r="C31" s="19" t="s">
        <v>79</v>
      </c>
      <c r="D31" s="18" t="s">
        <v>80</v>
      </c>
      <c r="E31" s="18" t="s">
        <v>81</v>
      </c>
      <c r="F31" s="20">
        <v>18740</v>
      </c>
      <c r="G31" s="21">
        <v>0</v>
      </c>
      <c r="H31" s="22">
        <v>0</v>
      </c>
      <c r="I31" s="16"/>
      <c r="J31" s="23">
        <v>0</v>
      </c>
    </row>
    <row r="32" spans="1:10" x14ac:dyDescent="0.25">
      <c r="A32" s="10">
        <f t="shared" si="0"/>
        <v>30</v>
      </c>
      <c r="B32" s="18" t="s">
        <v>158</v>
      </c>
      <c r="C32" s="19" t="s">
        <v>157</v>
      </c>
      <c r="D32" s="18" t="s">
        <v>159</v>
      </c>
      <c r="E32" s="18" t="s">
        <v>160</v>
      </c>
      <c r="F32" s="20">
        <v>0</v>
      </c>
      <c r="G32" s="21">
        <v>20000</v>
      </c>
      <c r="H32" s="22"/>
      <c r="I32" s="16"/>
      <c r="J32" s="23">
        <v>0</v>
      </c>
    </row>
    <row r="33" spans="1:10" x14ac:dyDescent="0.25">
      <c r="A33" s="10">
        <f t="shared" si="0"/>
        <v>31</v>
      </c>
      <c r="B33" s="18" t="s">
        <v>82</v>
      </c>
      <c r="C33" s="19" t="s">
        <v>83</v>
      </c>
      <c r="D33" s="18" t="s">
        <v>84</v>
      </c>
      <c r="E33" s="18" t="s">
        <v>85</v>
      </c>
      <c r="F33" s="20">
        <v>0</v>
      </c>
      <c r="G33" s="21">
        <v>0</v>
      </c>
      <c r="H33" s="22" t="s">
        <v>86</v>
      </c>
      <c r="I33" s="16"/>
      <c r="J33" s="23">
        <v>0</v>
      </c>
    </row>
    <row r="34" spans="1:10" x14ac:dyDescent="0.25">
      <c r="A34" s="10">
        <f t="shared" si="0"/>
        <v>32</v>
      </c>
      <c r="B34" s="18" t="s">
        <v>87</v>
      </c>
      <c r="C34" s="19" t="s">
        <v>88</v>
      </c>
      <c r="D34" s="18" t="s">
        <v>89</v>
      </c>
      <c r="E34" s="18" t="s">
        <v>90</v>
      </c>
      <c r="F34" s="20">
        <v>0</v>
      </c>
      <c r="G34" s="21">
        <v>0</v>
      </c>
      <c r="H34" s="22" t="s">
        <v>86</v>
      </c>
      <c r="I34" s="16"/>
      <c r="J34" s="23">
        <v>0</v>
      </c>
    </row>
    <row r="35" spans="1:10" x14ac:dyDescent="0.25">
      <c r="A35" s="10">
        <f t="shared" si="0"/>
        <v>33</v>
      </c>
      <c r="B35" s="18" t="s">
        <v>91</v>
      </c>
      <c r="C35" s="19" t="s">
        <v>88</v>
      </c>
      <c r="D35" s="18" t="s">
        <v>92</v>
      </c>
      <c r="E35" s="18" t="s">
        <v>93</v>
      </c>
      <c r="F35" s="20">
        <v>67123</v>
      </c>
      <c r="G35" s="29">
        <v>30000</v>
      </c>
      <c r="H35" s="30">
        <v>0.44694069097030825</v>
      </c>
      <c r="I35" s="24"/>
      <c r="J35" s="31">
        <v>0</v>
      </c>
    </row>
    <row r="36" spans="1:10" x14ac:dyDescent="0.25">
      <c r="A36" s="10">
        <f t="shared" si="0"/>
        <v>34</v>
      </c>
      <c r="B36" s="18" t="s">
        <v>94</v>
      </c>
      <c r="C36" s="19" t="s">
        <v>88</v>
      </c>
      <c r="D36" s="18" t="s">
        <v>95</v>
      </c>
      <c r="E36" s="18" t="s">
        <v>144</v>
      </c>
      <c r="F36" s="20">
        <v>0</v>
      </c>
      <c r="G36" s="29">
        <v>18534.36</v>
      </c>
      <c r="H36" s="30"/>
      <c r="I36" s="24"/>
      <c r="J36" s="31">
        <v>0</v>
      </c>
    </row>
    <row r="37" spans="1:10" x14ac:dyDescent="0.25">
      <c r="A37" s="10">
        <f t="shared" si="0"/>
        <v>35</v>
      </c>
      <c r="B37" s="18" t="s">
        <v>96</v>
      </c>
      <c r="C37" s="19" t="s">
        <v>97</v>
      </c>
      <c r="D37" s="18" t="s">
        <v>96</v>
      </c>
      <c r="E37" s="18" t="s">
        <v>96</v>
      </c>
      <c r="F37" s="20">
        <v>219348</v>
      </c>
      <c r="G37" s="21">
        <v>179348</v>
      </c>
      <c r="H37" s="22">
        <v>0.81764137352517463</v>
      </c>
      <c r="I37" s="16"/>
      <c r="J37" s="23">
        <v>113075.99</v>
      </c>
    </row>
    <row r="38" spans="1:10" x14ac:dyDescent="0.25">
      <c r="A38" s="10">
        <f t="shared" si="0"/>
        <v>36</v>
      </c>
      <c r="B38" s="18" t="s">
        <v>98</v>
      </c>
      <c r="C38" s="19" t="s">
        <v>97</v>
      </c>
      <c r="D38" s="18" t="s">
        <v>98</v>
      </c>
      <c r="E38" s="18" t="s">
        <v>98</v>
      </c>
      <c r="F38" s="20">
        <v>18252</v>
      </c>
      <c r="G38" s="21">
        <v>18252</v>
      </c>
      <c r="H38" s="22">
        <v>1</v>
      </c>
      <c r="I38" s="16"/>
      <c r="J38" s="32">
        <v>18252</v>
      </c>
    </row>
    <row r="39" spans="1:10" ht="22.5" x14ac:dyDescent="0.25">
      <c r="A39" s="10">
        <f t="shared" si="0"/>
        <v>37</v>
      </c>
      <c r="B39" s="18" t="s">
        <v>99</v>
      </c>
      <c r="C39" s="19" t="s">
        <v>100</v>
      </c>
      <c r="D39" s="18" t="s">
        <v>101</v>
      </c>
      <c r="E39" s="18" t="s">
        <v>102</v>
      </c>
      <c r="F39" s="20">
        <v>0</v>
      </c>
      <c r="G39" s="21">
        <v>0</v>
      </c>
      <c r="H39" s="22"/>
      <c r="I39" s="16"/>
      <c r="J39" s="23">
        <v>0</v>
      </c>
    </row>
    <row r="40" spans="1:10" x14ac:dyDescent="0.25">
      <c r="A40" s="10">
        <f t="shared" si="0"/>
        <v>38</v>
      </c>
      <c r="B40" s="18" t="s">
        <v>103</v>
      </c>
      <c r="C40" s="19" t="s">
        <v>104</v>
      </c>
      <c r="D40" s="18" t="s">
        <v>105</v>
      </c>
      <c r="E40" s="18" t="s">
        <v>19</v>
      </c>
      <c r="F40" s="20">
        <v>10000</v>
      </c>
      <c r="G40" s="21">
        <v>10000</v>
      </c>
      <c r="H40" s="22">
        <v>1</v>
      </c>
      <c r="I40" s="16"/>
      <c r="J40" s="23">
        <v>0</v>
      </c>
    </row>
    <row r="41" spans="1:10" x14ac:dyDescent="0.25">
      <c r="A41" s="10">
        <f t="shared" si="0"/>
        <v>39</v>
      </c>
      <c r="B41" s="18" t="s">
        <v>106</v>
      </c>
      <c r="C41" s="19" t="s">
        <v>107</v>
      </c>
      <c r="D41" s="18" t="s">
        <v>108</v>
      </c>
      <c r="E41" s="18" t="s">
        <v>109</v>
      </c>
      <c r="F41" s="20">
        <v>63200</v>
      </c>
      <c r="G41" s="21">
        <v>53322</v>
      </c>
      <c r="H41" s="22">
        <v>0.84370253164556963</v>
      </c>
      <c r="I41" s="16"/>
      <c r="J41" s="23">
        <v>38322</v>
      </c>
    </row>
    <row r="42" spans="1:10" x14ac:dyDescent="0.25">
      <c r="A42" s="10">
        <f t="shared" si="0"/>
        <v>40</v>
      </c>
      <c r="B42" s="18" t="s">
        <v>110</v>
      </c>
      <c r="C42" s="19" t="s">
        <v>111</v>
      </c>
      <c r="D42" s="18" t="s">
        <v>112</v>
      </c>
      <c r="E42" s="18" t="s">
        <v>112</v>
      </c>
      <c r="F42" s="20">
        <v>91614</v>
      </c>
      <c r="G42" s="21">
        <v>89384.33</v>
      </c>
      <c r="H42" s="22">
        <v>0.97566234418320341</v>
      </c>
      <c r="I42" s="16"/>
      <c r="J42" s="21">
        <v>89384.33</v>
      </c>
    </row>
    <row r="43" spans="1:10" x14ac:dyDescent="0.25">
      <c r="A43" s="10">
        <f t="shared" si="0"/>
        <v>41</v>
      </c>
      <c r="B43" s="18" t="s">
        <v>113</v>
      </c>
      <c r="C43" s="19" t="s">
        <v>114</v>
      </c>
      <c r="D43" s="18" t="s">
        <v>115</v>
      </c>
      <c r="E43" s="18" t="s">
        <v>116</v>
      </c>
      <c r="F43" s="20">
        <v>34757</v>
      </c>
      <c r="G43" s="21">
        <v>34756.800000000003</v>
      </c>
      <c r="H43" s="22">
        <v>0.99999424576344342</v>
      </c>
      <c r="I43" s="16"/>
      <c r="J43" s="32">
        <v>34756.800000000003</v>
      </c>
    </row>
    <row r="44" spans="1:10" x14ac:dyDescent="0.25">
      <c r="A44" s="10">
        <f t="shared" si="0"/>
        <v>42</v>
      </c>
      <c r="B44" s="18" t="s">
        <v>117</v>
      </c>
      <c r="C44" s="19" t="s">
        <v>118</v>
      </c>
      <c r="D44" s="18" t="s">
        <v>119</v>
      </c>
      <c r="E44" s="18" t="s">
        <v>120</v>
      </c>
      <c r="F44" s="20">
        <v>34651</v>
      </c>
      <c r="G44" s="21">
        <v>0</v>
      </c>
      <c r="H44" s="22">
        <v>0</v>
      </c>
      <c r="I44" s="16"/>
      <c r="J44" s="33">
        <v>0</v>
      </c>
    </row>
    <row r="45" spans="1:10" x14ac:dyDescent="0.25">
      <c r="A45" s="10">
        <f t="shared" si="0"/>
        <v>43</v>
      </c>
      <c r="B45" s="11" t="s">
        <v>121</v>
      </c>
      <c r="C45" s="34" t="s">
        <v>118</v>
      </c>
      <c r="D45" s="11" t="s">
        <v>122</v>
      </c>
      <c r="E45" s="11" t="s">
        <v>123</v>
      </c>
      <c r="F45" s="13">
        <v>0</v>
      </c>
      <c r="G45" s="35">
        <v>19800</v>
      </c>
      <c r="H45" s="36"/>
      <c r="I45" s="16"/>
      <c r="J45" s="37">
        <v>4200</v>
      </c>
    </row>
    <row r="46" spans="1:10" ht="22.5" x14ac:dyDescent="0.25">
      <c r="A46" s="10">
        <f t="shared" si="0"/>
        <v>44</v>
      </c>
      <c r="B46" s="18" t="s">
        <v>124</v>
      </c>
      <c r="C46" s="19" t="s">
        <v>118</v>
      </c>
      <c r="D46" s="18" t="s">
        <v>125</v>
      </c>
      <c r="E46" s="18" t="s">
        <v>126</v>
      </c>
      <c r="F46" s="20">
        <v>300000</v>
      </c>
      <c r="G46" s="21">
        <v>0</v>
      </c>
      <c r="H46" s="22">
        <v>0</v>
      </c>
      <c r="I46" s="16"/>
      <c r="J46" s="23">
        <v>0</v>
      </c>
    </row>
    <row r="47" spans="1:10" x14ac:dyDescent="0.25">
      <c r="A47" s="10">
        <f t="shared" si="0"/>
        <v>45</v>
      </c>
      <c r="B47" s="18" t="s">
        <v>127</v>
      </c>
      <c r="C47" s="19" t="s">
        <v>118</v>
      </c>
      <c r="D47" s="18" t="s">
        <v>128</v>
      </c>
      <c r="E47" s="18" t="s">
        <v>129</v>
      </c>
      <c r="F47" s="20">
        <v>15100</v>
      </c>
      <c r="G47" s="21">
        <v>15100</v>
      </c>
      <c r="H47" s="22">
        <v>1</v>
      </c>
      <c r="I47" s="16"/>
      <c r="J47" s="32">
        <v>15100</v>
      </c>
    </row>
    <row r="48" spans="1:10" x14ac:dyDescent="0.25">
      <c r="A48" s="10">
        <f t="shared" si="0"/>
        <v>46</v>
      </c>
      <c r="B48" s="18" t="s">
        <v>130</v>
      </c>
      <c r="C48" s="19" t="s">
        <v>118</v>
      </c>
      <c r="D48" s="18" t="s">
        <v>131</v>
      </c>
      <c r="E48" s="18" t="s">
        <v>132</v>
      </c>
      <c r="F48" s="20">
        <v>29000</v>
      </c>
      <c r="G48" s="27">
        <v>2065</v>
      </c>
      <c r="H48" s="22">
        <v>7.1206896551724144E-2</v>
      </c>
      <c r="I48" s="28"/>
      <c r="J48" s="23">
        <v>0</v>
      </c>
    </row>
    <row r="49" spans="1:10" ht="22.5" x14ac:dyDescent="0.25">
      <c r="A49" s="10">
        <f t="shared" si="0"/>
        <v>47</v>
      </c>
      <c r="B49" s="18" t="s">
        <v>133</v>
      </c>
      <c r="C49" s="19" t="s">
        <v>134</v>
      </c>
      <c r="D49" s="18" t="s">
        <v>135</v>
      </c>
      <c r="E49" s="18" t="s">
        <v>136</v>
      </c>
      <c r="F49" s="20">
        <v>0</v>
      </c>
      <c r="G49" s="21">
        <v>0</v>
      </c>
      <c r="H49" s="22"/>
      <c r="I49" s="16"/>
      <c r="J49" s="23">
        <v>0</v>
      </c>
    </row>
    <row r="50" spans="1:10" x14ac:dyDescent="0.25">
      <c r="A50" s="10">
        <f t="shared" si="0"/>
        <v>48</v>
      </c>
      <c r="B50" s="18" t="s">
        <v>137</v>
      </c>
      <c r="C50" s="19" t="s">
        <v>138</v>
      </c>
      <c r="D50" s="18" t="s">
        <v>139</v>
      </c>
      <c r="E50" s="18" t="s">
        <v>140</v>
      </c>
      <c r="F50" s="20">
        <v>20000</v>
      </c>
      <c r="G50" s="21">
        <v>20000</v>
      </c>
      <c r="H50" s="22">
        <v>1</v>
      </c>
      <c r="I50" s="16"/>
      <c r="J50" s="23">
        <v>0</v>
      </c>
    </row>
    <row r="51" spans="1:10" ht="15.75" thickBot="1" x14ac:dyDescent="0.3">
      <c r="A51" s="38">
        <f t="shared" si="0"/>
        <v>49</v>
      </c>
      <c r="B51" s="39" t="s">
        <v>141</v>
      </c>
      <c r="C51" s="40" t="s">
        <v>138</v>
      </c>
      <c r="D51" s="39" t="s">
        <v>142</v>
      </c>
      <c r="E51" s="39"/>
      <c r="F51" s="41">
        <v>100000</v>
      </c>
      <c r="G51" s="42">
        <v>100000</v>
      </c>
      <c r="H51" s="43">
        <v>1</v>
      </c>
      <c r="I51" s="16"/>
      <c r="J51" s="44">
        <v>0</v>
      </c>
    </row>
    <row r="52" spans="1:10" ht="5.25" customHeight="1" thickBot="1" x14ac:dyDescent="0.3">
      <c r="A52" s="45"/>
      <c r="G52" s="46"/>
      <c r="H52" s="47"/>
      <c r="I52" s="48"/>
      <c r="J52" s="49"/>
    </row>
    <row r="53" spans="1:10" ht="15.75" thickBot="1" x14ac:dyDescent="0.3">
      <c r="A53" s="89" t="s">
        <v>143</v>
      </c>
      <c r="B53" s="90"/>
      <c r="C53" s="90"/>
      <c r="D53" s="90"/>
      <c r="E53" s="91"/>
      <c r="F53" s="50">
        <f>SUM(F3:F51)</f>
        <v>3029604</v>
      </c>
      <c r="G53" s="50">
        <f>SUM(G3:G51)</f>
        <v>1744899.8200000003</v>
      </c>
      <c r="H53" s="51">
        <f>G53/F53</f>
        <v>0.57594980070002555</v>
      </c>
      <c r="I53" s="52"/>
      <c r="J53" s="50">
        <f>SUM(J3:J51)</f>
        <v>463746.19</v>
      </c>
    </row>
    <row r="55" spans="1:10" x14ac:dyDescent="0.25">
      <c r="F55" s="53"/>
    </row>
  </sheetData>
  <mergeCells count="10">
    <mergeCell ref="G12:G25"/>
    <mergeCell ref="H12:H29"/>
    <mergeCell ref="J12:J25"/>
    <mergeCell ref="A53:E53"/>
    <mergeCell ref="F12:F29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49" orientation="landscape" r:id="rId1"/>
  <ignoredErrors>
    <ignoredError sqref="H12" formulaRange="1"/>
    <ignoredError sqref="C7:C5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sumar</vt:lpstr>
      <vt:lpstr>invesicny_plan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Sobinovský Jozef</dc:creator>
  <cp:lastModifiedBy>Sobinovský Jozef</cp:lastModifiedBy>
  <cp:lastPrinted>2020-09-11T09:49:17Z</cp:lastPrinted>
  <dcterms:created xsi:type="dcterms:W3CDTF">2020-09-09T14:15:15Z</dcterms:created>
  <dcterms:modified xsi:type="dcterms:W3CDTF">2020-09-14T10:18:03Z</dcterms:modified>
</cp:coreProperties>
</file>