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D rozpočty\Rok 2020\IHRISKO-kOLČAKOVA\Rozpočet a zadanie\Zadanie s prep. doplnenie XLS\"/>
    </mc:Choice>
  </mc:AlternateContent>
  <bookViews>
    <workbookView xWindow="0" yWindow="0" windowWidth="0" windowHeight="0"/>
  </bookViews>
  <sheets>
    <sheet name="Rekapitulácia stavby" sheetId="1" r:id="rId1"/>
    <sheet name="SO.01.1 - SO.01.1 - Búrac..." sheetId="2" r:id="rId2"/>
    <sheet name="SO.01.2 - SO.01.2 - Dopad..." sheetId="3" r:id="rId3"/>
    <sheet name="SO.01.3 - SO.01.3 - Mobil..." sheetId="4" r:id="rId4"/>
    <sheet name="SO.02 - SO.02 - Spevnené ..." sheetId="5" r:id="rId5"/>
    <sheet name="SO.03 - SO.03 - Oplotenie..." sheetId="6" r:id="rId6"/>
  </sheets>
  <definedNames>
    <definedName name="_xlnm.Print_Area" localSheetId="0">'Rekapitulácia stavby'!$D$4:$AO$76,'Rekapitulácia stavby'!$C$82:$AQ$101</definedName>
    <definedName name="_xlnm.Print_Titles" localSheetId="0">'Rekapitulácia stavby'!$92:$92</definedName>
    <definedName name="_xlnm._FilterDatabase" localSheetId="1" hidden="1">'SO.01.1 - SO.01.1 - Búrac...'!$C$123:$K$195</definedName>
    <definedName name="_xlnm.Print_Area" localSheetId="1">'SO.01.1 - SO.01.1 - Búrac...'!$C$4:$J$76,'SO.01.1 - SO.01.1 - Búrac...'!$C$82:$J$103,'SO.01.1 - SO.01.1 - Búrac...'!$C$109:$K$195</definedName>
    <definedName name="_xlnm.Print_Titles" localSheetId="1">'SO.01.1 - SO.01.1 - Búrac...'!$123:$123</definedName>
    <definedName name="_xlnm._FilterDatabase" localSheetId="2" hidden="1">'SO.01.2 - SO.01.2 - Dopad...'!$C$124:$K$172</definedName>
    <definedName name="_xlnm.Print_Area" localSheetId="2">'SO.01.2 - SO.01.2 - Dopad...'!$C$4:$J$76,'SO.01.2 - SO.01.2 - Dopad...'!$C$82:$J$104,'SO.01.2 - SO.01.2 - Dopad...'!$C$110:$K$172</definedName>
    <definedName name="_xlnm.Print_Titles" localSheetId="2">'SO.01.2 - SO.01.2 - Dopad...'!$124:$124</definedName>
    <definedName name="_xlnm._FilterDatabase" localSheetId="3" hidden="1">'SO.01.3 - SO.01.3 - Mobil...'!$C$123:$K$151</definedName>
    <definedName name="_xlnm.Print_Area" localSheetId="3">'SO.01.3 - SO.01.3 - Mobil...'!$C$4:$J$76,'SO.01.3 - SO.01.3 - Mobil...'!$C$82:$J$103,'SO.01.3 - SO.01.3 - Mobil...'!$C$109:$K$151</definedName>
    <definedName name="_xlnm.Print_Titles" localSheetId="3">'SO.01.3 - SO.01.3 - Mobil...'!$123:$123</definedName>
    <definedName name="_xlnm._FilterDatabase" localSheetId="4" hidden="1">'SO.02 - SO.02 - Spevnené ...'!$C$121:$K$237</definedName>
    <definedName name="_xlnm.Print_Area" localSheetId="4">'SO.02 - SO.02 - Spevnené ...'!$C$4:$J$76,'SO.02 - SO.02 - Spevnené ...'!$C$82:$J$103,'SO.02 - SO.02 - Spevnené ...'!$C$109:$K$237</definedName>
    <definedName name="_xlnm.Print_Titles" localSheetId="4">'SO.02 - SO.02 - Spevnené ...'!$121:$121</definedName>
    <definedName name="_xlnm._FilterDatabase" localSheetId="5" hidden="1">'SO.03 - SO.03 - Oplotenie...'!$C$121:$K$180</definedName>
    <definedName name="_xlnm.Print_Area" localSheetId="5">'SO.03 - SO.03 - Oplotenie...'!$C$4:$J$76,'SO.03 - SO.03 - Oplotenie...'!$C$82:$J$103,'SO.03 - SO.03 - Oplotenie...'!$C$109:$K$180</definedName>
    <definedName name="_xlnm.Print_Titles" localSheetId="5">'SO.03 - SO.03 - Oplotenie...'!$121:$121</definedName>
  </definedNames>
  <calcPr/>
</workbook>
</file>

<file path=xl/calcChain.xml><?xml version="1.0" encoding="utf-8"?>
<calcChain xmlns="http://schemas.openxmlformats.org/spreadsheetml/2006/main">
  <c i="6" l="1" r="J37"/>
  <c r="J36"/>
  <c i="1" r="AY100"/>
  <c i="6" r="J35"/>
  <c i="1" r="AX100"/>
  <c i="6" r="BI180"/>
  <c r="BH180"/>
  <c r="BG180"/>
  <c r="BE180"/>
  <c r="BK180"/>
  <c r="J180"/>
  <c r="BF180"/>
  <c r="BI179"/>
  <c r="BH179"/>
  <c r="BG179"/>
  <c r="BE179"/>
  <c r="BK179"/>
  <c r="J179"/>
  <c r="BF179"/>
  <c r="BI178"/>
  <c r="BH178"/>
  <c r="BG178"/>
  <c r="BE178"/>
  <c r="BK178"/>
  <c r="J178"/>
  <c r="BF178"/>
  <c r="BI177"/>
  <c r="BH177"/>
  <c r="BG177"/>
  <c r="BE177"/>
  <c r="BK177"/>
  <c r="J177"/>
  <c r="BF177"/>
  <c r="BI176"/>
  <c r="BH176"/>
  <c r="BG176"/>
  <c r="BE176"/>
  <c r="BK176"/>
  <c r="J176"/>
  <c r="BF176"/>
  <c r="BI175"/>
  <c r="BH175"/>
  <c r="BG175"/>
  <c r="BE175"/>
  <c r="BK175"/>
  <c r="J175"/>
  <c r="BF175"/>
  <c r="BI174"/>
  <c r="BH174"/>
  <c r="BG174"/>
  <c r="BE174"/>
  <c r="BK174"/>
  <c r="J174"/>
  <c r="BF174"/>
  <c r="BI173"/>
  <c r="BH173"/>
  <c r="BG173"/>
  <c r="BE173"/>
  <c r="BK173"/>
  <c r="J173"/>
  <c r="BF173"/>
  <c r="BI172"/>
  <c r="BH172"/>
  <c r="BG172"/>
  <c r="BE172"/>
  <c r="BK172"/>
  <c r="J172"/>
  <c r="BF172"/>
  <c r="BI171"/>
  <c r="BH171"/>
  <c r="BG171"/>
  <c r="BE171"/>
  <c r="BK171"/>
  <c r="J171"/>
  <c r="BF171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2"/>
  <c r="BH142"/>
  <c r="BG142"/>
  <c r="BE142"/>
  <c r="T142"/>
  <c r="R142"/>
  <c r="P142"/>
  <c r="BI138"/>
  <c r="BH138"/>
  <c r="BG138"/>
  <c r="BE138"/>
  <c r="T138"/>
  <c r="R138"/>
  <c r="P138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85"/>
  <c i="5" r="J37"/>
  <c r="J36"/>
  <c i="1" r="AY99"/>
  <c i="5" r="J35"/>
  <c i="1" r="AX99"/>
  <c i="5" r="BI237"/>
  <c r="BH237"/>
  <c r="BG237"/>
  <c r="BE237"/>
  <c r="BK237"/>
  <c r="J237"/>
  <c r="BF237"/>
  <c r="BI236"/>
  <c r="BH236"/>
  <c r="BG236"/>
  <c r="BE236"/>
  <c r="BK236"/>
  <c r="J236"/>
  <c r="BF236"/>
  <c r="BI235"/>
  <c r="BH235"/>
  <c r="BG235"/>
  <c r="BE235"/>
  <c r="BK235"/>
  <c r="J235"/>
  <c r="BF235"/>
  <c r="BI234"/>
  <c r="BH234"/>
  <c r="BG234"/>
  <c r="BE234"/>
  <c r="BK234"/>
  <c r="J234"/>
  <c r="BF234"/>
  <c r="BI233"/>
  <c r="BH233"/>
  <c r="BG233"/>
  <c r="BE233"/>
  <c r="BK233"/>
  <c r="J233"/>
  <c r="BF233"/>
  <c r="BI232"/>
  <c r="BH232"/>
  <c r="BG232"/>
  <c r="BE232"/>
  <c r="BK232"/>
  <c r="J232"/>
  <c r="BF232"/>
  <c r="BI231"/>
  <c r="BH231"/>
  <c r="BG231"/>
  <c r="BE231"/>
  <c r="BK231"/>
  <c r="J231"/>
  <c r="BF231"/>
  <c r="BI230"/>
  <c r="BH230"/>
  <c r="BG230"/>
  <c r="BE230"/>
  <c r="BK230"/>
  <c r="J230"/>
  <c r="BF230"/>
  <c r="BI229"/>
  <c r="BH229"/>
  <c r="BG229"/>
  <c r="BE229"/>
  <c r="BK229"/>
  <c r="J229"/>
  <c r="BF229"/>
  <c r="BI228"/>
  <c r="BH228"/>
  <c r="BG228"/>
  <c r="BE228"/>
  <c r="BK228"/>
  <c r="J228"/>
  <c r="BF228"/>
  <c r="BI226"/>
  <c r="BH226"/>
  <c r="BG226"/>
  <c r="BE226"/>
  <c r="T226"/>
  <c r="T225"/>
  <c r="R226"/>
  <c r="R225"/>
  <c r="P226"/>
  <c r="P225"/>
  <c r="BI218"/>
  <c r="BH218"/>
  <c r="BG218"/>
  <c r="BE218"/>
  <c r="T218"/>
  <c r="R218"/>
  <c r="P218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07"/>
  <c r="BH207"/>
  <c r="BG207"/>
  <c r="BE207"/>
  <c r="T207"/>
  <c r="R207"/>
  <c r="P207"/>
  <c r="BI202"/>
  <c r="BH202"/>
  <c r="BG202"/>
  <c r="BE202"/>
  <c r="T202"/>
  <c r="R202"/>
  <c r="P202"/>
  <c r="BI197"/>
  <c r="BH197"/>
  <c r="BG197"/>
  <c r="BE197"/>
  <c r="T197"/>
  <c r="R197"/>
  <c r="P197"/>
  <c r="BI192"/>
  <c r="BH192"/>
  <c r="BG192"/>
  <c r="BE192"/>
  <c r="T192"/>
  <c r="R192"/>
  <c r="P192"/>
  <c r="BI185"/>
  <c r="BH185"/>
  <c r="BG185"/>
  <c r="BE185"/>
  <c r="T185"/>
  <c r="R185"/>
  <c r="P185"/>
  <c r="BI180"/>
  <c r="BH180"/>
  <c r="BG180"/>
  <c r="BE180"/>
  <c r="T180"/>
  <c r="R180"/>
  <c r="P180"/>
  <c r="BI174"/>
  <c r="BH174"/>
  <c r="BG174"/>
  <c r="BE174"/>
  <c r="T174"/>
  <c r="R174"/>
  <c r="P174"/>
  <c r="BI169"/>
  <c r="BH169"/>
  <c r="BG169"/>
  <c r="BE169"/>
  <c r="T169"/>
  <c r="R169"/>
  <c r="P169"/>
  <c r="BI164"/>
  <c r="BH164"/>
  <c r="BG164"/>
  <c r="BE164"/>
  <c r="T164"/>
  <c r="R164"/>
  <c r="P164"/>
  <c r="BI159"/>
  <c r="BH159"/>
  <c r="BG159"/>
  <c r="BE159"/>
  <c r="T159"/>
  <c r="R159"/>
  <c r="P159"/>
  <c r="BI155"/>
  <c r="BH155"/>
  <c r="BG155"/>
  <c r="BE155"/>
  <c r="T155"/>
  <c r="R155"/>
  <c r="P155"/>
  <c r="BI150"/>
  <c r="BH150"/>
  <c r="BG150"/>
  <c r="BE150"/>
  <c r="T150"/>
  <c r="R150"/>
  <c r="P150"/>
  <c r="BI145"/>
  <c r="BH145"/>
  <c r="BG145"/>
  <c r="BE145"/>
  <c r="T145"/>
  <c r="R145"/>
  <c r="P145"/>
  <c r="BI140"/>
  <c r="BH140"/>
  <c r="BG140"/>
  <c r="BE140"/>
  <c r="T140"/>
  <c r="R140"/>
  <c r="P140"/>
  <c r="BI135"/>
  <c r="BH135"/>
  <c r="BG135"/>
  <c r="BE135"/>
  <c r="T135"/>
  <c r="R135"/>
  <c r="P135"/>
  <c r="BI130"/>
  <c r="BH130"/>
  <c r="BG130"/>
  <c r="BE130"/>
  <c r="T130"/>
  <c r="R130"/>
  <c r="P130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92"/>
  <c r="J23"/>
  <c r="J18"/>
  <c r="E18"/>
  <c r="F92"/>
  <c r="J17"/>
  <c r="J12"/>
  <c r="J89"/>
  <c r="E7"/>
  <c r="E112"/>
  <c i="4" r="J39"/>
  <c r="J38"/>
  <c i="1" r="AY98"/>
  <c i="4" r="J37"/>
  <c i="1" r="AX98"/>
  <c i="4" r="BI151"/>
  <c r="BH151"/>
  <c r="BG151"/>
  <c r="BE151"/>
  <c r="BK151"/>
  <c r="J151"/>
  <c r="BF151"/>
  <c r="BI150"/>
  <c r="BH150"/>
  <c r="BG150"/>
  <c r="BE150"/>
  <c r="BK150"/>
  <c r="J150"/>
  <c r="BF150"/>
  <c r="BI149"/>
  <c r="BH149"/>
  <c r="BG149"/>
  <c r="BE149"/>
  <c r="BK149"/>
  <c r="J149"/>
  <c r="BF149"/>
  <c r="BI148"/>
  <c r="BH148"/>
  <c r="BG148"/>
  <c r="BE148"/>
  <c r="BK148"/>
  <c r="J148"/>
  <c r="BF148"/>
  <c r="BI147"/>
  <c r="BH147"/>
  <c r="BG147"/>
  <c r="BE147"/>
  <c r="BK147"/>
  <c r="J147"/>
  <c r="BF147"/>
  <c r="BI146"/>
  <c r="BH146"/>
  <c r="BG146"/>
  <c r="BE146"/>
  <c r="BK146"/>
  <c r="J146"/>
  <c r="BF146"/>
  <c r="BI145"/>
  <c r="BH145"/>
  <c r="BG145"/>
  <c r="BE145"/>
  <c r="BK145"/>
  <c r="J145"/>
  <c r="BF145"/>
  <c r="BI144"/>
  <c r="BH144"/>
  <c r="BG144"/>
  <c r="BE144"/>
  <c r="BK144"/>
  <c r="J144"/>
  <c r="BF144"/>
  <c r="BI143"/>
  <c r="BH143"/>
  <c r="BG143"/>
  <c r="BE143"/>
  <c r="BK143"/>
  <c r="J143"/>
  <c r="BF143"/>
  <c r="BI142"/>
  <c r="BH142"/>
  <c r="BG142"/>
  <c r="BE142"/>
  <c r="BK142"/>
  <c r="J142"/>
  <c r="BF142"/>
  <c r="BI140"/>
  <c r="BH140"/>
  <c r="BG140"/>
  <c r="BE140"/>
  <c r="T140"/>
  <c r="T139"/>
  <c r="R140"/>
  <c r="R139"/>
  <c r="P140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4"/>
  <c r="J93"/>
  <c r="F93"/>
  <c r="F91"/>
  <c r="E89"/>
  <c r="J20"/>
  <c r="E20"/>
  <c r="F121"/>
  <c r="J19"/>
  <c r="J14"/>
  <c r="J118"/>
  <c r="E7"/>
  <c r="E112"/>
  <c i="3" r="J39"/>
  <c r="J38"/>
  <c i="1" r="AY97"/>
  <c i="3" r="J37"/>
  <c i="1" r="AX97"/>
  <c i="3" r="BI172"/>
  <c r="BH172"/>
  <c r="BG172"/>
  <c r="BE172"/>
  <c r="BK172"/>
  <c r="J172"/>
  <c r="BF172"/>
  <c r="BI171"/>
  <c r="BH171"/>
  <c r="BG171"/>
  <c r="BE171"/>
  <c r="BK171"/>
  <c r="J171"/>
  <c r="BF171"/>
  <c r="BI170"/>
  <c r="BH170"/>
  <c r="BG170"/>
  <c r="BE170"/>
  <c r="BK170"/>
  <c r="J170"/>
  <c r="BF170"/>
  <c r="BI169"/>
  <c r="BH169"/>
  <c r="BG169"/>
  <c r="BE169"/>
  <c r="BK169"/>
  <c r="J169"/>
  <c r="BF169"/>
  <c r="BI168"/>
  <c r="BH168"/>
  <c r="BG168"/>
  <c r="BE168"/>
  <c r="BK168"/>
  <c r="J168"/>
  <c r="BF168"/>
  <c r="BI167"/>
  <c r="BH167"/>
  <c r="BG167"/>
  <c r="BE167"/>
  <c r="BK167"/>
  <c r="J167"/>
  <c r="BF167"/>
  <c r="BI166"/>
  <c r="BH166"/>
  <c r="BG166"/>
  <c r="BE166"/>
  <c r="BK166"/>
  <c r="J166"/>
  <c r="BF166"/>
  <c r="BI165"/>
  <c r="BH165"/>
  <c r="BG165"/>
  <c r="BE165"/>
  <c r="BK165"/>
  <c r="J165"/>
  <c r="BF165"/>
  <c r="BI164"/>
  <c r="BH164"/>
  <c r="BG164"/>
  <c r="BE164"/>
  <c r="BK164"/>
  <c r="J164"/>
  <c r="BF164"/>
  <c r="BI163"/>
  <c r="BH163"/>
  <c r="BG163"/>
  <c r="BE163"/>
  <c r="BK163"/>
  <c r="J163"/>
  <c r="BF163"/>
  <c r="BI161"/>
  <c r="BH161"/>
  <c r="BG161"/>
  <c r="BE161"/>
  <c r="T161"/>
  <c r="T160"/>
  <c r="R161"/>
  <c r="R160"/>
  <c r="P161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2"/>
  <c r="BH142"/>
  <c r="BG142"/>
  <c r="BE142"/>
  <c r="T142"/>
  <c r="R142"/>
  <c r="P142"/>
  <c r="BI138"/>
  <c r="BH138"/>
  <c r="BG138"/>
  <c r="BE138"/>
  <c r="T138"/>
  <c r="R138"/>
  <c r="P138"/>
  <c r="BI133"/>
  <c r="BH133"/>
  <c r="BG133"/>
  <c r="BE133"/>
  <c r="T133"/>
  <c r="R133"/>
  <c r="P133"/>
  <c r="BI128"/>
  <c r="BH128"/>
  <c r="BG128"/>
  <c r="BE128"/>
  <c r="T128"/>
  <c r="R128"/>
  <c r="P128"/>
  <c r="J122"/>
  <c r="J121"/>
  <c r="F121"/>
  <c r="F119"/>
  <c r="E117"/>
  <c r="J94"/>
  <c r="J93"/>
  <c r="F93"/>
  <c r="F91"/>
  <c r="E89"/>
  <c r="J20"/>
  <c r="E20"/>
  <c r="F122"/>
  <c r="J19"/>
  <c r="J14"/>
  <c r="J91"/>
  <c r="E7"/>
  <c r="E85"/>
  <c i="2" r="J39"/>
  <c r="J38"/>
  <c i="1" r="AY96"/>
  <c i="2" r="J37"/>
  <c i="1" r="AX96"/>
  <c i="2" r="BI195"/>
  <c r="BH195"/>
  <c r="BG195"/>
  <c r="BE195"/>
  <c r="J195"/>
  <c r="BF195"/>
  <c r="BK195"/>
  <c r="BI194"/>
  <c r="BH194"/>
  <c r="BG194"/>
  <c r="BE194"/>
  <c r="BK194"/>
  <c r="J194"/>
  <c r="BF194"/>
  <c r="BI193"/>
  <c r="BH193"/>
  <c r="BG193"/>
  <c r="BE193"/>
  <c r="J193"/>
  <c r="BF193"/>
  <c r="BK193"/>
  <c r="BI192"/>
  <c r="BH192"/>
  <c r="BG192"/>
  <c r="BE192"/>
  <c r="BK192"/>
  <c r="J192"/>
  <c r="BF192"/>
  <c r="BI191"/>
  <c r="BH191"/>
  <c r="BG191"/>
  <c r="BE191"/>
  <c r="BK191"/>
  <c r="J191"/>
  <c r="BF191"/>
  <c r="BI190"/>
  <c r="BH190"/>
  <c r="BG190"/>
  <c r="BE190"/>
  <c r="BK190"/>
  <c r="J190"/>
  <c r="BF190"/>
  <c r="BI189"/>
  <c r="BH189"/>
  <c r="BG189"/>
  <c r="BE189"/>
  <c r="BK189"/>
  <c r="J189"/>
  <c r="BF189"/>
  <c r="BI188"/>
  <c r="BH188"/>
  <c r="BG188"/>
  <c r="BE188"/>
  <c r="BK188"/>
  <c r="J188"/>
  <c r="BF188"/>
  <c r="BI187"/>
  <c r="BH187"/>
  <c r="BG187"/>
  <c r="BE187"/>
  <c r="BK187"/>
  <c r="J187"/>
  <c r="BF187"/>
  <c r="BI186"/>
  <c r="BH186"/>
  <c r="BG186"/>
  <c r="BE186"/>
  <c r="BK186"/>
  <c r="J186"/>
  <c r="BF186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1"/>
  <c r="BH171"/>
  <c r="BG171"/>
  <c r="BE171"/>
  <c r="T171"/>
  <c r="R171"/>
  <c r="P171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1"/>
  <c r="BH141"/>
  <c r="BG141"/>
  <c r="BE141"/>
  <c r="T141"/>
  <c r="R141"/>
  <c r="P141"/>
  <c r="BI138"/>
  <c r="BH138"/>
  <c r="BG138"/>
  <c r="BE138"/>
  <c r="T138"/>
  <c r="R138"/>
  <c r="P138"/>
  <c r="BI134"/>
  <c r="BH134"/>
  <c r="BG134"/>
  <c r="BE134"/>
  <c r="T134"/>
  <c r="R134"/>
  <c r="P134"/>
  <c r="BI130"/>
  <c r="BH130"/>
  <c r="BG130"/>
  <c r="BE130"/>
  <c r="T130"/>
  <c r="R130"/>
  <c r="P130"/>
  <c r="BI127"/>
  <c r="BH127"/>
  <c r="BG127"/>
  <c r="BE127"/>
  <c r="T127"/>
  <c r="R127"/>
  <c r="P127"/>
  <c r="J121"/>
  <c r="J120"/>
  <c r="F120"/>
  <c r="F118"/>
  <c r="E116"/>
  <c r="J94"/>
  <c r="J93"/>
  <c r="F93"/>
  <c r="F91"/>
  <c r="E89"/>
  <c r="J20"/>
  <c r="E20"/>
  <c r="F121"/>
  <c r="J19"/>
  <c r="J14"/>
  <c r="J91"/>
  <c r="E7"/>
  <c r="E112"/>
  <c i="1" r="L90"/>
  <c r="AM90"/>
  <c r="AM89"/>
  <c r="L89"/>
  <c r="AM87"/>
  <c r="L87"/>
  <c r="L85"/>
  <c r="L84"/>
  <c i="6" r="J169"/>
  <c r="BK164"/>
  <c r="BK158"/>
  <c r="BK156"/>
  <c r="J153"/>
  <c r="BK152"/>
  <c r="BK150"/>
  <c r="J149"/>
  <c r="BK138"/>
  <c r="BK134"/>
  <c r="J132"/>
  <c r="BK130"/>
  <c i="5" r="BK212"/>
  <c r="J197"/>
  <c r="BK180"/>
  <c r="J174"/>
  <c r="J164"/>
  <c r="J155"/>
  <c i="4" r="J140"/>
  <c r="BK138"/>
  <c r="BK135"/>
  <c r="BK134"/>
  <c r="BK132"/>
  <c r="J131"/>
  <c r="BK130"/>
  <c r="BK129"/>
  <c i="3" r="J161"/>
  <c r="J158"/>
  <c r="J157"/>
  <c r="J156"/>
  <c r="J154"/>
  <c r="J153"/>
  <c r="BK152"/>
  <c r="BK151"/>
  <c r="BK148"/>
  <c r="J146"/>
  <c r="J142"/>
  <c r="BK128"/>
  <c i="2" r="BK175"/>
  <c r="BK168"/>
  <c r="J167"/>
  <c r="J164"/>
  <c r="BK163"/>
  <c r="J156"/>
  <c r="J155"/>
  <c r="BK154"/>
  <c r="J150"/>
  <c r="J149"/>
  <c r="BK141"/>
  <c i="6" r="J167"/>
  <c r="BK166"/>
  <c r="J165"/>
  <c r="J163"/>
  <c r="BK162"/>
  <c r="BK161"/>
  <c r="J159"/>
  <c r="J155"/>
  <c r="J152"/>
  <c r="BK151"/>
  <c r="BK149"/>
  <c r="J142"/>
  <c r="BK133"/>
  <c r="J129"/>
  <c r="BK125"/>
  <c i="5" r="BK218"/>
  <c r="J214"/>
  <c r="J213"/>
  <c r="BK207"/>
  <c r="BK192"/>
  <c r="J185"/>
  <c r="BK174"/>
  <c r="BK150"/>
  <c r="BK145"/>
  <c r="BK135"/>
  <c r="J130"/>
  <c r="BK125"/>
  <c i="4" r="BK140"/>
  <c r="J134"/>
  <c r="BK133"/>
  <c r="BK131"/>
  <c r="BK128"/>
  <c i="3" r="BK161"/>
  <c r="BK154"/>
  <c r="J151"/>
  <c r="J149"/>
  <c r="BK147"/>
  <c r="BK146"/>
  <c r="BK138"/>
  <c r="J133"/>
  <c i="2" r="J168"/>
  <c r="J163"/>
  <c r="BK160"/>
  <c r="BK148"/>
  <c r="J147"/>
  <c r="J134"/>
  <c r="J130"/>
  <c i="6" r="BK167"/>
  <c r="J162"/>
  <c r="J161"/>
  <c r="BK160"/>
  <c r="J158"/>
  <c r="BK157"/>
  <c r="BK154"/>
  <c r="BK153"/>
  <c r="J151"/>
  <c r="J138"/>
  <c r="J131"/>
  <c r="BK129"/>
  <c i="5" r="J226"/>
  <c r="BK214"/>
  <c r="J212"/>
  <c r="J207"/>
  <c r="J202"/>
  <c r="BK197"/>
  <c r="J180"/>
  <c r="BK169"/>
  <c r="BK164"/>
  <c r="J159"/>
  <c r="J150"/>
  <c r="J145"/>
  <c r="J140"/>
  <c r="J125"/>
  <c i="4" r="J138"/>
  <c r="J137"/>
  <c r="J135"/>
  <c r="J133"/>
  <c r="J130"/>
  <c r="J128"/>
  <c r="J127"/>
  <c i="3" r="BK159"/>
  <c r="BK157"/>
  <c r="BK155"/>
  <c r="J152"/>
  <c r="J150"/>
  <c r="BK149"/>
  <c r="BK142"/>
  <c r="BK133"/>
  <c r="J128"/>
  <c i="2" r="J181"/>
  <c r="J178"/>
  <c r="J171"/>
  <c r="J160"/>
  <c r="BK156"/>
  <c r="J154"/>
  <c r="BK153"/>
  <c r="BK150"/>
  <c r="J148"/>
  <c r="J141"/>
  <c r="J138"/>
  <c r="BK134"/>
  <c r="J127"/>
  <c i="1" r="AS95"/>
  <c i="6" r="BK169"/>
  <c r="J166"/>
  <c r="BK165"/>
  <c r="J164"/>
  <c r="BK163"/>
  <c r="J160"/>
  <c r="BK159"/>
  <c r="J157"/>
  <c r="J156"/>
  <c r="BK155"/>
  <c r="J154"/>
  <c r="J150"/>
  <c r="BK142"/>
  <c r="J134"/>
  <c r="J133"/>
  <c r="BK132"/>
  <c r="BK131"/>
  <c r="J130"/>
  <c r="J125"/>
  <c i="5" r="BK226"/>
  <c r="J218"/>
  <c r="BK213"/>
  <c r="BK202"/>
  <c r="J192"/>
  <c r="BK185"/>
  <c r="J169"/>
  <c r="BK159"/>
  <c r="BK155"/>
  <c r="BK140"/>
  <c r="J135"/>
  <c r="BK130"/>
  <c i="4" r="BK137"/>
  <c r="J132"/>
  <c r="J129"/>
  <c r="BK127"/>
  <c i="3" r="J159"/>
  <c r="BK158"/>
  <c r="BK156"/>
  <c r="J155"/>
  <c r="BK153"/>
  <c r="BK150"/>
  <c r="J148"/>
  <c r="J147"/>
  <c r="J138"/>
  <c i="2" r="BK181"/>
  <c r="BK178"/>
  <c r="J175"/>
  <c r="BK171"/>
  <c r="BK167"/>
  <c r="BK164"/>
  <c r="BK155"/>
  <c r="J153"/>
  <c r="BK149"/>
  <c r="BK147"/>
  <c r="BK138"/>
  <c r="BK130"/>
  <c r="BK127"/>
  <c l="1" r="P126"/>
  <c r="R159"/>
  <c i="3" r="R127"/>
  <c r="T145"/>
  <c i="4" r="BK126"/>
  <c r="BK141"/>
  <c r="J141"/>
  <c r="J102"/>
  <c i="5" r="R124"/>
  <c r="R158"/>
  <c r="T179"/>
  <c i="6" r="P124"/>
  <c r="T124"/>
  <c r="BK137"/>
  <c r="J137"/>
  <c r="J99"/>
  <c r="P137"/>
  <c r="T137"/>
  <c r="T148"/>
  <c r="T147"/>
  <c i="2" r="T126"/>
  <c r="P159"/>
  <c i="3" r="P127"/>
  <c r="R145"/>
  <c i="4" r="T126"/>
  <c r="T125"/>
  <c r="T124"/>
  <c i="5" r="T124"/>
  <c r="T158"/>
  <c r="P179"/>
  <c i="6" r="BK124"/>
  <c r="J124"/>
  <c r="J98"/>
  <c r="R124"/>
  <c r="BK148"/>
  <c r="J148"/>
  <c r="J101"/>
  <c r="BK170"/>
  <c r="J170"/>
  <c r="J102"/>
  <c i="2" r="R126"/>
  <c r="R125"/>
  <c r="R124"/>
  <c r="T159"/>
  <c i="3" r="T127"/>
  <c r="T126"/>
  <c r="T125"/>
  <c r="P145"/>
  <c i="4" r="R126"/>
  <c r="R125"/>
  <c r="R124"/>
  <c i="5" r="P124"/>
  <c r="P123"/>
  <c r="P122"/>
  <c i="1" r="AU99"/>
  <c i="5" r="P158"/>
  <c r="R179"/>
  <c i="6" r="R137"/>
  <c r="R148"/>
  <c r="R147"/>
  <c i="2" r="BK126"/>
  <c r="J126"/>
  <c r="J100"/>
  <c r="BK159"/>
  <c r="J159"/>
  <c r="J101"/>
  <c r="BK185"/>
  <c r="J185"/>
  <c r="J102"/>
  <c i="3" r="BK127"/>
  <c r="J127"/>
  <c r="J100"/>
  <c r="BK145"/>
  <c r="J145"/>
  <c r="J101"/>
  <c r="BK162"/>
  <c r="J162"/>
  <c r="J103"/>
  <c i="4" r="P126"/>
  <c r="P125"/>
  <c r="P124"/>
  <c i="1" r="AU98"/>
  <c i="5" r="BK124"/>
  <c r="J124"/>
  <c r="J98"/>
  <c r="BK158"/>
  <c r="J158"/>
  <c r="J99"/>
  <c r="BK179"/>
  <c r="J179"/>
  <c r="J100"/>
  <c r="BK227"/>
  <c r="J227"/>
  <c r="J102"/>
  <c i="6" r="P148"/>
  <c r="P147"/>
  <c i="2" r="F94"/>
  <c r="BF150"/>
  <c r="BF171"/>
  <c i="3" r="E113"/>
  <c r="BF133"/>
  <c r="BF146"/>
  <c r="BF147"/>
  <c r="BF154"/>
  <c r="BF158"/>
  <c i="4" r="E85"/>
  <c r="F94"/>
  <c r="BF128"/>
  <c r="BF131"/>
  <c r="BF134"/>
  <c r="BF135"/>
  <c i="5" r="J116"/>
  <c r="J119"/>
  <c r="BF130"/>
  <c r="BF135"/>
  <c r="BF155"/>
  <c r="BF169"/>
  <c r="BF218"/>
  <c r="BF226"/>
  <c i="6" r="J116"/>
  <c r="BF132"/>
  <c r="BF133"/>
  <c r="BF149"/>
  <c r="BF155"/>
  <c r="BF156"/>
  <c r="BF159"/>
  <c r="BF165"/>
  <c r="BF166"/>
  <c r="BF169"/>
  <c i="2" r="BF134"/>
  <c r="BF138"/>
  <c r="BF168"/>
  <c r="BF181"/>
  <c i="3" r="F94"/>
  <c r="BF128"/>
  <c r="BF149"/>
  <c r="BF151"/>
  <c i="4" r="J91"/>
  <c r="BF127"/>
  <c r="BF129"/>
  <c r="BF132"/>
  <c i="5" r="E85"/>
  <c r="F119"/>
  <c r="BF140"/>
  <c r="BF145"/>
  <c r="BF164"/>
  <c r="BF174"/>
  <c r="BF180"/>
  <c r="BF192"/>
  <c r="BF197"/>
  <c r="BF202"/>
  <c r="BF207"/>
  <c i="6" r="E112"/>
  <c r="BF129"/>
  <c r="BF142"/>
  <c r="BF150"/>
  <c r="BF153"/>
  <c r="BF157"/>
  <c r="BF160"/>
  <c r="BF161"/>
  <c r="BF167"/>
  <c i="2" r="E85"/>
  <c r="J118"/>
  <c r="BF127"/>
  <c r="BF130"/>
  <c r="BF141"/>
  <c r="BF148"/>
  <c r="BF153"/>
  <c r="BF156"/>
  <c r="BF175"/>
  <c i="3" r="J119"/>
  <c r="BF142"/>
  <c r="BF148"/>
  <c r="BF155"/>
  <c r="BF157"/>
  <c r="BF161"/>
  <c r="BK160"/>
  <c r="J160"/>
  <c r="J102"/>
  <c i="4" r="BF133"/>
  <c r="BF137"/>
  <c r="BF140"/>
  <c i="5" r="BF125"/>
  <c r="BF212"/>
  <c r="BF213"/>
  <c r="BF214"/>
  <c r="BK225"/>
  <c r="J225"/>
  <c r="J101"/>
  <c i="6" r="F92"/>
  <c r="BF125"/>
  <c r="BF130"/>
  <c r="BF151"/>
  <c r="BF154"/>
  <c r="BF158"/>
  <c r="BF163"/>
  <c i="2" r="BF147"/>
  <c r="BF149"/>
  <c r="BF154"/>
  <c r="BF155"/>
  <c r="BF160"/>
  <c r="BF163"/>
  <c r="BF164"/>
  <c r="BF167"/>
  <c r="BF178"/>
  <c i="3" r="BF138"/>
  <c r="BF150"/>
  <c r="BF152"/>
  <c r="BF153"/>
  <c r="BF156"/>
  <c r="BF159"/>
  <c i="4" r="BF130"/>
  <c r="BF138"/>
  <c r="BK139"/>
  <c r="J139"/>
  <c r="J101"/>
  <c i="5" r="BF150"/>
  <c r="BF159"/>
  <c r="BF185"/>
  <c i="6" r="BF131"/>
  <c r="BF134"/>
  <c r="BF138"/>
  <c r="BF152"/>
  <c r="BF162"/>
  <c r="BF164"/>
  <c i="2" r="F37"/>
  <c i="1" r="BB96"/>
  <c i="4" r="J35"/>
  <c i="1" r="AV98"/>
  <c i="5" r="F37"/>
  <c i="1" r="BD99"/>
  <c i="3" r="F38"/>
  <c i="1" r="BC97"/>
  <c i="5" r="F33"/>
  <c i="1" r="AZ99"/>
  <c i="3" r="J35"/>
  <c i="1" r="AV97"/>
  <c r="AS94"/>
  <c i="4" r="F37"/>
  <c i="1" r="BB98"/>
  <c i="5" r="J33"/>
  <c i="1" r="AV99"/>
  <c i="6" r="F33"/>
  <c i="1" r="AZ100"/>
  <c i="6" r="F35"/>
  <c i="1" r="BB100"/>
  <c i="2" r="J35"/>
  <c i="1" r="AV96"/>
  <c i="3" r="F35"/>
  <c i="1" r="AZ97"/>
  <c i="4" r="F38"/>
  <c i="1" r="BC98"/>
  <c i="3" r="F37"/>
  <c i="1" r="BB97"/>
  <c i="5" r="F36"/>
  <c i="1" r="BC99"/>
  <c i="3" r="F39"/>
  <c i="1" r="BD97"/>
  <c i="5" r="F35"/>
  <c i="1" r="BB99"/>
  <c i="6" r="F37"/>
  <c i="1" r="BD100"/>
  <c i="2" r="F35"/>
  <c i="1" r="AZ96"/>
  <c i="4" r="F35"/>
  <c i="1" r="AZ98"/>
  <c i="6" r="F36"/>
  <c i="1" r="BC100"/>
  <c i="2" r="F38"/>
  <c i="1" r="BC96"/>
  <c i="2" r="F39"/>
  <c i="1" r="BD96"/>
  <c i="4" r="F39"/>
  <c i="1" r="BD98"/>
  <c i="6" r="J33"/>
  <c i="1" r="AV100"/>
  <c i="6" l="1" r="R123"/>
  <c r="R122"/>
  <c i="5" r="T123"/>
  <c r="T122"/>
  <c i="6" r="T123"/>
  <c r="T122"/>
  <c i="4" r="BK125"/>
  <c r="J125"/>
  <c r="J99"/>
  <c i="6" r="P123"/>
  <c r="P122"/>
  <c i="1" r="AU100"/>
  <c i="3" r="R126"/>
  <c r="R125"/>
  <c r="P126"/>
  <c r="P125"/>
  <c i="1" r="AU97"/>
  <c i="2" r="T125"/>
  <c r="T124"/>
  <c r="P125"/>
  <c r="P124"/>
  <c i="1" r="AU96"/>
  <c i="5" r="R123"/>
  <c r="R122"/>
  <c i="3" r="BK126"/>
  <c r="BK125"/>
  <c r="J125"/>
  <c i="4" r="J126"/>
  <c r="J100"/>
  <c i="6" r="BK123"/>
  <c r="J123"/>
  <c r="J97"/>
  <c i="5" r="BK123"/>
  <c r="J123"/>
  <c r="J97"/>
  <c i="6" r="BK147"/>
  <c r="J147"/>
  <c r="J100"/>
  <c i="2" r="BK125"/>
  <c r="BK124"/>
  <c r="J124"/>
  <c i="3" r="J32"/>
  <c i="1" r="AG97"/>
  <c i="2" r="J32"/>
  <c i="1" r="AG96"/>
  <c i="3" r="J36"/>
  <c i="1" r="AW97"/>
  <c r="AT97"/>
  <c r="AZ95"/>
  <c r="AZ94"/>
  <c r="AV94"/>
  <c r="AK29"/>
  <c i="4" r="F36"/>
  <c i="1" r="BA98"/>
  <c i="5" r="F34"/>
  <c i="1" r="BA99"/>
  <c i="3" r="F36"/>
  <c i="1" r="BA97"/>
  <c i="6" r="J34"/>
  <c i="1" r="AW100"/>
  <c r="AT100"/>
  <c i="2" r="F36"/>
  <c i="1" r="BA96"/>
  <c r="BD95"/>
  <c r="BD94"/>
  <c r="W33"/>
  <c i="2" r="J36"/>
  <c i="1" r="AW96"/>
  <c r="AT96"/>
  <c r="BB95"/>
  <c r="AX95"/>
  <c i="5" r="J34"/>
  <c i="1" r="AW99"/>
  <c r="AT99"/>
  <c i="4" r="J36"/>
  <c i="1" r="AW98"/>
  <c r="AT98"/>
  <c i="6" r="F34"/>
  <c i="1" r="BA100"/>
  <c r="BC95"/>
  <c r="AY95"/>
  <c i="3" l="1" r="J41"/>
  <c i="2" r="J41"/>
  <c r="J98"/>
  <c r="J125"/>
  <c r="J99"/>
  <c i="3" r="J98"/>
  <c r="J126"/>
  <c r="J99"/>
  <c i="5" r="BK122"/>
  <c r="J122"/>
  <c i="6" r="BK122"/>
  <c r="J122"/>
  <c r="J96"/>
  <c i="4" r="BK124"/>
  <c r="J124"/>
  <c r="J98"/>
  <c i="1" r="AN97"/>
  <c r="AN96"/>
  <c r="AU95"/>
  <c r="AU94"/>
  <c r="BA95"/>
  <c r="BA94"/>
  <c r="W30"/>
  <c r="BB94"/>
  <c r="AX94"/>
  <c r="AV95"/>
  <c i="5" r="J30"/>
  <c i="1" r="AG99"/>
  <c r="AN99"/>
  <c r="BC94"/>
  <c r="W32"/>
  <c r="W29"/>
  <c i="5" l="1" r="J39"/>
  <c r="J96"/>
  <c i="1" r="AW94"/>
  <c r="AK30"/>
  <c r="AW95"/>
  <c r="AT95"/>
  <c r="W31"/>
  <c i="4" r="J32"/>
  <c i="1" r="AG98"/>
  <c r="AN98"/>
  <c r="AY94"/>
  <c i="6" r="J30"/>
  <c i="1" r="AG100"/>
  <c r="AN100"/>
  <c i="4" l="1" r="J41"/>
  <c i="6" r="J39"/>
  <c i="1" r="AT94"/>
  <c r="AG95"/>
  <c r="AG94"/>
  <c r="AN94"/>
  <c l="1" r="AN95"/>
  <c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<sst xmlns="http://schemas.openxmlformats.org/spreadsheetml/2006/main">
  <si>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</si>
  <si>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</si>
  <si>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</si>
  <si>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</si>
  <si>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</si>
  <si>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{eaecae90-f3bb-46e4-8079-e11a46e4bf48}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</si>
  <si>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</si>
  <si>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</si>
  <si>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</si>
  <si>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</si>
  <si>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</si>
  <si>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</si>
  <si>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029/2020-r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</si>
  <si>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</si>
  <si>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</si>
  <si>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DETSKÉHO IHRISKA PEČIANSKA</t>
  </si>
  <si>
    <t>JKSO:</t>
  </si>
  <si>
    <t>KS:</t>
  </si>
  <si>
    <t>Miesto:</t>
  </si>
  <si>
    <t xml:space="preserve">Bratislava </t>
  </si>
  <si>
    <t>Dátum:</t>
  </si>
  <si>
    <t>12. 8. 2020</t>
  </si>
  <si>
    <t>Objednávateľ:</t>
  </si>
  <si>
    <t>IČO:</t>
  </si>
  <si>
    <t>Magistrát hlavného mesta SR Bratislavy</t>
  </si>
  <si>
    <t>IČ DPH:</t>
  </si>
  <si>
    <t>Zhotoviteľ:</t>
  </si>
  <si>
    <t>Vyplň údaj</t>
  </si>
  <si>
    <t>Projektant:</t>
  </si>
  <si>
    <t xml:space="preserve">Ing.arch.K. Kolčáková  </t>
  </si>
  <si>
    <t>True</t>
  </si>
  <si>
    <t>0,01</t>
  </si>
  <si>
    <t>Spracovateľ:</t>
  </si>
  <si>
    <t>52 608 069</t>
  </si>
  <si>
    <t xml:space="preserve">BizPartner Agency s.r.o. , Poprad </t>
  </si>
  <si>
    <t>DIČ: 21211134213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</si>
  <si>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</si>
  <si>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</si>
  <si>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</si>
  <si>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</si>
  <si>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</si>
  <si>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</si>
  <si>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</si>
  <si>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</si>
  <si>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</si>
  <si>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</si>
  <si>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</si>
  <si>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</si>
  <si>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</si>
  <si>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</si>
  <si>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</si>
  <si>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</si>
  <si>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</si>
  <si>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</si>
  <si>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</si>
  <si>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</si>
  <si>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</si>
  <si>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</si>
  <si>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</si>
  <si>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</si>
  <si>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</si>
  <si>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</si>
  <si>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</si>
  <si>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</si>
  <si>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</si>
  <si>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</si>
  <si>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</si>
  <si>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</si>
  <si>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</si>
  <si>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</si>
  <si>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</si>
  <si>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</si>
  <si>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</si>
  <si>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</si>
  <si>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</si>
  <si>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</si>
  <si>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</si>
  <si>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</si>
  <si>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</si>
  <si>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</si>
  <si>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</si>
  <si>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SO.01</t>
  </si>
  <si>
    <t>SO.01 - Detské ihrisko</t>
  </si>
  <si>
    <t>STA</t>
  </si>
  <si>
    <t>1</t>
  </si>
  <si>
    <t>{881c5b4d-0743-471d-af6e-c13b8728f5a9}</t>
  </si>
  <si>
    <t>/</t>
  </si>
  <si>
    <t>SO.01.1</t>
  </si>
  <si>
    <t xml:space="preserve">SO.01.1 - Búracie  práce </t>
  </si>
  <si>
    <t>Časť</t>
  </si>
  <si>
    <t>2</t>
  </si>
  <si>
    <t>{bdf48d16-fba2-44b8-817d-4e56bc0ef25f}</t>
  </si>
  <si>
    <t>SO.01.2</t>
  </si>
  <si>
    <t xml:space="preserve">SO.01.2 - Dopadová plocha a  hracie prvky  ihriska </t>
  </si>
  <si>
    <t>{c1b2e18f-7d2a-47a9-94ea-088406005c4a}</t>
  </si>
  <si>
    <t>SO.01.3</t>
  </si>
  <si>
    <t xml:space="preserve">SO.01.3 - Mobiliár ihriska </t>
  </si>
  <si>
    <t>{9e6492fd-d540-40f4-aa26-21be5f493d87}</t>
  </si>
  <si>
    <t>SO.02</t>
  </si>
  <si>
    <t xml:space="preserve">SO.02 - Spevnené plochy </t>
  </si>
  <si>
    <t>{ccf7e131-3687-4a77-8aa8-586288f629fa}</t>
  </si>
  <si>
    <t>SO.03</t>
  </si>
  <si>
    <t xml:space="preserve">SO.03 - Oplotenie detského ihriska </t>
  </si>
  <si>
    <t>{e718f034-1097-4403-b709-6dca11d8cae7}</t>
  </si>
  <si>
    <t>KRYCÍ LIST ROZPOČTU</t>
  </si>
  <si>
    <t>Objekt:</t>
  </si>
  <si>
    <t>SO.01 - SO.01 - Detské ihrisko</t>
  </si>
  <si>
    <t>Časť:</t>
  </si>
  <si>
    <t xml:space="preserve">SO.01.1 - SO.01.1 - Búracie  práce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</si>
  <si>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</si>
  <si>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</si>
  <si>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</si>
  <si>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</si>
  <si>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</si>
  <si>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</si>
  <si>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</si>
  <si>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</si>
  <si>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</si>
  <si>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</si>
  <si>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</si>
  <si>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</si>
  <si>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</si>
  <si>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</si>
  <si>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</si>
  <si>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</si>
  <si>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</si>
  <si>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</si>
  <si>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</si>
  <si>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</si>
  <si>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</si>
  <si>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</si>
  <si>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</si>
  <si>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</si>
  <si>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</si>
  <si>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</si>
  <si>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111201101.S.1</t>
  </si>
  <si>
    <t xml:space="preserve">Odstránenie nízskej zelene  prerastajúcej na chodník </t>
  </si>
  <si>
    <t>m2</t>
  </si>
  <si>
    <t>4</t>
  </si>
  <si>
    <t>-2050608945</t>
  </si>
  <si>
    <t>VV</t>
  </si>
  <si>
    <t>" ozn. BP5 " 33</t>
  </si>
  <si>
    <t>Súčet</t>
  </si>
  <si>
    <t>113107132.S</t>
  </si>
  <si>
    <t xml:space="preserve">Odstránenie krytu v ploche do 200 m2 z betónu prostého, hr. vrstvy 150 do 300 mm,  -0,50000t</t>
  </si>
  <si>
    <t>-1263822377</t>
  </si>
  <si>
    <t xml:space="preserve">" ozn. BP1  hr. 200 mm "  </t>
  </si>
  <si>
    <t>4,70+0,50+36,40+2,00</t>
  </si>
  <si>
    <t>3</t>
  </si>
  <si>
    <t>113107141.S</t>
  </si>
  <si>
    <t xml:space="preserve">Odstránenie krytu v ploche do 200 m2 asfaltového, hr. vrstvy do 50 mm,  -0,09800t</t>
  </si>
  <si>
    <t>-1112993988</t>
  </si>
  <si>
    <t xml:space="preserve">" ozn. BP1 " </t>
  </si>
  <si>
    <t>113206111.S</t>
  </si>
  <si>
    <t xml:space="preserve">Vytrhanie obrúb betónových, s vybúraním lôžka, z krajníkov alebo obrubníkov stojatých,  -0,14500t</t>
  </si>
  <si>
    <t>m</t>
  </si>
  <si>
    <t>-1983711986</t>
  </si>
  <si>
    <t xml:space="preserve">" ozn. BP9 "   115,10</t>
  </si>
  <si>
    <t>5</t>
  </si>
  <si>
    <t>122201101.S</t>
  </si>
  <si>
    <t>Odkopávka a prekopávka nezapažená v hornine 3, do 100 m3</t>
  </si>
  <si>
    <t>m3</t>
  </si>
  <si>
    <t>1867864375</t>
  </si>
  <si>
    <t xml:space="preserve">" odkop zemina   hr. 270 mm , ozn. BP3"</t>
  </si>
  <si>
    <t>151,9*0,27</t>
  </si>
  <si>
    <t xml:space="preserve">" odkop zemina   hr. 250 mm , ozn. BP4"</t>
  </si>
  <si>
    <t>43,70*0,25</t>
  </si>
  <si>
    <t>6</t>
  </si>
  <si>
    <t>122201109.S</t>
  </si>
  <si>
    <t>Odkopávky a prekopávky nezapažené. Príplatok k cenám za lepivosť horniny 3</t>
  </si>
  <si>
    <t>1904108108</t>
  </si>
  <si>
    <t>7</t>
  </si>
  <si>
    <t>162201101.S</t>
  </si>
  <si>
    <t>Vodorovné premiestnenie výkopku z horniny 1-4 do 20m</t>
  </si>
  <si>
    <t>1874552361</t>
  </si>
  <si>
    <t>8</t>
  </si>
  <si>
    <t>162301102.S</t>
  </si>
  <si>
    <t>Vodorovné premiestnenie výkopku po spevnenej ceste z horniny tr.1-4, do 100 m3 na vzdialenosť do 1000 m</t>
  </si>
  <si>
    <t>207307539</t>
  </si>
  <si>
    <t>9</t>
  </si>
  <si>
    <t>162501105.S</t>
  </si>
  <si>
    <t>Vodorovné premiestnenie výkopku po spevnenej ceste z horniny tr.1-4, do 100 m3, príplatok k cene za každých ďalšich a začatých 1000 m</t>
  </si>
  <si>
    <t>-1691888844</t>
  </si>
  <si>
    <t>(15-1)*51,938</t>
  </si>
  <si>
    <t>10</t>
  </si>
  <si>
    <t>167101101.S</t>
  </si>
  <si>
    <t>Nakladanie neuľahnutého výkopku z hornín tr.1-4 do 100 m3</t>
  </si>
  <si>
    <t>1363098496</t>
  </si>
  <si>
    <t>11</t>
  </si>
  <si>
    <t>171101131.S</t>
  </si>
  <si>
    <t xml:space="preserve">Uloženie sypaniny do násypu  nesúdržných a súdržných hornín </t>
  </si>
  <si>
    <t>557383400</t>
  </si>
  <si>
    <t>12</t>
  </si>
  <si>
    <t>171201201.S</t>
  </si>
  <si>
    <t>Uloženie sypaniny na skládky do 100 m3</t>
  </si>
  <si>
    <t>466669101</t>
  </si>
  <si>
    <t>13</t>
  </si>
  <si>
    <t>171209002.S</t>
  </si>
  <si>
    <t>Poplatok za skladovanie - zemina a kamenivo (17 05) ostatné</t>
  </si>
  <si>
    <t>t</t>
  </si>
  <si>
    <t>-1491874015</t>
  </si>
  <si>
    <t>51,938*1,65</t>
  </si>
  <si>
    <t>Ostatné konštrukcie a práce-búranie</t>
  </si>
  <si>
    <t>14</t>
  </si>
  <si>
    <t>966001141.S.1</t>
  </si>
  <si>
    <t xml:space="preserve">Demontáž pôvodných konštrukcii  preliezok  0,125 t</t>
  </si>
  <si>
    <t>ks</t>
  </si>
  <si>
    <t>1720127173</t>
  </si>
  <si>
    <t xml:space="preserve">" ozn. BP8 "  3</t>
  </si>
  <si>
    <t>15</t>
  </si>
  <si>
    <t>979081111</t>
  </si>
  <si>
    <t>Odvoz sutiny a vybúraných hmôt na skládku do 1 km</t>
  </si>
  <si>
    <t>1596553718</t>
  </si>
  <si>
    <t>16</t>
  </si>
  <si>
    <t>979081121</t>
  </si>
  <si>
    <t>Odvoz sutiny a vybúraných hmôt na skládku za každý ďalší 1 km</t>
  </si>
  <si>
    <t>-747930448</t>
  </si>
  <si>
    <t>(15-1)*43,137</t>
  </si>
  <si>
    <t>17</t>
  </si>
  <si>
    <t>979082111</t>
  </si>
  <si>
    <t>Vnútrostavenisková doprava sutiny a vybúraných hmôt do 10 m</t>
  </si>
  <si>
    <t>-1427795547</t>
  </si>
  <si>
    <t>18</t>
  </si>
  <si>
    <t>979082121</t>
  </si>
  <si>
    <t>Vnútrostavenisková doprava sutiny a vybúraných hmôt za každých ďalších 5 m</t>
  </si>
  <si>
    <t>1062866529</t>
  </si>
  <si>
    <t>(50-10)/5*43,137</t>
  </si>
  <si>
    <t>19</t>
  </si>
  <si>
    <t>979089012</t>
  </si>
  <si>
    <t>Poplatok za skladovanie - betón, tehly, dlaždice (17 01) ostatné</t>
  </si>
  <si>
    <t>-95734821</t>
  </si>
  <si>
    <t>" bet. plocha " 21,80</t>
  </si>
  <si>
    <t>" obrubníky " 16,69</t>
  </si>
  <si>
    <t>979089212</t>
  </si>
  <si>
    <t>Poplatok za skladovanie - bitúmenové zmesi, uholný decht, dechtové výrobky (17 03 ), ostatné</t>
  </si>
  <si>
    <t>-532762366</t>
  </si>
  <si>
    <t>" asfalt" 4,273</t>
  </si>
  <si>
    <t>21</t>
  </si>
  <si>
    <t>979089612</t>
  </si>
  <si>
    <t>Poplatok za skladovanie - iné odpady zo stavieb a demolácií (17 09), ostatné</t>
  </si>
  <si>
    <t>-1541329513</t>
  </si>
  <si>
    <t>" preliezky ihriska " 0,375</t>
  </si>
  <si>
    <t>22</t>
  </si>
  <si>
    <t>979089714</t>
  </si>
  <si>
    <t>Prenájom kontajneru 10 m3</t>
  </si>
  <si>
    <t>271300780</t>
  </si>
  <si>
    <t xml:space="preserve">" betón " (21,80+16,69)/2,50   =15,39m3 " </t>
  </si>
  <si>
    <t xml:space="preserve">" asfalt " 4,273/1,90 = 2,249 m3 " </t>
  </si>
  <si>
    <t xml:space="preserve">"  celkom  " 2</t>
  </si>
  <si>
    <t>VP</t>
  </si>
  <si>
    <t xml:space="preserve">  Práce naviac</t>
  </si>
  <si>
    <t>PN</t>
  </si>
  <si>
    <t xml:space="preserve">SO.01.2 - SO.01.2 - Dopadová plocha a  hracie prvky  ihriska </t>
  </si>
  <si>
    <t xml:space="preserve">    5 - Komunikácie</t>
  </si>
  <si>
    <t xml:space="preserve">    99 - Presun hmôt HSV</t>
  </si>
  <si>
    <t>Komunikácie</t>
  </si>
  <si>
    <t>564801111.S</t>
  </si>
  <si>
    <t xml:space="preserve">Podklad zo štrkodrviny s rozprestretím a zhutnením, po zhutnení hr. 30 mm fr. 0-4 mm </t>
  </si>
  <si>
    <t>-2115227226</t>
  </si>
  <si>
    <t xml:space="preserve">" dopadová plocha  hr. 60 mm " </t>
  </si>
  <si>
    <t>155+55,00</t>
  </si>
  <si>
    <t xml:space="preserve">" dopadová plocha  hr. 40 mm "  47,70</t>
  </si>
  <si>
    <t>564851114.S</t>
  </si>
  <si>
    <t>Podklad zo štrkodrviny s rozprestretím a zhutnením, po zhutnení hr. 180 mm fr. 0-32 mm</t>
  </si>
  <si>
    <t>-233069147</t>
  </si>
  <si>
    <t>589160021.S.01</t>
  </si>
  <si>
    <t xml:space="preserve">Športový povrch multifunkčný z EPDM + SBR  hr60/50 mm SBR + 10 mm EPDM  vrátane pokládky, farba - mix farieb RAL 6017 - 34%, RAL 6005 - 33%, RAL 1014 - 33%</t>
  </si>
  <si>
    <t>-250982809</t>
  </si>
  <si>
    <t>589160021.S.02</t>
  </si>
  <si>
    <t xml:space="preserve">Športový povrch multifunkčný z EPDM + SBR  hr.40/30 mm SBR + 10 mm EPDM  vrátane pokládky , farba - mix farieb RAL 6017 - 34%, RAL 6005 - 33%, RAL 1014 - 33%</t>
  </si>
  <si>
    <t>583022256</t>
  </si>
  <si>
    <t>936105111.S.01</t>
  </si>
  <si>
    <t xml:space="preserve">Montáž  a dobetonávka  herných prvkov - Preliezačka so šmykľavkou  </t>
  </si>
  <si>
    <t>súb.</t>
  </si>
  <si>
    <t>194618696</t>
  </si>
  <si>
    <t>M</t>
  </si>
  <si>
    <t>553570007.001</t>
  </si>
  <si>
    <t xml:space="preserve">Detské prvky -Preliezačka so šmykľavkou </t>
  </si>
  <si>
    <t>1065499040</t>
  </si>
  <si>
    <t>936105111.S.02</t>
  </si>
  <si>
    <t xml:space="preserve">Montáž  a dobetonávka  herných prvkov - Balačná dráha </t>
  </si>
  <si>
    <t>1450543675</t>
  </si>
  <si>
    <t>553570007.002</t>
  </si>
  <si>
    <t xml:space="preserve">Detské prvky -zostava Balančná dráha </t>
  </si>
  <si>
    <t>1734574397</t>
  </si>
  <si>
    <t>936105344.S.004</t>
  </si>
  <si>
    <t xml:space="preserve">Dodávka a montáž termostatického hravého  značenia  vrátane dopravy -  Skákaná  rozm. 2100 x 600 mm </t>
  </si>
  <si>
    <t>-154328182</t>
  </si>
  <si>
    <t>936105344.S.005</t>
  </si>
  <si>
    <t xml:space="preserve">Dodávka a montáž termostatického hravého  značenia  vrátane dopravy -  Twister   rozm. 2200 x 1800 mm </t>
  </si>
  <si>
    <t>1940095668</t>
  </si>
  <si>
    <t>936105344.S.006</t>
  </si>
  <si>
    <t xml:space="preserve">Dodávka a montáž termostatického hravého  značenia  vrátane dopravy -  Húsenica s čislami 1-20   rozm. 1742 x 5100 mm </t>
  </si>
  <si>
    <t>-958578915</t>
  </si>
  <si>
    <t>936105344.S.007</t>
  </si>
  <si>
    <t xml:space="preserve">Dodávka a montáž termostatického hravého  značenia  vrátane dopravy -  Labirint   rozm. 4000 x 4088 mm </t>
  </si>
  <si>
    <t>715600389</t>
  </si>
  <si>
    <t>936105344.S.01</t>
  </si>
  <si>
    <t xml:space="preserve">Montáž a betónovanie Hrazdy </t>
  </si>
  <si>
    <t>-343806854</t>
  </si>
  <si>
    <t>553570007.003</t>
  </si>
  <si>
    <t xml:space="preserve">Detské prvky -Hrazda  </t>
  </si>
  <si>
    <t>791074946</t>
  </si>
  <si>
    <t>936105344.S.02</t>
  </si>
  <si>
    <t>Montáž a betónovanie - Trojhojdačka s hniezdom</t>
  </si>
  <si>
    <t>-540780786</t>
  </si>
  <si>
    <t>553570007.004</t>
  </si>
  <si>
    <t>Detské prvky -Trojhojdačka s hniezdom</t>
  </si>
  <si>
    <t>-533740466</t>
  </si>
  <si>
    <t>936105344.S.03</t>
  </si>
  <si>
    <t xml:space="preserve">Montáž a betónovanie -  Kolotoča na státie</t>
  </si>
  <si>
    <t>-2017443348</t>
  </si>
  <si>
    <t>553570007.005</t>
  </si>
  <si>
    <t>Detské prvky - Kolotoč na státie</t>
  </si>
  <si>
    <t>1102689599</t>
  </si>
  <si>
    <t>99</t>
  </si>
  <si>
    <t>Presun hmôt HSV</t>
  </si>
  <si>
    <t>998222012.S</t>
  </si>
  <si>
    <t>Presun hmôt na spevnených plochách s krytom z kameniva (8233, 8235) pre akékoľvek dľžky</t>
  </si>
  <si>
    <t>-811613107</t>
  </si>
  <si>
    <t xml:space="preserve">SO.01.3 - SO.01.3 - Mobiliár ihriska </t>
  </si>
  <si>
    <t>936104212.S.1</t>
  </si>
  <si>
    <t xml:space="preserve">Osadenie odpadkového koša vrátane spodnej stavby  a kotvenia </t>
  </si>
  <si>
    <t>775520879</t>
  </si>
  <si>
    <t>553560003700.1</t>
  </si>
  <si>
    <t>Kôš odpadkový 55 l, štvorcový, oceľová konštrukcia opatrená ochrannou vrstvou zinku a práškovým vypaľovaným lakom,opláštenie tropickým drevom bez povrchovej úpravy, so strieškou a popolníkom</t>
  </si>
  <si>
    <t>-189601320</t>
  </si>
  <si>
    <t>936124122.S</t>
  </si>
  <si>
    <t xml:space="preserve">Osadenie parkovej lavičky vrátane spodnej stavby  a kotvenia </t>
  </si>
  <si>
    <t>81760702</t>
  </si>
  <si>
    <t>553560001700.S.1</t>
  </si>
  <si>
    <t>Lavička parková s operadlom dĺžka 1,8m, konštrukcia hliníková zliatina ,s vrstvou práškového vypaľovaného laku, sedadlo i operadlo tropické drevo bez povrchovej úpravy</t>
  </si>
  <si>
    <t>506952293</t>
  </si>
  <si>
    <t>936124122.S.1</t>
  </si>
  <si>
    <t xml:space="preserve">Osadenie parkovej lavičky dvojlavičky  vrátane spodnej stavby  a kotvenia </t>
  </si>
  <si>
    <t>1713040867</t>
  </si>
  <si>
    <t>553560001700.S.2</t>
  </si>
  <si>
    <t>Lavička parková dvojlavička s operadlom dĺžka 3,06 m, konštrukcia hliníková zliatina ,s vrstvou práškového vypaľovaného laku, sedadlo i operadlo tropické drevo bez povrchovej úpravy</t>
  </si>
  <si>
    <t>264220059</t>
  </si>
  <si>
    <t>936174312.S</t>
  </si>
  <si>
    <t>Osadenie stojana na bicykle kotevnými skrutkami bez zabetónovania nôh na pevný podklad</t>
  </si>
  <si>
    <t>618175897</t>
  </si>
  <si>
    <t>553560009100.S.1</t>
  </si>
  <si>
    <t>Stojan na bicykle 4 státia, oceľová konštrukcia pozinkovaná , na ukotvenie</t>
  </si>
  <si>
    <t>-723587143</t>
  </si>
  <si>
    <t>311970001100.S.1</t>
  </si>
  <si>
    <t xml:space="preserve">Oceľová kotva do betónu  M10 x 170 mm   vrátanie  vŕtania </t>
  </si>
  <si>
    <t>32</t>
  </si>
  <si>
    <t>-992802072</t>
  </si>
  <si>
    <t>7,61904761904762*1,05 'Přepočítané koeficientom množstva</t>
  </si>
  <si>
    <t>936941131.S</t>
  </si>
  <si>
    <t xml:space="preserve">Osadenie informačnej tabuľe vrátane spodnej stavby  a kotvenia </t>
  </si>
  <si>
    <t>1607807030</t>
  </si>
  <si>
    <t>553560012300.S</t>
  </si>
  <si>
    <t xml:space="preserve">Informačná tabuľa  rozm. 0,5 m x 0,9 m x 1,80 m </t>
  </si>
  <si>
    <t>341501239</t>
  </si>
  <si>
    <t>1852121424</t>
  </si>
  <si>
    <t xml:space="preserve">SO.02 - SO.02 - Spevnené plochy </t>
  </si>
  <si>
    <t xml:space="preserve">HSV - Práce a dodávky HSV   </t>
  </si>
  <si>
    <t xml:space="preserve">    1 - Zemné práce   </t>
  </si>
  <si>
    <t xml:space="preserve">    2 - Komunikácie   </t>
  </si>
  <si>
    <t xml:space="preserve">    3 - Ostatné konštrukcie a práce-búranie   </t>
  </si>
  <si>
    <t xml:space="preserve">    4 - Presun hmôt HSV   </t>
  </si>
  <si>
    <t xml:space="preserve">Práce a dodávky HSV   </t>
  </si>
  <si>
    <t xml:space="preserve">Zemné práce   </t>
  </si>
  <si>
    <t>113206111</t>
  </si>
  <si>
    <t>927850920</t>
  </si>
  <si>
    <t>bet. obrubnik</t>
  </si>
  <si>
    <t>39,6+18,49+26,51+45,67</t>
  </si>
  <si>
    <t xml:space="preserve">Medzisúčet   </t>
  </si>
  <si>
    <t>113307231</t>
  </si>
  <si>
    <t>Odstránenie podkladov s premiestnením hmôt na skládku na vzdialenosť do 20 m alebo s naložením na dopravný prostriedok, v ploche jednotlivo nad 200 m2 z betónu prostého, hr. vrstvy do 150 mm 0,225 t</t>
  </si>
  <si>
    <t>-115410163</t>
  </si>
  <si>
    <t>vyburanie cementom stmelenej vrstvy hr.11cm</t>
  </si>
  <si>
    <t>443,06</t>
  </si>
  <si>
    <t>113307241</t>
  </si>
  <si>
    <t>Odstránenie podkladov s premiestnením hmôt na skládku na vzdialenosť do 20 m alebo s naložením na dopravný prostriedok, v ploche jednotlivo nad 200 m2 asfaltových, hr. vrstvy do 50 mm 0,098 t</t>
  </si>
  <si>
    <t>1018716516</t>
  </si>
  <si>
    <t>vyburanie AB hr. 4cm</t>
  </si>
  <si>
    <t>121101113</t>
  </si>
  <si>
    <t>Odstránenie ornice alebo lesnej pôdy s vodorovným premiestnením na hromady v mieste upotrebenia alebo na dočasné skládky so zložením na vzdialenosť do 100 m a do 10000 m3</t>
  </si>
  <si>
    <t>1950922743</t>
  </si>
  <si>
    <t>odhumusovanie hr. 150mm</t>
  </si>
  <si>
    <t>(4,67+6,64+11,06+9,83)*0,15</t>
  </si>
  <si>
    <t>181006111</t>
  </si>
  <si>
    <t>Rozprestretie zemín schopných zúrodnenia v rovine alebo v sklone do 1:5, pri hr. vrstvy do 0,10 m</t>
  </si>
  <si>
    <t>1020791063</t>
  </si>
  <si>
    <t xml:space="preserve">zahumusovanie   </t>
  </si>
  <si>
    <t>32,59</t>
  </si>
  <si>
    <t>183405211</t>
  </si>
  <si>
    <t>Výsev trávniku hydroosevom na ornicu</t>
  </si>
  <si>
    <t>1235991184</t>
  </si>
  <si>
    <t>zahumusovanie hr. 100mm</t>
  </si>
  <si>
    <t>32,590</t>
  </si>
  <si>
    <t>57211100</t>
  </si>
  <si>
    <t>OSIVÁ Trávy trávové semeno</t>
  </si>
  <si>
    <t>kg</t>
  </si>
  <si>
    <t>1104133995</t>
  </si>
  <si>
    <t xml:space="preserve">32,59* 0,0309   </t>
  </si>
  <si>
    <t xml:space="preserve">Komunikácie   </t>
  </si>
  <si>
    <t>564801111</t>
  </si>
  <si>
    <t>Podklad zo štrkodrvy s rozprestretím a zhutnením, po zhutnení hr. 30 mm</t>
  </si>
  <si>
    <t>1050623463</t>
  </si>
  <si>
    <t>vyrovnanie podkladu pod CB doskou</t>
  </si>
  <si>
    <t>(296,38)*1,1</t>
  </si>
  <si>
    <t>569903311</t>
  </si>
  <si>
    <t>Zhotovenie zemných krajníc z hornín akejkoľvek triedy so zhutnením</t>
  </si>
  <si>
    <t>-1756480322</t>
  </si>
  <si>
    <t>dosypavka krajnice</t>
  </si>
  <si>
    <t>0,014*(130,27)</t>
  </si>
  <si>
    <t>581120215</t>
  </si>
  <si>
    <t>Kryt cementobetónový cestných komunikácií skupiny CB II pre TDZ II, III a IV hr. 150 mm</t>
  </si>
  <si>
    <t>1586011575</t>
  </si>
  <si>
    <t xml:space="preserve">Cementobetónový kryt CB II-Cl0,4-Dmax 22-S1, hr.150mm   </t>
  </si>
  <si>
    <t>461,748</t>
  </si>
  <si>
    <t>599141111</t>
  </si>
  <si>
    <t>Vyplnenie škár medzi cestnými panelmi akejkoľvek hrúbky asfaltovou zálievkou</t>
  </si>
  <si>
    <t>-1136262372</t>
  </si>
  <si>
    <t xml:space="preserve">trvalo pružná zálievka    </t>
  </si>
  <si>
    <t>64,100</t>
  </si>
  <si>
    <t xml:space="preserve">Ostatné konštrukcie a práce-búranie   </t>
  </si>
  <si>
    <t>899231111</t>
  </si>
  <si>
    <t>Výšková úprava uličného vstupu alebo vpuste do 200 mm zvýšením mreže</t>
  </si>
  <si>
    <t>-1348052852</t>
  </si>
  <si>
    <t>existujúce vtokové mreže</t>
  </si>
  <si>
    <t>1+1</t>
  </si>
  <si>
    <t>914001111 - P</t>
  </si>
  <si>
    <t>Odstránenie drobnej architektúry</t>
  </si>
  <si>
    <t>1507654226</t>
  </si>
  <si>
    <t>lavička</t>
  </si>
  <si>
    <t>6+2+2+3</t>
  </si>
  <si>
    <t>kôš</t>
  </si>
  <si>
    <t>919726151</t>
  </si>
  <si>
    <t>Rezanie priečnych alebo pozdĺžnych dilatačných škár bet. plôch pre vytvor. komôrky pre zálievku, š. 20 mm, hĺ. 20 mm</t>
  </si>
  <si>
    <t>-1563361289</t>
  </si>
  <si>
    <t>dilatačná škára</t>
  </si>
  <si>
    <t>64,1</t>
  </si>
  <si>
    <t>919726561</t>
  </si>
  <si>
    <t>Tesnenie dilatačných škár zálievkou za studena pre komôrku bez tesniaceho profilu š. 20 mm hl. 20 mm</t>
  </si>
  <si>
    <t>-650534900</t>
  </si>
  <si>
    <t>asfaltová zálievka</t>
  </si>
  <si>
    <t>919735111</t>
  </si>
  <si>
    <t>Rezanie existujúceho asfaltového krytu alebo podkladu hĺbky do 50 mm</t>
  </si>
  <si>
    <t>1700101760</t>
  </si>
  <si>
    <t>AB hr. 40 mm</t>
  </si>
  <si>
    <t>3,2+2,87+3,41+3,19+2,06</t>
  </si>
  <si>
    <t>919735123</t>
  </si>
  <si>
    <t xml:space="preserve">Rezanie existujúceho betónového krytu alebo podkladu hĺbky nad  100 do 150 mm</t>
  </si>
  <si>
    <t>-1453445139</t>
  </si>
  <si>
    <t>CB hr. 110 mm</t>
  </si>
  <si>
    <t>979083112</t>
  </si>
  <si>
    <t xml:space="preserve">Vodorovné  premiestnenie  sutiny  na  skládku  vrátane  naloženia  na  dopravný  prostriedok  a zloženie nad  100 do 1000 m</t>
  </si>
  <si>
    <t>-1086643601</t>
  </si>
  <si>
    <t>979083191</t>
  </si>
  <si>
    <t xml:space="preserve">Vodorovné  premiestnenie  sutiny  na  skládku  vrátane  naloženia  na  dopravný  prostriedok  a zloženie príplatok  za každých ďalších aj začatých 1000 m po komunikácii spevnenej</t>
  </si>
  <si>
    <t>1958645614</t>
  </si>
  <si>
    <t>979089211</t>
  </si>
  <si>
    <t>Poplatok za skladovanie stavebného odpadu (17) bitúmenové zmesi, uholný decht a dechtové výrobky (17 03) nebezpečné (N) (17 03 01,03)</t>
  </si>
  <si>
    <t>1693457070</t>
  </si>
  <si>
    <t xml:space="preserve">vyburané AB   </t>
  </si>
  <si>
    <t>43,420</t>
  </si>
  <si>
    <t>Poplatok za skladovanie stavebného odpadu (17) iné odpady zo stavieb a demolácií ostatné (O) (17 09 04)</t>
  </si>
  <si>
    <t>1191138641</t>
  </si>
  <si>
    <t xml:space="preserve">podklad z betónu prostého   </t>
  </si>
  <si>
    <t>99,689</t>
  </si>
  <si>
    <t>1,575</t>
  </si>
  <si>
    <t xml:space="preserve">Presun hmôt HSV   </t>
  </si>
  <si>
    <t>998225111</t>
  </si>
  <si>
    <t>Presun hmôt pre pozemnú komunikáciu a letisko s krytom asfaltovým (822 2.7, 822 3.7, 822 5.7) akejkoľvek dĺžky objektu</t>
  </si>
  <si>
    <t>-122350739</t>
  </si>
  <si>
    <t xml:space="preserve">SO.03 - SO.03 - Oplotenie detského ihriska </t>
  </si>
  <si>
    <t xml:space="preserve">    2 - Zakladanie</t>
  </si>
  <si>
    <t>PSV - Práce a dodávky PSV</t>
  </si>
  <si>
    <t xml:space="preserve">    767 - Konštrukcie doplnkové kovové</t>
  </si>
  <si>
    <t>131211101.S</t>
  </si>
  <si>
    <t xml:space="preserve">Hĺbenie jám v  hornine tr.3 súdržných - ručným náradím</t>
  </si>
  <si>
    <t>1666714505</t>
  </si>
  <si>
    <t xml:space="preserve">" základové pätky pod   stĺpiky oplotenia ozn. 14/Z"</t>
  </si>
  <si>
    <t>0,30*0,30*0,50*3</t>
  </si>
  <si>
    <t>131211119.S</t>
  </si>
  <si>
    <t>Príplatok za lepivosť pri hĺbení jám ručným náradím v hornine tr. 3</t>
  </si>
  <si>
    <t>-921939040</t>
  </si>
  <si>
    <t>162201102.S</t>
  </si>
  <si>
    <t>Vodorovné premiestnenie výkopku z horniny 1-4 nad 20-50m</t>
  </si>
  <si>
    <t>-1184115291</t>
  </si>
  <si>
    <t>896802994</t>
  </si>
  <si>
    <t>1691400404</t>
  </si>
  <si>
    <t>520380660</t>
  </si>
  <si>
    <t>-1730882828</t>
  </si>
  <si>
    <t>0,135*1,65</t>
  </si>
  <si>
    <t>Zakladanie</t>
  </si>
  <si>
    <t>271571111.S</t>
  </si>
  <si>
    <t>Vankúše zhutnené pod základy zo štrkopiesku</t>
  </si>
  <si>
    <t>1600993929</t>
  </si>
  <si>
    <t>0,30*0,30*0,10*3</t>
  </si>
  <si>
    <t>275313611.S</t>
  </si>
  <si>
    <t>Betón základových pätiek, prostý tr. C 16/20</t>
  </si>
  <si>
    <t>-638209535</t>
  </si>
  <si>
    <t xml:space="preserve">" betónované do výkopu </t>
  </si>
  <si>
    <t>0,30*0,30*0,40*3*1,032</t>
  </si>
  <si>
    <t>PSV</t>
  </si>
  <si>
    <t>Práce a dodávky PSV</t>
  </si>
  <si>
    <t>767</t>
  </si>
  <si>
    <t>Konštrukcie doplnkové kovové</t>
  </si>
  <si>
    <t>767914120</t>
  </si>
  <si>
    <t xml:space="preserve">Montáž oplotenia rámového, na oceľové stĺpiky, vo výške  1,0 do 1,5 m</t>
  </si>
  <si>
    <t>-241915479</t>
  </si>
  <si>
    <t>767920210</t>
  </si>
  <si>
    <t>Montáž vrát a vrátok k oploteniu osadzovaných na stĺpiky oceľové, s plochou jednotlivo do 2 m2</t>
  </si>
  <si>
    <t>-848392396</t>
  </si>
  <si>
    <t>5535100 pc 01</t>
  </si>
  <si>
    <t xml:space="preserve">Plotový dielec  z ocele  d12 mm výplň kari rohož 4/100/100 mm , rozm.dl/v  2000 x1000 mm , povrchová úpr. žiarové pozinkovanie , ozn. 1/Z</t>
  </si>
  <si>
    <t>-109286043</t>
  </si>
  <si>
    <t>5535100 pc 02</t>
  </si>
  <si>
    <t xml:space="preserve">Plotový dielec  z ocele  d12 mm výplň kari rohož 4/100/100 mm , rozm.dl/v  1630 x1000 mm , povrchová úpr. žiarové pozinkovanie , ozn. 2/Z</t>
  </si>
  <si>
    <t>-1885577317</t>
  </si>
  <si>
    <t>5535100 pc 03</t>
  </si>
  <si>
    <t xml:space="preserve">Plotový dielec  z ocele  d12 mm výplň kari rohož 4/100/100 mm , rozm.dl/v  1550 x1000 mm , povrchová úpr. žiarové pozinkovanie , ozn. 3/Z</t>
  </si>
  <si>
    <t>595325836</t>
  </si>
  <si>
    <t>5535100 pc 04</t>
  </si>
  <si>
    <t xml:space="preserve">Plotový dielec  z ocele  d12 mm výplň kari rohož 4/100/100 mm , rozm.dl/v  1270 x1000 mm , povrchová úpr. žiarové pozinkovanie , ozn. 4/Z</t>
  </si>
  <si>
    <t>-615115339</t>
  </si>
  <si>
    <t>5535100 pc 05</t>
  </si>
  <si>
    <t xml:space="preserve">Plotový dielec  z ocele  d12 mm výplň kari rohož 4/100/100 mm , rozm.dl/v  1050 x1000 mm , povrchová úpr. žiarové pozinkovanie , ozn. 5/Z</t>
  </si>
  <si>
    <t>-350900881</t>
  </si>
  <si>
    <t>5535100 pc 06</t>
  </si>
  <si>
    <t xml:space="preserve">Plotový dielec  z ocele  d12 mm výplň kari rohož 4/100/100 mm , rozm.dl/v  925 x1000 mm , povrchová úpr. žiarové pozinkovanie , ozn. 6/Z</t>
  </si>
  <si>
    <t>468337532</t>
  </si>
  <si>
    <t>5535100 pc 07</t>
  </si>
  <si>
    <t xml:space="preserve">Plotový dielec  z ocele  d12 mm výplň kari rohož 4/100/100 mm , rozm.dl/v  850 x1000 mm , povrchová úpr. žiarové pozinkovanie , ozn. 7/Z</t>
  </si>
  <si>
    <t>-1517659290</t>
  </si>
  <si>
    <t>5535100 pc 08</t>
  </si>
  <si>
    <t xml:space="preserve">Plotový dielec  z ocele  d12 mm výplň kari rohož 4/100/100 mm , rozm.dl/v  700 x1000 mm , povrchová úpr. žiarové pozinkovanie , ozn. 8/Z</t>
  </si>
  <si>
    <t>121203667</t>
  </si>
  <si>
    <t>5535100 pc 09</t>
  </si>
  <si>
    <t xml:space="preserve">Plotový dielec  z ocele  d12 mm výplň kari rohož 4/100/100 mm , rozm.dl/v  550 x1000 mm , povrchová úpr. žiarové pozinkovanie , ozn. 9/Z</t>
  </si>
  <si>
    <t>1844259683</t>
  </si>
  <si>
    <t>5535100 pc 10</t>
  </si>
  <si>
    <t xml:space="preserve">Plotový dielec  z ocele  d12 mm výplň kari rohož 4/100/100 mm , rozm.dl/v  450 x1000 mm , povrchová úpr. žiarové pozinkovanie , ozn. 10/Z</t>
  </si>
  <si>
    <t>764177942</t>
  </si>
  <si>
    <t>5535100 pc 11</t>
  </si>
  <si>
    <t xml:space="preserve">Bránka 1200 x 1000 mm so zámkou a kovaním  , povrchová úpr. žiarové pozinkovanie , ozn. 11/Z</t>
  </si>
  <si>
    <t>-441767976</t>
  </si>
  <si>
    <t>23</t>
  </si>
  <si>
    <t>5535100 pc 12</t>
  </si>
  <si>
    <t xml:space="preserve">Oceľový stĺpik s kotviacou platňou d 48 mm  x 1100 mm  , povrchová úpr. žiarové pozinkovanie, ozn. 12/Z </t>
  </si>
  <si>
    <t>-373322300</t>
  </si>
  <si>
    <t>24</t>
  </si>
  <si>
    <t>5535100 pc 12 a</t>
  </si>
  <si>
    <t xml:space="preserve">Oceľový stĺpik do betónového základu d 48 mm  x 1600 mm  , povrchová úpr. žiarové pozinkovanie, ozn. 14/Z </t>
  </si>
  <si>
    <t>1439389423</t>
  </si>
  <si>
    <t>25</t>
  </si>
  <si>
    <t>5535100 pc 13</t>
  </si>
  <si>
    <t xml:space="preserve">Oceľový stĺpik  bránky s kotviacou platňou  50/50 mm  x 1100 mm  , povrchová úpr. žiarové pozinkovanie , ozn. 13/Z</t>
  </si>
  <si>
    <t>1036587308</t>
  </si>
  <si>
    <t>26</t>
  </si>
  <si>
    <t>5535100 pc 14</t>
  </si>
  <si>
    <t xml:space="preserve">Objímka pre stĺpik  d 48 mm   , povrchová úpr. žiarové pozinkovanie </t>
  </si>
  <si>
    <t>1822277546</t>
  </si>
  <si>
    <t>27</t>
  </si>
  <si>
    <t>5535100 pc 15</t>
  </si>
  <si>
    <t xml:space="preserve">Objímka pre stĺpik  50/50 mm   , povrchová úpr. žiarové pozinkovanie </t>
  </si>
  <si>
    <t>1821834132</t>
  </si>
  <si>
    <t>28</t>
  </si>
  <si>
    <t>332438573</t>
  </si>
  <si>
    <t>336*1,05 'Přepočítané koeficientom množstva</t>
  </si>
  <si>
    <t>29</t>
  </si>
  <si>
    <t>998767201</t>
  </si>
  <si>
    <t>Presun hmôt pre kovové stavebné doplnkové konštrukcie v objektoch výšky do 6 m</t>
  </si>
  <si>
    <t>%</t>
  </si>
  <si>
    <t>-1680845011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</si>
</sst>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167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 applyProtection="1">
      <alignment vertical="center"/>
    </xf>
    <xf numFmtId="0" fontId="22" fillId="2" borderId="22" xfId="0" applyFont="1" applyFill="1" applyBorder="1" applyAlignment="1" applyProtection="1">
      <alignment horizontal="left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28" t="s">
        <v>12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13</v>
      </c>
      <c r="BS5" s="18" t="s">
        <v>6</v>
      </c>
    </row>
    <row r="6" s="1" customFormat="1" ht="36.96" customHeight="1">
      <c r="B6" s="22"/>
      <c r="C6" s="23"/>
      <c r="D6" s="30" t="s">
        <v>14</v>
      </c>
      <c r="E6" s="23"/>
      <c r="F6" s="23"/>
      <c r="G6" s="23"/>
      <c r="H6" s="23"/>
      <c r="I6" s="23"/>
      <c r="J6" s="23"/>
      <c r="K6" s="31" t="s">
        <v>15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17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20</v>
      </c>
      <c r="AL8" s="23"/>
      <c r="AM8" s="23"/>
      <c r="AN8" s="34" t="s">
        <v>21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23</v>
      </c>
      <c r="AL13" s="23"/>
      <c r="AM13" s="23"/>
      <c r="AN13" s="35" t="s">
        <v>27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27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25</v>
      </c>
      <c r="AL14" s="23"/>
      <c r="AM14" s="23"/>
      <c r="AN14" s="35" t="s">
        <v>27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30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31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23</v>
      </c>
      <c r="AL19" s="23"/>
      <c r="AM19" s="23"/>
      <c r="AN19" s="28" t="s">
        <v>33</v>
      </c>
      <c r="AO19" s="23"/>
      <c r="AP19" s="23"/>
      <c r="AQ19" s="23"/>
      <c r="AR19" s="21"/>
      <c r="BE19" s="32"/>
      <c r="BS19" s="18" t="s">
        <v>31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25</v>
      </c>
      <c r="AL20" s="23"/>
      <c r="AM20" s="23"/>
      <c r="AN20" s="28" t="s">
        <v>35</v>
      </c>
      <c r="AO20" s="23"/>
      <c r="AP20" s="23"/>
      <c r="AQ20" s="23"/>
      <c r="AR20" s="21"/>
      <c r="BE20" s="32"/>
      <c r="BS20" s="18" t="s">
        <v>30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0.20000000000000001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0.20000000000000001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0.20000000000000001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0.20000000000000001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51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53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52</v>
      </c>
      <c r="AI60" s="43"/>
      <c r="AJ60" s="43"/>
      <c r="AK60" s="43"/>
      <c r="AL60" s="43"/>
      <c r="AM60" s="65" t="s">
        <v>53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54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55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52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53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52</v>
      </c>
      <c r="AI75" s="43"/>
      <c r="AJ75" s="43"/>
      <c r="AK75" s="43"/>
      <c r="AL75" s="43"/>
      <c r="AM75" s="65" t="s">
        <v>53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56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11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029/2020-r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14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OBNOVA DETSKÉHO IHRISKA PEČIANSKA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18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Bratislava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20</v>
      </c>
      <c r="AJ87" s="41"/>
      <c r="AK87" s="41"/>
      <c r="AL87" s="41"/>
      <c r="AM87" s="80" t="str">
        <f>IF(AN8= "","",AN8)</f>
        <v>12. 8. 2020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22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Magistrát hlavného mesta SR Bratislavy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28</v>
      </c>
      <c r="AJ89" s="41"/>
      <c r="AK89" s="41"/>
      <c r="AL89" s="41"/>
      <c r="AM89" s="81" t="str">
        <f>IF(E17="","",E17)</f>
        <v xml:space="preserve">Ing.arch.K. Kolčáková  </v>
      </c>
      <c r="AN89" s="72"/>
      <c r="AO89" s="72"/>
      <c r="AP89" s="72"/>
      <c r="AQ89" s="41"/>
      <c r="AR89" s="45"/>
      <c r="AS89" s="82" t="s">
        <v>57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25.65" customHeight="1">
      <c r="A90" s="39"/>
      <c r="B90" s="40"/>
      <c r="C90" s="33" t="s">
        <v>26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 xml:space="preserve">BizPartner Agency s.r.o. , Poprad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58</v>
      </c>
      <c r="D92" s="95"/>
      <c r="E92" s="95"/>
      <c r="F92" s="95"/>
      <c r="G92" s="95"/>
      <c r="H92" s="96"/>
      <c r="I92" s="97" t="s">
        <v>59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60</v>
      </c>
      <c r="AH92" s="95"/>
      <c r="AI92" s="95"/>
      <c r="AJ92" s="95"/>
      <c r="AK92" s="95"/>
      <c r="AL92" s="95"/>
      <c r="AM92" s="95"/>
      <c r="AN92" s="97" t="s">
        <v>61</v>
      </c>
      <c r="AO92" s="95"/>
      <c r="AP92" s="99"/>
      <c r="AQ92" s="100" t="s">
        <v>62</v>
      </c>
      <c r="AR92" s="45"/>
      <c r="AS92" s="101" t="s">
        <v>63</v>
      </c>
      <c r="AT92" s="102" t="s">
        <v>64</v>
      </c>
      <c r="AU92" s="102" t="s">
        <v>65</v>
      </c>
      <c r="AV92" s="102" t="s">
        <v>66</v>
      </c>
      <c r="AW92" s="102" t="s">
        <v>67</v>
      </c>
      <c r="AX92" s="102" t="s">
        <v>68</v>
      </c>
      <c r="AY92" s="102" t="s">
        <v>69</v>
      </c>
      <c r="AZ92" s="102" t="s">
        <v>70</v>
      </c>
      <c r="BA92" s="102" t="s">
        <v>71</v>
      </c>
      <c r="BB92" s="102" t="s">
        <v>72</v>
      </c>
      <c r="BC92" s="102" t="s">
        <v>73</v>
      </c>
      <c r="BD92" s="103" t="s">
        <v>74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75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ROUND(AG95+AG99+AG100,2)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ROUND(AS95+AS99+AS100,2)</f>
        <v>0</v>
      </c>
      <c r="AT94" s="115">
        <f>ROUND(SUM(AV94:AW94),2)</f>
        <v>0</v>
      </c>
      <c r="AU94" s="116">
        <f>ROUND(AU95+AU99+AU100,5)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ROUND(AZ95+AZ99+AZ100,2)</f>
        <v>0</v>
      </c>
      <c r="BA94" s="115">
        <f>ROUND(BA95+BA99+BA100,2)</f>
        <v>0</v>
      </c>
      <c r="BB94" s="115">
        <f>ROUND(BB95+BB99+BB100,2)</f>
        <v>0</v>
      </c>
      <c r="BC94" s="115">
        <f>ROUND(BC95+BC99+BC100,2)</f>
        <v>0</v>
      </c>
      <c r="BD94" s="117">
        <f>ROUND(BD95+BD99+BD100,2)</f>
        <v>0</v>
      </c>
      <c r="BE94" s="6"/>
      <c r="BS94" s="118" t="s">
        <v>76</v>
      </c>
      <c r="BT94" s="118" t="s">
        <v>77</v>
      </c>
      <c r="BU94" s="119" t="s">
        <v>78</v>
      </c>
      <c r="BV94" s="118" t="s">
        <v>79</v>
      </c>
      <c r="BW94" s="118" t="s">
        <v>5</v>
      </c>
      <c r="BX94" s="118" t="s">
        <v>80</v>
      </c>
      <c r="CL94" s="118" t="s">
        <v>1</v>
      </c>
    </row>
    <row r="95" s="7" customFormat="1" ht="16.5" customHeight="1">
      <c r="A95" s="7"/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ROUND(SUM(AG96:AG98),2)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83</v>
      </c>
      <c r="AR95" s="127"/>
      <c r="AS95" s="128">
        <f>ROUND(SUM(AS96:AS98),2)</f>
        <v>0</v>
      </c>
      <c r="AT95" s="129">
        <f>ROUND(SUM(AV95:AW95),2)</f>
        <v>0</v>
      </c>
      <c r="AU95" s="130">
        <f>ROUND(SUM(AU96:AU98),5)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ROUND(SUM(AZ96:AZ98),2)</f>
        <v>0</v>
      </c>
      <c r="BA95" s="129">
        <f>ROUND(SUM(BA96:BA98),2)</f>
        <v>0</v>
      </c>
      <c r="BB95" s="129">
        <f>ROUND(SUM(BB96:BB98),2)</f>
        <v>0</v>
      </c>
      <c r="BC95" s="129">
        <f>ROUND(SUM(BC96:BC98),2)</f>
        <v>0</v>
      </c>
      <c r="BD95" s="131">
        <f>ROUND(SUM(BD96:BD98),2)</f>
        <v>0</v>
      </c>
      <c r="BE95" s="7"/>
      <c r="BS95" s="132" t="s">
        <v>76</v>
      </c>
      <c r="BT95" s="132" t="s">
        <v>84</v>
      </c>
      <c r="BU95" s="132" t="s">
        <v>78</v>
      </c>
      <c r="BV95" s="132" t="s">
        <v>79</v>
      </c>
      <c r="BW95" s="132" t="s">
        <v>85</v>
      </c>
      <c r="BX95" s="132" t="s">
        <v>5</v>
      </c>
      <c r="CL95" s="132" t="s">
        <v>1</v>
      </c>
      <c r="CM95" s="132" t="s">
        <v>77</v>
      </c>
    </row>
    <row r="96" s="4" customFormat="1" ht="16.5" customHeight="1">
      <c r="A96" s="133" t="s">
        <v>86</v>
      </c>
      <c r="B96" s="71"/>
      <c r="C96" s="134"/>
      <c r="D96" s="134"/>
      <c r="E96" s="135" t="s">
        <v>87</v>
      </c>
      <c r="F96" s="135"/>
      <c r="G96" s="135"/>
      <c r="H96" s="135"/>
      <c r="I96" s="135"/>
      <c r="J96" s="134"/>
      <c r="K96" s="135" t="s">
        <v>88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'SO.01.1 - SO.01.1 - Búrac...'!J32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89</v>
      </c>
      <c r="AR96" s="73"/>
      <c r="AS96" s="138">
        <v>0</v>
      </c>
      <c r="AT96" s="139">
        <f>ROUND(SUM(AV96:AW96),2)</f>
        <v>0</v>
      </c>
      <c r="AU96" s="140">
        <f>'SO.01.1 - SO.01.1 - Búrac...'!P124</f>
        <v>0</v>
      </c>
      <c r="AV96" s="139">
        <f>'SO.01.1 - SO.01.1 - Búrac...'!J35</f>
        <v>0</v>
      </c>
      <c r="AW96" s="139">
        <f>'SO.01.1 - SO.01.1 - Búrac...'!J36</f>
        <v>0</v>
      </c>
      <c r="AX96" s="139">
        <f>'SO.01.1 - SO.01.1 - Búrac...'!J37</f>
        <v>0</v>
      </c>
      <c r="AY96" s="139">
        <f>'SO.01.1 - SO.01.1 - Búrac...'!J38</f>
        <v>0</v>
      </c>
      <c r="AZ96" s="139">
        <f>'SO.01.1 - SO.01.1 - Búrac...'!F35</f>
        <v>0</v>
      </c>
      <c r="BA96" s="139">
        <f>'SO.01.1 - SO.01.1 - Búrac...'!F36</f>
        <v>0</v>
      </c>
      <c r="BB96" s="139">
        <f>'SO.01.1 - SO.01.1 - Búrac...'!F37</f>
        <v>0</v>
      </c>
      <c r="BC96" s="139">
        <f>'SO.01.1 - SO.01.1 - Búrac...'!F38</f>
        <v>0</v>
      </c>
      <c r="BD96" s="141">
        <f>'SO.01.1 - SO.01.1 - Búrac...'!F39</f>
        <v>0</v>
      </c>
      <c r="BE96" s="4"/>
      <c r="BT96" s="142" t="s">
        <v>90</v>
      </c>
      <c r="BV96" s="142" t="s">
        <v>79</v>
      </c>
      <c r="BW96" s="142" t="s">
        <v>91</v>
      </c>
      <c r="BX96" s="142" t="s">
        <v>85</v>
      </c>
      <c r="CL96" s="142" t="s">
        <v>1</v>
      </c>
    </row>
    <row r="97" s="4" customFormat="1" ht="23.25" customHeight="1">
      <c r="A97" s="133" t="s">
        <v>86</v>
      </c>
      <c r="B97" s="71"/>
      <c r="C97" s="134"/>
      <c r="D97" s="134"/>
      <c r="E97" s="135" t="s">
        <v>92</v>
      </c>
      <c r="F97" s="135"/>
      <c r="G97" s="135"/>
      <c r="H97" s="135"/>
      <c r="I97" s="135"/>
      <c r="J97" s="134"/>
      <c r="K97" s="135" t="s">
        <v>93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'SO.01.2 - SO.01.2 - Dopad...'!J32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89</v>
      </c>
      <c r="AR97" s="73"/>
      <c r="AS97" s="138">
        <v>0</v>
      </c>
      <c r="AT97" s="139">
        <f>ROUND(SUM(AV97:AW97),2)</f>
        <v>0</v>
      </c>
      <c r="AU97" s="140">
        <f>'SO.01.2 - SO.01.2 - Dopad...'!P125</f>
        <v>0</v>
      </c>
      <c r="AV97" s="139">
        <f>'SO.01.2 - SO.01.2 - Dopad...'!J35</f>
        <v>0</v>
      </c>
      <c r="AW97" s="139">
        <f>'SO.01.2 - SO.01.2 - Dopad...'!J36</f>
        <v>0</v>
      </c>
      <c r="AX97" s="139">
        <f>'SO.01.2 - SO.01.2 - Dopad...'!J37</f>
        <v>0</v>
      </c>
      <c r="AY97" s="139">
        <f>'SO.01.2 - SO.01.2 - Dopad...'!J38</f>
        <v>0</v>
      </c>
      <c r="AZ97" s="139">
        <f>'SO.01.2 - SO.01.2 - Dopad...'!F35</f>
        <v>0</v>
      </c>
      <c r="BA97" s="139">
        <f>'SO.01.2 - SO.01.2 - Dopad...'!F36</f>
        <v>0</v>
      </c>
      <c r="BB97" s="139">
        <f>'SO.01.2 - SO.01.2 - Dopad...'!F37</f>
        <v>0</v>
      </c>
      <c r="BC97" s="139">
        <f>'SO.01.2 - SO.01.2 - Dopad...'!F38</f>
        <v>0</v>
      </c>
      <c r="BD97" s="141">
        <f>'SO.01.2 - SO.01.2 - Dopad...'!F39</f>
        <v>0</v>
      </c>
      <c r="BE97" s="4"/>
      <c r="BT97" s="142" t="s">
        <v>90</v>
      </c>
      <c r="BV97" s="142" t="s">
        <v>79</v>
      </c>
      <c r="BW97" s="142" t="s">
        <v>94</v>
      </c>
      <c r="BX97" s="142" t="s">
        <v>85</v>
      </c>
      <c r="CL97" s="142" t="s">
        <v>1</v>
      </c>
    </row>
    <row r="98" s="4" customFormat="1" ht="16.5" customHeight="1">
      <c r="A98" s="133" t="s">
        <v>86</v>
      </c>
      <c r="B98" s="71"/>
      <c r="C98" s="134"/>
      <c r="D98" s="134"/>
      <c r="E98" s="135" t="s">
        <v>95</v>
      </c>
      <c r="F98" s="135"/>
      <c r="G98" s="135"/>
      <c r="H98" s="135"/>
      <c r="I98" s="135"/>
      <c r="J98" s="134"/>
      <c r="K98" s="135" t="s">
        <v>96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'SO.01.3 - SO.01.3 - Mobil...'!J32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89</v>
      </c>
      <c r="AR98" s="73"/>
      <c r="AS98" s="138">
        <v>0</v>
      </c>
      <c r="AT98" s="139">
        <f>ROUND(SUM(AV98:AW98),2)</f>
        <v>0</v>
      </c>
      <c r="AU98" s="140">
        <f>'SO.01.3 - SO.01.3 - Mobil...'!P124</f>
        <v>0</v>
      </c>
      <c r="AV98" s="139">
        <f>'SO.01.3 - SO.01.3 - Mobil...'!J35</f>
        <v>0</v>
      </c>
      <c r="AW98" s="139">
        <f>'SO.01.3 - SO.01.3 - Mobil...'!J36</f>
        <v>0</v>
      </c>
      <c r="AX98" s="139">
        <f>'SO.01.3 - SO.01.3 - Mobil...'!J37</f>
        <v>0</v>
      </c>
      <c r="AY98" s="139">
        <f>'SO.01.3 - SO.01.3 - Mobil...'!J38</f>
        <v>0</v>
      </c>
      <c r="AZ98" s="139">
        <f>'SO.01.3 - SO.01.3 - Mobil...'!F35</f>
        <v>0</v>
      </c>
      <c r="BA98" s="139">
        <f>'SO.01.3 - SO.01.3 - Mobil...'!F36</f>
        <v>0</v>
      </c>
      <c r="BB98" s="139">
        <f>'SO.01.3 - SO.01.3 - Mobil...'!F37</f>
        <v>0</v>
      </c>
      <c r="BC98" s="139">
        <f>'SO.01.3 - SO.01.3 - Mobil...'!F38</f>
        <v>0</v>
      </c>
      <c r="BD98" s="141">
        <f>'SO.01.3 - SO.01.3 - Mobil...'!F39</f>
        <v>0</v>
      </c>
      <c r="BE98" s="4"/>
      <c r="BT98" s="142" t="s">
        <v>90</v>
      </c>
      <c r="BV98" s="142" t="s">
        <v>79</v>
      </c>
      <c r="BW98" s="142" t="s">
        <v>97</v>
      </c>
      <c r="BX98" s="142" t="s">
        <v>85</v>
      </c>
      <c r="CL98" s="142" t="s">
        <v>1</v>
      </c>
    </row>
    <row r="99" s="7" customFormat="1" ht="16.5" customHeight="1">
      <c r="A99" s="133" t="s">
        <v>86</v>
      </c>
      <c r="B99" s="120"/>
      <c r="C99" s="121"/>
      <c r="D99" s="122" t="s">
        <v>98</v>
      </c>
      <c r="E99" s="122"/>
      <c r="F99" s="122"/>
      <c r="G99" s="122"/>
      <c r="H99" s="122"/>
      <c r="I99" s="123"/>
      <c r="J99" s="122" t="s">
        <v>99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5">
        <f>'SO.02 - SO.02 - Spevnené ...'!J30</f>
        <v>0</v>
      </c>
      <c r="AH99" s="123"/>
      <c r="AI99" s="123"/>
      <c r="AJ99" s="123"/>
      <c r="AK99" s="123"/>
      <c r="AL99" s="123"/>
      <c r="AM99" s="123"/>
      <c r="AN99" s="125">
        <f>SUM(AG99,AT99)</f>
        <v>0</v>
      </c>
      <c r="AO99" s="123"/>
      <c r="AP99" s="123"/>
      <c r="AQ99" s="126" t="s">
        <v>83</v>
      </c>
      <c r="AR99" s="127"/>
      <c r="AS99" s="128">
        <v>0</v>
      </c>
      <c r="AT99" s="129">
        <f>ROUND(SUM(AV99:AW99),2)</f>
        <v>0</v>
      </c>
      <c r="AU99" s="130">
        <f>'SO.02 - SO.02 - Spevnené ...'!P122</f>
        <v>0</v>
      </c>
      <c r="AV99" s="129">
        <f>'SO.02 - SO.02 - Spevnené ...'!J33</f>
        <v>0</v>
      </c>
      <c r="AW99" s="129">
        <f>'SO.02 - SO.02 - Spevnené ...'!J34</f>
        <v>0</v>
      </c>
      <c r="AX99" s="129">
        <f>'SO.02 - SO.02 - Spevnené ...'!J35</f>
        <v>0</v>
      </c>
      <c r="AY99" s="129">
        <f>'SO.02 - SO.02 - Spevnené ...'!J36</f>
        <v>0</v>
      </c>
      <c r="AZ99" s="129">
        <f>'SO.02 - SO.02 - Spevnené ...'!F33</f>
        <v>0</v>
      </c>
      <c r="BA99" s="129">
        <f>'SO.02 - SO.02 - Spevnené ...'!F34</f>
        <v>0</v>
      </c>
      <c r="BB99" s="129">
        <f>'SO.02 - SO.02 - Spevnené ...'!F35</f>
        <v>0</v>
      </c>
      <c r="BC99" s="129">
        <f>'SO.02 - SO.02 - Spevnené ...'!F36</f>
        <v>0</v>
      </c>
      <c r="BD99" s="131">
        <f>'SO.02 - SO.02 - Spevnené ...'!F37</f>
        <v>0</v>
      </c>
      <c r="BE99" s="7"/>
      <c r="BT99" s="132" t="s">
        <v>84</v>
      </c>
      <c r="BV99" s="132" t="s">
        <v>79</v>
      </c>
      <c r="BW99" s="132" t="s">
        <v>100</v>
      </c>
      <c r="BX99" s="132" t="s">
        <v>5</v>
      </c>
      <c r="CL99" s="132" t="s">
        <v>1</v>
      </c>
      <c r="CM99" s="132" t="s">
        <v>77</v>
      </c>
    </row>
    <row r="100" s="7" customFormat="1" ht="16.5" customHeight="1">
      <c r="A100" s="133" t="s">
        <v>86</v>
      </c>
      <c r="B100" s="120"/>
      <c r="C100" s="121"/>
      <c r="D100" s="122" t="s">
        <v>101</v>
      </c>
      <c r="E100" s="122"/>
      <c r="F100" s="122"/>
      <c r="G100" s="122"/>
      <c r="H100" s="122"/>
      <c r="I100" s="123"/>
      <c r="J100" s="122" t="s">
        <v>102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5">
        <f>'SO.03 - SO.03 - Oplotenie...'!J30</f>
        <v>0</v>
      </c>
      <c r="AH100" s="123"/>
      <c r="AI100" s="123"/>
      <c r="AJ100" s="123"/>
      <c r="AK100" s="123"/>
      <c r="AL100" s="123"/>
      <c r="AM100" s="123"/>
      <c r="AN100" s="125">
        <f>SUM(AG100,AT100)</f>
        <v>0</v>
      </c>
      <c r="AO100" s="123"/>
      <c r="AP100" s="123"/>
      <c r="AQ100" s="126" t="s">
        <v>83</v>
      </c>
      <c r="AR100" s="127"/>
      <c r="AS100" s="143">
        <v>0</v>
      </c>
      <c r="AT100" s="144">
        <f>ROUND(SUM(AV100:AW100),2)</f>
        <v>0</v>
      </c>
      <c r="AU100" s="145">
        <f>'SO.03 - SO.03 - Oplotenie...'!P122</f>
        <v>0</v>
      </c>
      <c r="AV100" s="144">
        <f>'SO.03 - SO.03 - Oplotenie...'!J33</f>
        <v>0</v>
      </c>
      <c r="AW100" s="144">
        <f>'SO.03 - SO.03 - Oplotenie...'!J34</f>
        <v>0</v>
      </c>
      <c r="AX100" s="144">
        <f>'SO.03 - SO.03 - Oplotenie...'!J35</f>
        <v>0</v>
      </c>
      <c r="AY100" s="144">
        <f>'SO.03 - SO.03 - Oplotenie...'!J36</f>
        <v>0</v>
      </c>
      <c r="AZ100" s="144">
        <f>'SO.03 - SO.03 - Oplotenie...'!F33</f>
        <v>0</v>
      </c>
      <c r="BA100" s="144">
        <f>'SO.03 - SO.03 - Oplotenie...'!F34</f>
        <v>0</v>
      </c>
      <c r="BB100" s="144">
        <f>'SO.03 - SO.03 - Oplotenie...'!F35</f>
        <v>0</v>
      </c>
      <c r="BC100" s="144">
        <f>'SO.03 - SO.03 - Oplotenie...'!F36</f>
        <v>0</v>
      </c>
      <c r="BD100" s="146">
        <f>'SO.03 - SO.03 - Oplotenie...'!F37</f>
        <v>0</v>
      </c>
      <c r="BE100" s="7"/>
      <c r="BT100" s="132" t="s">
        <v>84</v>
      </c>
      <c r="BV100" s="132" t="s">
        <v>79</v>
      </c>
      <c r="BW100" s="132" t="s">
        <v>103</v>
      </c>
      <c r="BX100" s="132" t="s">
        <v>5</v>
      </c>
      <c r="CL100" s="132" t="s">
        <v>1</v>
      </c>
      <c r="CM100" s="132" t="s">
        <v>77</v>
      </c>
    </row>
    <row r="101" s="2" customFormat="1" ht="30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45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</sheetData>
  <sheetProtection sheet="1" formatColumns="0" formatRows="0" objects="1" scenarios="1" spinCount="100000" saltValue="6eAeVWjDJpQcqj4sIO9uT5BC3bu+SDj1SNB7lkFCYgv/Q7cTKloC9HyH0E+Sp8mPQzo0ElhgwxIMP8p7pBNwHg==" hashValue="JhpQXzmf/NoMhDBA2O03Cl2VzcjYeOshhNIJDT8R1dkQ/pNYjrx0KuntFGNeQoPuU9GPSs0xHFOjzmmn9xoyTw==" algorithmName="SHA-512" password="CC35"/>
  <mergeCells count="62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SO.01.1 - SO.01.1 - Búrac...'!C2" display="/"/>
    <hyperlink ref="A97" location="'SO.01.2 - SO.01.2 - Dopad...'!C2" display="/"/>
    <hyperlink ref="A98" location="'SO.01.3 - SO.01.3 - Mobil...'!C2" display="/"/>
    <hyperlink ref="A99" location="'SO.02 - SO.02 - Spevnené ...'!C2" display="/"/>
    <hyperlink ref="A100" location="'SO.03 - SO.03 - Oploteni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4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4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50"/>
      <c r="J3" s="149"/>
      <c r="K3" s="149"/>
      <c r="L3" s="21"/>
      <c r="AT3" s="18" t="s">
        <v>77</v>
      </c>
    </row>
    <row r="4" s="1" customFormat="1" ht="24.96" customHeight="1">
      <c r="B4" s="21"/>
      <c r="D4" s="151" t="s">
        <v>104</v>
      </c>
      <c r="I4" s="147"/>
      <c r="L4" s="21"/>
      <c r="M4" s="152" t="s">
        <v>9</v>
      </c>
      <c r="AT4" s="18" t="s">
        <v>4</v>
      </c>
    </row>
    <row r="5" s="1" customFormat="1" ht="6.96" customHeight="1">
      <c r="B5" s="21"/>
      <c r="I5" s="147"/>
      <c r="L5" s="21"/>
    </row>
    <row r="6" s="1" customFormat="1" ht="12" customHeight="1">
      <c r="B6" s="21"/>
      <c r="D6" s="153" t="s">
        <v>14</v>
      </c>
      <c r="I6" s="147"/>
      <c r="L6" s="21"/>
    </row>
    <row r="7" s="1" customFormat="1" ht="16.5" customHeight="1">
      <c r="B7" s="21"/>
      <c r="E7" s="154" t="str">
        <f>'Rekapitulácia stavby'!K6</f>
        <v>OBNOVA DETSKÉHO IHRISKA PEČIANSKA</v>
      </c>
      <c r="F7" s="153"/>
      <c r="G7" s="153"/>
      <c r="H7" s="153"/>
      <c r="I7" s="147"/>
      <c r="L7" s="21"/>
    </row>
    <row r="8" s="1" customFormat="1" ht="12" customHeight="1">
      <c r="B8" s="21"/>
      <c r="D8" s="153" t="s">
        <v>105</v>
      </c>
      <c r="I8" s="147"/>
      <c r="L8" s="21"/>
    </row>
    <row r="9" s="2" customFormat="1" ht="16.5" customHeight="1">
      <c r="A9" s="39"/>
      <c r="B9" s="45"/>
      <c r="C9" s="39"/>
      <c r="D9" s="39"/>
      <c r="E9" s="154" t="s">
        <v>106</v>
      </c>
      <c r="F9" s="39"/>
      <c r="G9" s="39"/>
      <c r="H9" s="39"/>
      <c r="I9" s="155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3" t="s">
        <v>107</v>
      </c>
      <c r="E10" s="39"/>
      <c r="F10" s="39"/>
      <c r="G10" s="39"/>
      <c r="H10" s="39"/>
      <c r="I10" s="155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6" t="s">
        <v>108</v>
      </c>
      <c r="F11" s="39"/>
      <c r="G11" s="39"/>
      <c r="H11" s="39"/>
      <c r="I11" s="155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155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3" t="s">
        <v>16</v>
      </c>
      <c r="E13" s="39"/>
      <c r="F13" s="142" t="s">
        <v>1</v>
      </c>
      <c r="G13" s="39"/>
      <c r="H13" s="39"/>
      <c r="I13" s="157" t="s">
        <v>17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3" t="s">
        <v>18</v>
      </c>
      <c r="E14" s="39"/>
      <c r="F14" s="142" t="s">
        <v>19</v>
      </c>
      <c r="G14" s="39"/>
      <c r="H14" s="39"/>
      <c r="I14" s="157" t="s">
        <v>20</v>
      </c>
      <c r="J14" s="158" t="str">
        <f>'Rekapitulácia stavby'!AN8</f>
        <v>12. 8. 2020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155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3" t="s">
        <v>22</v>
      </c>
      <c r="E16" s="39"/>
      <c r="F16" s="39"/>
      <c r="G16" s="39"/>
      <c r="H16" s="39"/>
      <c r="I16" s="157" t="s">
        <v>23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24</v>
      </c>
      <c r="F17" s="39"/>
      <c r="G17" s="39"/>
      <c r="H17" s="39"/>
      <c r="I17" s="157" t="s">
        <v>25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155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3" t="s">
        <v>26</v>
      </c>
      <c r="E19" s="39"/>
      <c r="F19" s="39"/>
      <c r="G19" s="39"/>
      <c r="H19" s="39"/>
      <c r="I19" s="157" t="s">
        <v>23</v>
      </c>
      <c r="J19" s="34" t="str">
        <f>'Rekapitulácia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2"/>
      <c r="G20" s="142"/>
      <c r="H20" s="142"/>
      <c r="I20" s="157" t="s">
        <v>25</v>
      </c>
      <c r="J20" s="34" t="str">
        <f>'Rekapitulácia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155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3" t="s">
        <v>28</v>
      </c>
      <c r="E22" s="39"/>
      <c r="F22" s="39"/>
      <c r="G22" s="39"/>
      <c r="H22" s="39"/>
      <c r="I22" s="157" t="s">
        <v>23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29</v>
      </c>
      <c r="F23" s="39"/>
      <c r="G23" s="39"/>
      <c r="H23" s="39"/>
      <c r="I23" s="157" t="s">
        <v>25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155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3" t="s">
        <v>32</v>
      </c>
      <c r="E25" s="39"/>
      <c r="F25" s="39"/>
      <c r="G25" s="39"/>
      <c r="H25" s="39"/>
      <c r="I25" s="157" t="s">
        <v>23</v>
      </c>
      <c r="J25" s="142" t="s">
        <v>33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34</v>
      </c>
      <c r="F26" s="39"/>
      <c r="G26" s="39"/>
      <c r="H26" s="39"/>
      <c r="I26" s="157" t="s">
        <v>25</v>
      </c>
      <c r="J26" s="142" t="s">
        <v>35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155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3" t="s">
        <v>36</v>
      </c>
      <c r="E28" s="39"/>
      <c r="F28" s="39"/>
      <c r="G28" s="39"/>
      <c r="H28" s="39"/>
      <c r="I28" s="155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9"/>
      <c r="B29" s="160"/>
      <c r="C29" s="159"/>
      <c r="D29" s="159"/>
      <c r="E29" s="161" t="s">
        <v>1</v>
      </c>
      <c r="F29" s="161"/>
      <c r="G29" s="161"/>
      <c r="H29" s="161"/>
      <c r="I29" s="162"/>
      <c r="J29" s="159"/>
      <c r="K29" s="159"/>
      <c r="L29" s="163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155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4"/>
      <c r="E31" s="164"/>
      <c r="F31" s="164"/>
      <c r="G31" s="164"/>
      <c r="H31" s="164"/>
      <c r="I31" s="165"/>
      <c r="J31" s="164"/>
      <c r="K31" s="164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6" t="s">
        <v>37</v>
      </c>
      <c r="E32" s="39"/>
      <c r="F32" s="39"/>
      <c r="G32" s="39"/>
      <c r="H32" s="39"/>
      <c r="I32" s="155"/>
      <c r="J32" s="167">
        <f>ROUND(J124,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4"/>
      <c r="E33" s="164"/>
      <c r="F33" s="164"/>
      <c r="G33" s="164"/>
      <c r="H33" s="164"/>
      <c r="I33" s="165"/>
      <c r="J33" s="164"/>
      <c r="K33" s="164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8" t="s">
        <v>39</v>
      </c>
      <c r="G34" s="39"/>
      <c r="H34" s="39"/>
      <c r="I34" s="169" t="s">
        <v>38</v>
      </c>
      <c r="J34" s="168" t="s">
        <v>40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70" t="s">
        <v>41</v>
      </c>
      <c r="E35" s="153" t="s">
        <v>42</v>
      </c>
      <c r="F35" s="171">
        <f>ROUND((ROUND((SUM(BE124:BE184)),  2) + SUM(BE186:BE195)), 2)</f>
        <v>0</v>
      </c>
      <c r="G35" s="39"/>
      <c r="H35" s="39"/>
      <c r="I35" s="172">
        <v>0.20000000000000001</v>
      </c>
      <c r="J35" s="171">
        <f>ROUND((ROUND(((SUM(BE124:BE184))*I35),  2) + (SUM(BE186:BE195)*I35)),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3" t="s">
        <v>43</v>
      </c>
      <c r="F36" s="171">
        <f>ROUND((ROUND((SUM(BF124:BF184)),  2) + SUM(BF186:BF195)), 2)</f>
        <v>0</v>
      </c>
      <c r="G36" s="39"/>
      <c r="H36" s="39"/>
      <c r="I36" s="172">
        <v>0.20000000000000001</v>
      </c>
      <c r="J36" s="171">
        <f>ROUND((ROUND(((SUM(BF124:BF184))*I36),  2) + (SUM(BF186:BF195)*I36)),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3" t="s">
        <v>44</v>
      </c>
      <c r="F37" s="171">
        <f>ROUND((ROUND((SUM(BG124:BG184)),  2) + SUM(BG186:BG195)), 2)</f>
        <v>0</v>
      </c>
      <c r="G37" s="39"/>
      <c r="H37" s="39"/>
      <c r="I37" s="172">
        <v>0.20000000000000001</v>
      </c>
      <c r="J37" s="17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3" t="s">
        <v>45</v>
      </c>
      <c r="F38" s="171">
        <f>ROUND((ROUND((SUM(BH124:BH184)),  2) + SUM(BH186:BH195)), 2)</f>
        <v>0</v>
      </c>
      <c r="G38" s="39"/>
      <c r="H38" s="39"/>
      <c r="I38" s="172">
        <v>0.20000000000000001</v>
      </c>
      <c r="J38" s="171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3" t="s">
        <v>46</v>
      </c>
      <c r="F39" s="171">
        <f>ROUND((ROUND((SUM(BI124:BI184)),  2) + SUM(BI186:BI195)), 2)</f>
        <v>0</v>
      </c>
      <c r="G39" s="39"/>
      <c r="H39" s="39"/>
      <c r="I39" s="172">
        <v>0</v>
      </c>
      <c r="J39" s="171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155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3"/>
      <c r="D41" s="174" t="s">
        <v>47</v>
      </c>
      <c r="E41" s="175"/>
      <c r="F41" s="175"/>
      <c r="G41" s="176" t="s">
        <v>48</v>
      </c>
      <c r="H41" s="177" t="s">
        <v>49</v>
      </c>
      <c r="I41" s="178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155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I43" s="147"/>
      <c r="L43" s="21"/>
    </row>
    <row r="44" s="1" customFormat="1" ht="14.4" customHeight="1">
      <c r="B44" s="21"/>
      <c r="I44" s="147"/>
      <c r="L44" s="21"/>
    </row>
    <row r="45" s="1" customFormat="1" ht="14.4" customHeight="1">
      <c r="B45" s="21"/>
      <c r="I45" s="147"/>
      <c r="L45" s="21"/>
    </row>
    <row r="46" s="1" customFormat="1" ht="14.4" customHeight="1">
      <c r="B46" s="21"/>
      <c r="I46" s="147"/>
      <c r="L46" s="21"/>
    </row>
    <row r="47" s="1" customFormat="1" ht="14.4" customHeight="1">
      <c r="B47" s="21"/>
      <c r="I47" s="147"/>
      <c r="L47" s="21"/>
    </row>
    <row r="48" s="1" customFormat="1" ht="14.4" customHeight="1">
      <c r="B48" s="21"/>
      <c r="I48" s="147"/>
      <c r="L48" s="21"/>
    </row>
    <row r="49" s="1" customFormat="1" ht="14.4" customHeight="1">
      <c r="B49" s="21"/>
      <c r="I49" s="147"/>
      <c r="L49" s="21"/>
    </row>
    <row r="50" s="2" customFormat="1" ht="14.4" customHeight="1">
      <c r="B50" s="64"/>
      <c r="D50" s="181" t="s">
        <v>50</v>
      </c>
      <c r="E50" s="182"/>
      <c r="F50" s="182"/>
      <c r="G50" s="181" t="s">
        <v>51</v>
      </c>
      <c r="H50" s="182"/>
      <c r="I50" s="183"/>
      <c r="J50" s="182"/>
      <c r="K50" s="18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4" t="s">
        <v>52</v>
      </c>
      <c r="E61" s="185"/>
      <c r="F61" s="186" t="s">
        <v>53</v>
      </c>
      <c r="G61" s="184" t="s">
        <v>52</v>
      </c>
      <c r="H61" s="185"/>
      <c r="I61" s="187"/>
      <c r="J61" s="188" t="s">
        <v>53</v>
      </c>
      <c r="K61" s="185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1" t="s">
        <v>54</v>
      </c>
      <c r="E65" s="189"/>
      <c r="F65" s="189"/>
      <c r="G65" s="181" t="s">
        <v>55</v>
      </c>
      <c r="H65" s="189"/>
      <c r="I65" s="190"/>
      <c r="J65" s="189"/>
      <c r="K65" s="18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4" t="s">
        <v>52</v>
      </c>
      <c r="E76" s="185"/>
      <c r="F76" s="186" t="s">
        <v>53</v>
      </c>
      <c r="G76" s="184" t="s">
        <v>52</v>
      </c>
      <c r="H76" s="185"/>
      <c r="I76" s="187"/>
      <c r="J76" s="188" t="s">
        <v>53</v>
      </c>
      <c r="K76" s="185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3"/>
      <c r="J77" s="192"/>
      <c r="K77" s="19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4"/>
      <c r="C81" s="195"/>
      <c r="D81" s="195"/>
      <c r="E81" s="195"/>
      <c r="F81" s="195"/>
      <c r="G81" s="195"/>
      <c r="H81" s="195"/>
      <c r="I81" s="196"/>
      <c r="J81" s="195"/>
      <c r="K81" s="19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109</v>
      </c>
      <c r="D82" s="41"/>
      <c r="E82" s="41"/>
      <c r="F82" s="41"/>
      <c r="G82" s="41"/>
      <c r="H82" s="41"/>
      <c r="I82" s="155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55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14</v>
      </c>
      <c r="D84" s="41"/>
      <c r="E84" s="41"/>
      <c r="F84" s="41"/>
      <c r="G84" s="41"/>
      <c r="H84" s="41"/>
      <c r="I84" s="155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7" t="str">
        <f>E7</f>
        <v>OBNOVA DETSKÉHO IHRISKA PEČIANSKA</v>
      </c>
      <c r="F85" s="33"/>
      <c r="G85" s="33"/>
      <c r="H85" s="33"/>
      <c r="I85" s="155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105</v>
      </c>
      <c r="D86" s="23"/>
      <c r="E86" s="23"/>
      <c r="F86" s="23"/>
      <c r="G86" s="23"/>
      <c r="H86" s="23"/>
      <c r="I86" s="147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97" t="s">
        <v>106</v>
      </c>
      <c r="F87" s="41"/>
      <c r="G87" s="41"/>
      <c r="H87" s="41"/>
      <c r="I87" s="155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107</v>
      </c>
      <c r="D88" s="41"/>
      <c r="E88" s="41"/>
      <c r="F88" s="41"/>
      <c r="G88" s="41"/>
      <c r="H88" s="41"/>
      <c r="I88" s="155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 xml:space="preserve">SO.01.1 - SO.01.1 - Búracie  práce </v>
      </c>
      <c r="F89" s="41"/>
      <c r="G89" s="41"/>
      <c r="H89" s="41"/>
      <c r="I89" s="155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155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18</v>
      </c>
      <c r="D91" s="41"/>
      <c r="E91" s="41"/>
      <c r="F91" s="28" t="str">
        <f>F14</f>
        <v xml:space="preserve">Bratislava </v>
      </c>
      <c r="G91" s="41"/>
      <c r="H91" s="41"/>
      <c r="I91" s="157" t="s">
        <v>20</v>
      </c>
      <c r="J91" s="80" t="str">
        <f>IF(J14="","",J14)</f>
        <v>12. 8. 2020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155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22</v>
      </c>
      <c r="D93" s="41"/>
      <c r="E93" s="41"/>
      <c r="F93" s="28" t="str">
        <f>E17</f>
        <v>Magistrát hlavného mesta SR Bratislavy</v>
      </c>
      <c r="G93" s="41"/>
      <c r="H93" s="41"/>
      <c r="I93" s="157" t="s">
        <v>28</v>
      </c>
      <c r="J93" s="37" t="str">
        <f>E23</f>
        <v xml:space="preserve">Ing.arch.K. Kolčáková 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26</v>
      </c>
      <c r="D94" s="41"/>
      <c r="E94" s="41"/>
      <c r="F94" s="28" t="str">
        <f>IF(E20="","",E20)</f>
        <v>Vyplň údaj</v>
      </c>
      <c r="G94" s="41"/>
      <c r="H94" s="41"/>
      <c r="I94" s="157" t="s">
        <v>32</v>
      </c>
      <c r="J94" s="37" t="str">
        <f>E26</f>
        <v xml:space="preserve">BizPartner Agency s.r.o. , Poprad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155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8" t="s">
        <v>110</v>
      </c>
      <c r="D96" s="199"/>
      <c r="E96" s="199"/>
      <c r="F96" s="199"/>
      <c r="G96" s="199"/>
      <c r="H96" s="199"/>
      <c r="I96" s="200"/>
      <c r="J96" s="201" t="s">
        <v>111</v>
      </c>
      <c r="K96" s="199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155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2" t="s">
        <v>112</v>
      </c>
      <c r="D98" s="41"/>
      <c r="E98" s="41"/>
      <c r="F98" s="41"/>
      <c r="G98" s="41"/>
      <c r="H98" s="41"/>
      <c r="I98" s="155"/>
      <c r="J98" s="111">
        <f>J124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113</v>
      </c>
    </row>
    <row r="99" s="9" customFormat="1" ht="24.96" customHeight="1">
      <c r="A99" s="9"/>
      <c r="B99" s="203"/>
      <c r="C99" s="204"/>
      <c r="D99" s="205" t="s">
        <v>114</v>
      </c>
      <c r="E99" s="206"/>
      <c r="F99" s="206"/>
      <c r="G99" s="206"/>
      <c r="H99" s="206"/>
      <c r="I99" s="207"/>
      <c r="J99" s="208">
        <f>J125</f>
        <v>0</v>
      </c>
      <c r="K99" s="204"/>
      <c r="L99" s="20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10"/>
      <c r="C100" s="134"/>
      <c r="D100" s="211" t="s">
        <v>115</v>
      </c>
      <c r="E100" s="212"/>
      <c r="F100" s="212"/>
      <c r="G100" s="212"/>
      <c r="H100" s="212"/>
      <c r="I100" s="213"/>
      <c r="J100" s="214">
        <f>J126</f>
        <v>0</v>
      </c>
      <c r="K100" s="134"/>
      <c r="L100" s="21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0"/>
      <c r="C101" s="134"/>
      <c r="D101" s="211" t="s">
        <v>116</v>
      </c>
      <c r="E101" s="212"/>
      <c r="F101" s="212"/>
      <c r="G101" s="212"/>
      <c r="H101" s="212"/>
      <c r="I101" s="213"/>
      <c r="J101" s="214">
        <f>J159</f>
        <v>0</v>
      </c>
      <c r="K101" s="134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203"/>
      <c r="C102" s="204"/>
      <c r="D102" s="216" t="s">
        <v>117</v>
      </c>
      <c r="E102" s="204"/>
      <c r="F102" s="204"/>
      <c r="G102" s="204"/>
      <c r="H102" s="204"/>
      <c r="I102" s="217"/>
      <c r="J102" s="218">
        <f>J185</f>
        <v>0</v>
      </c>
      <c r="K102" s="204"/>
      <c r="L102" s="20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155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193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196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118</v>
      </c>
      <c r="D109" s="41"/>
      <c r="E109" s="41"/>
      <c r="F109" s="41"/>
      <c r="G109" s="41"/>
      <c r="H109" s="41"/>
      <c r="I109" s="155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155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14</v>
      </c>
      <c r="D111" s="41"/>
      <c r="E111" s="41"/>
      <c r="F111" s="41"/>
      <c r="G111" s="41"/>
      <c r="H111" s="41"/>
      <c r="I111" s="155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97" t="str">
        <f>E7</f>
        <v>OBNOVA DETSKÉHO IHRISKA PEČIANSKA</v>
      </c>
      <c r="F112" s="33"/>
      <c r="G112" s="33"/>
      <c r="H112" s="33"/>
      <c r="I112" s="155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105</v>
      </c>
      <c r="D113" s="23"/>
      <c r="E113" s="23"/>
      <c r="F113" s="23"/>
      <c r="G113" s="23"/>
      <c r="H113" s="23"/>
      <c r="I113" s="147"/>
      <c r="J113" s="23"/>
      <c r="K113" s="23"/>
      <c r="L113" s="21"/>
    </row>
    <row r="114" s="2" customFormat="1" ht="16.5" customHeight="1">
      <c r="A114" s="39"/>
      <c r="B114" s="40"/>
      <c r="C114" s="41"/>
      <c r="D114" s="41"/>
      <c r="E114" s="197" t="s">
        <v>106</v>
      </c>
      <c r="F114" s="41"/>
      <c r="G114" s="41"/>
      <c r="H114" s="41"/>
      <c r="I114" s="155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107</v>
      </c>
      <c r="D115" s="41"/>
      <c r="E115" s="41"/>
      <c r="F115" s="41"/>
      <c r="G115" s="41"/>
      <c r="H115" s="41"/>
      <c r="I115" s="155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E11</f>
        <v xml:space="preserve">SO.01.1 - SO.01.1 - Búracie  práce </v>
      </c>
      <c r="F116" s="41"/>
      <c r="G116" s="41"/>
      <c r="H116" s="41"/>
      <c r="I116" s="155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155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18</v>
      </c>
      <c r="D118" s="41"/>
      <c r="E118" s="41"/>
      <c r="F118" s="28" t="str">
        <f>F14</f>
        <v xml:space="preserve">Bratislava </v>
      </c>
      <c r="G118" s="41"/>
      <c r="H118" s="41"/>
      <c r="I118" s="157" t="s">
        <v>20</v>
      </c>
      <c r="J118" s="80" t="str">
        <f>IF(J14="","",J14)</f>
        <v>12. 8. 2020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155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5.65" customHeight="1">
      <c r="A120" s="39"/>
      <c r="B120" s="40"/>
      <c r="C120" s="33" t="s">
        <v>22</v>
      </c>
      <c r="D120" s="41"/>
      <c r="E120" s="41"/>
      <c r="F120" s="28" t="str">
        <f>E17</f>
        <v>Magistrát hlavného mesta SR Bratislavy</v>
      </c>
      <c r="G120" s="41"/>
      <c r="H120" s="41"/>
      <c r="I120" s="157" t="s">
        <v>28</v>
      </c>
      <c r="J120" s="37" t="str">
        <f>E23</f>
        <v xml:space="preserve">Ing.arch.K. Kolčáková 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5.65" customHeight="1">
      <c r="A121" s="39"/>
      <c r="B121" s="40"/>
      <c r="C121" s="33" t="s">
        <v>26</v>
      </c>
      <c r="D121" s="41"/>
      <c r="E121" s="41"/>
      <c r="F121" s="28" t="str">
        <f>IF(E20="","",E20)</f>
        <v>Vyplň údaj</v>
      </c>
      <c r="G121" s="41"/>
      <c r="H121" s="41"/>
      <c r="I121" s="157" t="s">
        <v>32</v>
      </c>
      <c r="J121" s="37" t="str">
        <f>E26</f>
        <v xml:space="preserve">BizPartner Agency s.r.o. , Poprad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155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19"/>
      <c r="B123" s="220"/>
      <c r="C123" s="221" t="s">
        <v>119</v>
      </c>
      <c r="D123" s="222" t="s">
        <v>62</v>
      </c>
      <c r="E123" s="222" t="s">
        <v>58</v>
      </c>
      <c r="F123" s="222" t="s">
        <v>59</v>
      </c>
      <c r="G123" s="222" t="s">
        <v>120</v>
      </c>
      <c r="H123" s="222" t="s">
        <v>121</v>
      </c>
      <c r="I123" s="223" t="s">
        <v>122</v>
      </c>
      <c r="J123" s="224" t="s">
        <v>111</v>
      </c>
      <c r="K123" s="225" t="s">
        <v>123</v>
      </c>
      <c r="L123" s="226"/>
      <c r="M123" s="101" t="s">
        <v>1</v>
      </c>
      <c r="N123" s="102" t="s">
        <v>41</v>
      </c>
      <c r="O123" s="102" t="s">
        <v>124</v>
      </c>
      <c r="P123" s="102" t="s">
        <v>125</v>
      </c>
      <c r="Q123" s="102" t="s">
        <v>126</v>
      </c>
      <c r="R123" s="102" t="s">
        <v>127</v>
      </c>
      <c r="S123" s="102" t="s">
        <v>128</v>
      </c>
      <c r="T123" s="103" t="s">
        <v>129</v>
      </c>
      <c r="U123" s="219"/>
      <c r="V123" s="219"/>
      <c r="W123" s="219"/>
      <c r="X123" s="219"/>
      <c r="Y123" s="219"/>
      <c r="Z123" s="219"/>
      <c r="AA123" s="219"/>
      <c r="AB123" s="219"/>
      <c r="AC123" s="219"/>
      <c r="AD123" s="219"/>
      <c r="AE123" s="219"/>
    </row>
    <row r="124" s="2" customFormat="1" ht="22.8" customHeight="1">
      <c r="A124" s="39"/>
      <c r="B124" s="40"/>
      <c r="C124" s="108" t="s">
        <v>112</v>
      </c>
      <c r="D124" s="41"/>
      <c r="E124" s="41"/>
      <c r="F124" s="41"/>
      <c r="G124" s="41"/>
      <c r="H124" s="41"/>
      <c r="I124" s="155"/>
      <c r="J124" s="227">
        <f>BK124</f>
        <v>0</v>
      </c>
      <c r="K124" s="41"/>
      <c r="L124" s="45"/>
      <c r="M124" s="104"/>
      <c r="N124" s="228"/>
      <c r="O124" s="105"/>
      <c r="P124" s="229">
        <f>P125+P185</f>
        <v>0</v>
      </c>
      <c r="Q124" s="105"/>
      <c r="R124" s="229">
        <f>R125+R185</f>
        <v>0</v>
      </c>
      <c r="S124" s="105"/>
      <c r="T124" s="230">
        <f>T125+T185</f>
        <v>43.137299999999996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76</v>
      </c>
      <c r="AU124" s="18" t="s">
        <v>113</v>
      </c>
      <c r="BK124" s="231">
        <f>BK125+BK185</f>
        <v>0</v>
      </c>
    </row>
    <row r="125" s="12" customFormat="1" ht="25.92" customHeight="1">
      <c r="A125" s="12"/>
      <c r="B125" s="232"/>
      <c r="C125" s="233"/>
      <c r="D125" s="234" t="s">
        <v>76</v>
      </c>
      <c r="E125" s="235" t="s">
        <v>130</v>
      </c>
      <c r="F125" s="235" t="s">
        <v>131</v>
      </c>
      <c r="G125" s="233"/>
      <c r="H125" s="233"/>
      <c r="I125" s="236"/>
      <c r="J125" s="218">
        <f>BK125</f>
        <v>0</v>
      </c>
      <c r="K125" s="233"/>
      <c r="L125" s="237"/>
      <c r="M125" s="238"/>
      <c r="N125" s="239"/>
      <c r="O125" s="239"/>
      <c r="P125" s="240">
        <f>P126+P159</f>
        <v>0</v>
      </c>
      <c r="Q125" s="239"/>
      <c r="R125" s="240">
        <f>R126+R159</f>
        <v>0</v>
      </c>
      <c r="S125" s="239"/>
      <c r="T125" s="241">
        <f>T126+T159</f>
        <v>43.137299999999996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42" t="s">
        <v>84</v>
      </c>
      <c r="AT125" s="243" t="s">
        <v>76</v>
      </c>
      <c r="AU125" s="243" t="s">
        <v>77</v>
      </c>
      <c r="AY125" s="242" t="s">
        <v>132</v>
      </c>
      <c r="BK125" s="244">
        <f>BK126+BK159</f>
        <v>0</v>
      </c>
    </row>
    <row r="126" s="12" customFormat="1" ht="22.8" customHeight="1">
      <c r="A126" s="12"/>
      <c r="B126" s="232"/>
      <c r="C126" s="233"/>
      <c r="D126" s="234" t="s">
        <v>76</v>
      </c>
      <c r="E126" s="245" t="s">
        <v>84</v>
      </c>
      <c r="F126" s="245" t="s">
        <v>133</v>
      </c>
      <c r="G126" s="233"/>
      <c r="H126" s="233"/>
      <c r="I126" s="236"/>
      <c r="J126" s="246">
        <f>BK126</f>
        <v>0</v>
      </c>
      <c r="K126" s="233"/>
      <c r="L126" s="237"/>
      <c r="M126" s="238"/>
      <c r="N126" s="239"/>
      <c r="O126" s="239"/>
      <c r="P126" s="240">
        <f>SUM(P127:P158)</f>
        <v>0</v>
      </c>
      <c r="Q126" s="239"/>
      <c r="R126" s="240">
        <f>SUM(R127:R158)</f>
        <v>0</v>
      </c>
      <c r="S126" s="239"/>
      <c r="T126" s="241">
        <f>SUM(T127:T158)</f>
        <v>42.762299999999996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42" t="s">
        <v>84</v>
      </c>
      <c r="AT126" s="243" t="s">
        <v>76</v>
      </c>
      <c r="AU126" s="243" t="s">
        <v>84</v>
      </c>
      <c r="AY126" s="242" t="s">
        <v>132</v>
      </c>
      <c r="BK126" s="244">
        <f>SUM(BK127:BK158)</f>
        <v>0</v>
      </c>
    </row>
    <row r="127" s="2" customFormat="1" ht="16.5" customHeight="1">
      <c r="A127" s="39"/>
      <c r="B127" s="40"/>
      <c r="C127" s="247" t="s">
        <v>84</v>
      </c>
      <c r="D127" s="247" t="s">
        <v>134</v>
      </c>
      <c r="E127" s="248" t="s">
        <v>135</v>
      </c>
      <c r="F127" s="249" t="s">
        <v>136</v>
      </c>
      <c r="G127" s="250" t="s">
        <v>137</v>
      </c>
      <c r="H127" s="251">
        <v>33</v>
      </c>
      <c r="I127" s="252"/>
      <c r="J127" s="251">
        <f>ROUND(I127*H127,3)</f>
        <v>0</v>
      </c>
      <c r="K127" s="253"/>
      <c r="L127" s="45"/>
      <c r="M127" s="254" t="s">
        <v>1</v>
      </c>
      <c r="N127" s="255" t="s">
        <v>43</v>
      </c>
      <c r="O127" s="92"/>
      <c r="P127" s="256">
        <f>O127*H127</f>
        <v>0</v>
      </c>
      <c r="Q127" s="256">
        <v>0</v>
      </c>
      <c r="R127" s="256">
        <f>Q127*H127</f>
        <v>0</v>
      </c>
      <c r="S127" s="256">
        <v>0</v>
      </c>
      <c r="T127" s="25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58" t="s">
        <v>138</v>
      </c>
      <c r="AT127" s="258" t="s">
        <v>134</v>
      </c>
      <c r="AU127" s="258" t="s">
        <v>90</v>
      </c>
      <c r="AY127" s="18" t="s">
        <v>132</v>
      </c>
      <c r="BE127" s="259">
        <f>IF(N127="základná",J127,0)</f>
        <v>0</v>
      </c>
      <c r="BF127" s="259">
        <f>IF(N127="znížená",J127,0)</f>
        <v>0</v>
      </c>
      <c r="BG127" s="259">
        <f>IF(N127="zákl. prenesená",J127,0)</f>
        <v>0</v>
      </c>
      <c r="BH127" s="259">
        <f>IF(N127="zníž. prenesená",J127,0)</f>
        <v>0</v>
      </c>
      <c r="BI127" s="259">
        <f>IF(N127="nulová",J127,0)</f>
        <v>0</v>
      </c>
      <c r="BJ127" s="18" t="s">
        <v>90</v>
      </c>
      <c r="BK127" s="260">
        <f>ROUND(I127*H127,3)</f>
        <v>0</v>
      </c>
      <c r="BL127" s="18" t="s">
        <v>138</v>
      </c>
      <c r="BM127" s="258" t="s">
        <v>139</v>
      </c>
    </row>
    <row r="128" s="13" customFormat="1">
      <c r="A128" s="13"/>
      <c r="B128" s="261"/>
      <c r="C128" s="262"/>
      <c r="D128" s="263" t="s">
        <v>140</v>
      </c>
      <c r="E128" s="264" t="s">
        <v>1</v>
      </c>
      <c r="F128" s="265" t="s">
        <v>141</v>
      </c>
      <c r="G128" s="262"/>
      <c r="H128" s="266">
        <v>33</v>
      </c>
      <c r="I128" s="267"/>
      <c r="J128" s="262"/>
      <c r="K128" s="262"/>
      <c r="L128" s="268"/>
      <c r="M128" s="269"/>
      <c r="N128" s="270"/>
      <c r="O128" s="270"/>
      <c r="P128" s="270"/>
      <c r="Q128" s="270"/>
      <c r="R128" s="270"/>
      <c r="S128" s="270"/>
      <c r="T128" s="27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72" t="s">
        <v>140</v>
      </c>
      <c r="AU128" s="272" t="s">
        <v>90</v>
      </c>
      <c r="AV128" s="13" t="s">
        <v>90</v>
      </c>
      <c r="AW128" s="13" t="s">
        <v>30</v>
      </c>
      <c r="AX128" s="13" t="s">
        <v>77</v>
      </c>
      <c r="AY128" s="272" t="s">
        <v>132</v>
      </c>
    </row>
    <row r="129" s="14" customFormat="1">
      <c r="A129" s="14"/>
      <c r="B129" s="273"/>
      <c r="C129" s="274"/>
      <c r="D129" s="263" t="s">
        <v>140</v>
      </c>
      <c r="E129" s="275" t="s">
        <v>1</v>
      </c>
      <c r="F129" s="276" t="s">
        <v>142</v>
      </c>
      <c r="G129" s="274"/>
      <c r="H129" s="277">
        <v>33</v>
      </c>
      <c r="I129" s="278"/>
      <c r="J129" s="274"/>
      <c r="K129" s="274"/>
      <c r="L129" s="279"/>
      <c r="M129" s="280"/>
      <c r="N129" s="281"/>
      <c r="O129" s="281"/>
      <c r="P129" s="281"/>
      <c r="Q129" s="281"/>
      <c r="R129" s="281"/>
      <c r="S129" s="281"/>
      <c r="T129" s="28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83" t="s">
        <v>140</v>
      </c>
      <c r="AU129" s="283" t="s">
        <v>90</v>
      </c>
      <c r="AV129" s="14" t="s">
        <v>138</v>
      </c>
      <c r="AW129" s="14" t="s">
        <v>30</v>
      </c>
      <c r="AX129" s="14" t="s">
        <v>84</v>
      </c>
      <c r="AY129" s="283" t="s">
        <v>132</v>
      </c>
    </row>
    <row r="130" s="2" customFormat="1" ht="21.75" customHeight="1">
      <c r="A130" s="39"/>
      <c r="B130" s="40"/>
      <c r="C130" s="247" t="s">
        <v>90</v>
      </c>
      <c r="D130" s="247" t="s">
        <v>134</v>
      </c>
      <c r="E130" s="248" t="s">
        <v>143</v>
      </c>
      <c r="F130" s="249" t="s">
        <v>144</v>
      </c>
      <c r="G130" s="250" t="s">
        <v>137</v>
      </c>
      <c r="H130" s="251">
        <v>43.600000000000001</v>
      </c>
      <c r="I130" s="252"/>
      <c r="J130" s="251">
        <f>ROUND(I130*H130,3)</f>
        <v>0</v>
      </c>
      <c r="K130" s="253"/>
      <c r="L130" s="45"/>
      <c r="M130" s="254" t="s">
        <v>1</v>
      </c>
      <c r="N130" s="255" t="s">
        <v>43</v>
      </c>
      <c r="O130" s="92"/>
      <c r="P130" s="256">
        <f>O130*H130</f>
        <v>0</v>
      </c>
      <c r="Q130" s="256">
        <v>0</v>
      </c>
      <c r="R130" s="256">
        <f>Q130*H130</f>
        <v>0</v>
      </c>
      <c r="S130" s="256">
        <v>0.5</v>
      </c>
      <c r="T130" s="257">
        <f>S130*H130</f>
        <v>21.800000000000001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58" t="s">
        <v>138</v>
      </c>
      <c r="AT130" s="258" t="s">
        <v>134</v>
      </c>
      <c r="AU130" s="258" t="s">
        <v>90</v>
      </c>
      <c r="AY130" s="18" t="s">
        <v>132</v>
      </c>
      <c r="BE130" s="259">
        <f>IF(N130="základná",J130,0)</f>
        <v>0</v>
      </c>
      <c r="BF130" s="259">
        <f>IF(N130="znížená",J130,0)</f>
        <v>0</v>
      </c>
      <c r="BG130" s="259">
        <f>IF(N130="zákl. prenesená",J130,0)</f>
        <v>0</v>
      </c>
      <c r="BH130" s="259">
        <f>IF(N130="zníž. prenesená",J130,0)</f>
        <v>0</v>
      </c>
      <c r="BI130" s="259">
        <f>IF(N130="nulová",J130,0)</f>
        <v>0</v>
      </c>
      <c r="BJ130" s="18" t="s">
        <v>90</v>
      </c>
      <c r="BK130" s="260">
        <f>ROUND(I130*H130,3)</f>
        <v>0</v>
      </c>
      <c r="BL130" s="18" t="s">
        <v>138</v>
      </c>
      <c r="BM130" s="258" t="s">
        <v>145</v>
      </c>
    </row>
    <row r="131" s="15" customFormat="1">
      <c r="A131" s="15"/>
      <c r="B131" s="284"/>
      <c r="C131" s="285"/>
      <c r="D131" s="263" t="s">
        <v>140</v>
      </c>
      <c r="E131" s="286" t="s">
        <v>1</v>
      </c>
      <c r="F131" s="287" t="s">
        <v>146</v>
      </c>
      <c r="G131" s="285"/>
      <c r="H131" s="286" t="s">
        <v>1</v>
      </c>
      <c r="I131" s="288"/>
      <c r="J131" s="285"/>
      <c r="K131" s="285"/>
      <c r="L131" s="289"/>
      <c r="M131" s="290"/>
      <c r="N131" s="291"/>
      <c r="O131" s="291"/>
      <c r="P131" s="291"/>
      <c r="Q131" s="291"/>
      <c r="R131" s="291"/>
      <c r="S131" s="291"/>
      <c r="T131" s="292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93" t="s">
        <v>140</v>
      </c>
      <c r="AU131" s="293" t="s">
        <v>90</v>
      </c>
      <c r="AV131" s="15" t="s">
        <v>84</v>
      </c>
      <c r="AW131" s="15" t="s">
        <v>30</v>
      </c>
      <c r="AX131" s="15" t="s">
        <v>77</v>
      </c>
      <c r="AY131" s="293" t="s">
        <v>132</v>
      </c>
    </row>
    <row r="132" s="13" customFormat="1">
      <c r="A132" s="13"/>
      <c r="B132" s="261"/>
      <c r="C132" s="262"/>
      <c r="D132" s="263" t="s">
        <v>140</v>
      </c>
      <c r="E132" s="264" t="s">
        <v>1</v>
      </c>
      <c r="F132" s="265" t="s">
        <v>147</v>
      </c>
      <c r="G132" s="262"/>
      <c r="H132" s="266">
        <v>43.600000000000001</v>
      </c>
      <c r="I132" s="267"/>
      <c r="J132" s="262"/>
      <c r="K132" s="262"/>
      <c r="L132" s="268"/>
      <c r="M132" s="269"/>
      <c r="N132" s="270"/>
      <c r="O132" s="270"/>
      <c r="P132" s="270"/>
      <c r="Q132" s="270"/>
      <c r="R132" s="270"/>
      <c r="S132" s="270"/>
      <c r="T132" s="27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72" t="s">
        <v>140</v>
      </c>
      <c r="AU132" s="272" t="s">
        <v>90</v>
      </c>
      <c r="AV132" s="13" t="s">
        <v>90</v>
      </c>
      <c r="AW132" s="13" t="s">
        <v>30</v>
      </c>
      <c r="AX132" s="13" t="s">
        <v>77</v>
      </c>
      <c r="AY132" s="272" t="s">
        <v>132</v>
      </c>
    </row>
    <row r="133" s="14" customFormat="1">
      <c r="A133" s="14"/>
      <c r="B133" s="273"/>
      <c r="C133" s="274"/>
      <c r="D133" s="263" t="s">
        <v>140</v>
      </c>
      <c r="E133" s="275" t="s">
        <v>1</v>
      </c>
      <c r="F133" s="276" t="s">
        <v>142</v>
      </c>
      <c r="G133" s="274"/>
      <c r="H133" s="277">
        <v>43.600000000000001</v>
      </c>
      <c r="I133" s="278"/>
      <c r="J133" s="274"/>
      <c r="K133" s="274"/>
      <c r="L133" s="279"/>
      <c r="M133" s="280"/>
      <c r="N133" s="281"/>
      <c r="O133" s="281"/>
      <c r="P133" s="281"/>
      <c r="Q133" s="281"/>
      <c r="R133" s="281"/>
      <c r="S133" s="281"/>
      <c r="T133" s="28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83" t="s">
        <v>140</v>
      </c>
      <c r="AU133" s="283" t="s">
        <v>90</v>
      </c>
      <c r="AV133" s="14" t="s">
        <v>138</v>
      </c>
      <c r="AW133" s="14" t="s">
        <v>30</v>
      </c>
      <c r="AX133" s="14" t="s">
        <v>84</v>
      </c>
      <c r="AY133" s="283" t="s">
        <v>132</v>
      </c>
    </row>
    <row r="134" s="2" customFormat="1" ht="21.75" customHeight="1">
      <c r="A134" s="39"/>
      <c r="B134" s="40"/>
      <c r="C134" s="247" t="s">
        <v>148</v>
      </c>
      <c r="D134" s="247" t="s">
        <v>134</v>
      </c>
      <c r="E134" s="248" t="s">
        <v>149</v>
      </c>
      <c r="F134" s="249" t="s">
        <v>150</v>
      </c>
      <c r="G134" s="250" t="s">
        <v>137</v>
      </c>
      <c r="H134" s="251">
        <v>43.600000000000001</v>
      </c>
      <c r="I134" s="252"/>
      <c r="J134" s="251">
        <f>ROUND(I134*H134,3)</f>
        <v>0</v>
      </c>
      <c r="K134" s="253"/>
      <c r="L134" s="45"/>
      <c r="M134" s="254" t="s">
        <v>1</v>
      </c>
      <c r="N134" s="255" t="s">
        <v>43</v>
      </c>
      <c r="O134" s="92"/>
      <c r="P134" s="256">
        <f>O134*H134</f>
        <v>0</v>
      </c>
      <c r="Q134" s="256">
        <v>0</v>
      </c>
      <c r="R134" s="256">
        <f>Q134*H134</f>
        <v>0</v>
      </c>
      <c r="S134" s="256">
        <v>0.098000000000000004</v>
      </c>
      <c r="T134" s="257">
        <f>S134*H134</f>
        <v>4.2728000000000002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8" t="s">
        <v>138</v>
      </c>
      <c r="AT134" s="258" t="s">
        <v>134</v>
      </c>
      <c r="AU134" s="258" t="s">
        <v>90</v>
      </c>
      <c r="AY134" s="18" t="s">
        <v>132</v>
      </c>
      <c r="BE134" s="259">
        <f>IF(N134="základná",J134,0)</f>
        <v>0</v>
      </c>
      <c r="BF134" s="259">
        <f>IF(N134="znížená",J134,0)</f>
        <v>0</v>
      </c>
      <c r="BG134" s="259">
        <f>IF(N134="zákl. prenesená",J134,0)</f>
        <v>0</v>
      </c>
      <c r="BH134" s="259">
        <f>IF(N134="zníž. prenesená",J134,0)</f>
        <v>0</v>
      </c>
      <c r="BI134" s="259">
        <f>IF(N134="nulová",J134,0)</f>
        <v>0</v>
      </c>
      <c r="BJ134" s="18" t="s">
        <v>90</v>
      </c>
      <c r="BK134" s="260">
        <f>ROUND(I134*H134,3)</f>
        <v>0</v>
      </c>
      <c r="BL134" s="18" t="s">
        <v>138</v>
      </c>
      <c r="BM134" s="258" t="s">
        <v>151</v>
      </c>
    </row>
    <row r="135" s="15" customFormat="1">
      <c r="A135" s="15"/>
      <c r="B135" s="284"/>
      <c r="C135" s="285"/>
      <c r="D135" s="263" t="s">
        <v>140</v>
      </c>
      <c r="E135" s="286" t="s">
        <v>1</v>
      </c>
      <c r="F135" s="287" t="s">
        <v>152</v>
      </c>
      <c r="G135" s="285"/>
      <c r="H135" s="286" t="s">
        <v>1</v>
      </c>
      <c r="I135" s="288"/>
      <c r="J135" s="285"/>
      <c r="K135" s="285"/>
      <c r="L135" s="289"/>
      <c r="M135" s="290"/>
      <c r="N135" s="291"/>
      <c r="O135" s="291"/>
      <c r="P135" s="291"/>
      <c r="Q135" s="291"/>
      <c r="R135" s="291"/>
      <c r="S135" s="291"/>
      <c r="T135" s="29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93" t="s">
        <v>140</v>
      </c>
      <c r="AU135" s="293" t="s">
        <v>90</v>
      </c>
      <c r="AV135" s="15" t="s">
        <v>84</v>
      </c>
      <c r="AW135" s="15" t="s">
        <v>30</v>
      </c>
      <c r="AX135" s="15" t="s">
        <v>77</v>
      </c>
      <c r="AY135" s="293" t="s">
        <v>132</v>
      </c>
    </row>
    <row r="136" s="13" customFormat="1">
      <c r="A136" s="13"/>
      <c r="B136" s="261"/>
      <c r="C136" s="262"/>
      <c r="D136" s="263" t="s">
        <v>140</v>
      </c>
      <c r="E136" s="264" t="s">
        <v>1</v>
      </c>
      <c r="F136" s="265" t="s">
        <v>147</v>
      </c>
      <c r="G136" s="262"/>
      <c r="H136" s="266">
        <v>43.600000000000001</v>
      </c>
      <c r="I136" s="267"/>
      <c r="J136" s="262"/>
      <c r="K136" s="262"/>
      <c r="L136" s="268"/>
      <c r="M136" s="269"/>
      <c r="N136" s="270"/>
      <c r="O136" s="270"/>
      <c r="P136" s="270"/>
      <c r="Q136" s="270"/>
      <c r="R136" s="270"/>
      <c r="S136" s="270"/>
      <c r="T136" s="27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72" t="s">
        <v>140</v>
      </c>
      <c r="AU136" s="272" t="s">
        <v>90</v>
      </c>
      <c r="AV136" s="13" t="s">
        <v>90</v>
      </c>
      <c r="AW136" s="13" t="s">
        <v>30</v>
      </c>
      <c r="AX136" s="13" t="s">
        <v>77</v>
      </c>
      <c r="AY136" s="272" t="s">
        <v>132</v>
      </c>
    </row>
    <row r="137" s="14" customFormat="1">
      <c r="A137" s="14"/>
      <c r="B137" s="273"/>
      <c r="C137" s="274"/>
      <c r="D137" s="263" t="s">
        <v>140</v>
      </c>
      <c r="E137" s="275" t="s">
        <v>1</v>
      </c>
      <c r="F137" s="276" t="s">
        <v>142</v>
      </c>
      <c r="G137" s="274"/>
      <c r="H137" s="277">
        <v>43.600000000000001</v>
      </c>
      <c r="I137" s="278"/>
      <c r="J137" s="274"/>
      <c r="K137" s="274"/>
      <c r="L137" s="279"/>
      <c r="M137" s="280"/>
      <c r="N137" s="281"/>
      <c r="O137" s="281"/>
      <c r="P137" s="281"/>
      <c r="Q137" s="281"/>
      <c r="R137" s="281"/>
      <c r="S137" s="281"/>
      <c r="T137" s="28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83" t="s">
        <v>140</v>
      </c>
      <c r="AU137" s="283" t="s">
        <v>90</v>
      </c>
      <c r="AV137" s="14" t="s">
        <v>138</v>
      </c>
      <c r="AW137" s="14" t="s">
        <v>30</v>
      </c>
      <c r="AX137" s="14" t="s">
        <v>84</v>
      </c>
      <c r="AY137" s="283" t="s">
        <v>132</v>
      </c>
    </row>
    <row r="138" s="2" customFormat="1" ht="21.75" customHeight="1">
      <c r="A138" s="39"/>
      <c r="B138" s="40"/>
      <c r="C138" s="247" t="s">
        <v>138</v>
      </c>
      <c r="D138" s="247" t="s">
        <v>134</v>
      </c>
      <c r="E138" s="248" t="s">
        <v>153</v>
      </c>
      <c r="F138" s="249" t="s">
        <v>154</v>
      </c>
      <c r="G138" s="250" t="s">
        <v>155</v>
      </c>
      <c r="H138" s="251">
        <v>115.09999999999999</v>
      </c>
      <c r="I138" s="252"/>
      <c r="J138" s="251">
        <f>ROUND(I138*H138,3)</f>
        <v>0</v>
      </c>
      <c r="K138" s="253"/>
      <c r="L138" s="45"/>
      <c r="M138" s="254" t="s">
        <v>1</v>
      </c>
      <c r="N138" s="255" t="s">
        <v>43</v>
      </c>
      <c r="O138" s="92"/>
      <c r="P138" s="256">
        <f>O138*H138</f>
        <v>0</v>
      </c>
      <c r="Q138" s="256">
        <v>0</v>
      </c>
      <c r="R138" s="256">
        <f>Q138*H138</f>
        <v>0</v>
      </c>
      <c r="S138" s="256">
        <v>0.14499999999999999</v>
      </c>
      <c r="T138" s="257">
        <f>S138*H138</f>
        <v>16.689499999999999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8" t="s">
        <v>138</v>
      </c>
      <c r="AT138" s="258" t="s">
        <v>134</v>
      </c>
      <c r="AU138" s="258" t="s">
        <v>90</v>
      </c>
      <c r="AY138" s="18" t="s">
        <v>132</v>
      </c>
      <c r="BE138" s="259">
        <f>IF(N138="základná",J138,0)</f>
        <v>0</v>
      </c>
      <c r="BF138" s="259">
        <f>IF(N138="znížená",J138,0)</f>
        <v>0</v>
      </c>
      <c r="BG138" s="259">
        <f>IF(N138="zákl. prenesená",J138,0)</f>
        <v>0</v>
      </c>
      <c r="BH138" s="259">
        <f>IF(N138="zníž. prenesená",J138,0)</f>
        <v>0</v>
      </c>
      <c r="BI138" s="259">
        <f>IF(N138="nulová",J138,0)</f>
        <v>0</v>
      </c>
      <c r="BJ138" s="18" t="s">
        <v>90</v>
      </c>
      <c r="BK138" s="260">
        <f>ROUND(I138*H138,3)</f>
        <v>0</v>
      </c>
      <c r="BL138" s="18" t="s">
        <v>138</v>
      </c>
      <c r="BM138" s="258" t="s">
        <v>156</v>
      </c>
    </row>
    <row r="139" s="13" customFormat="1">
      <c r="A139" s="13"/>
      <c r="B139" s="261"/>
      <c r="C139" s="262"/>
      <c r="D139" s="263" t="s">
        <v>140</v>
      </c>
      <c r="E139" s="264" t="s">
        <v>1</v>
      </c>
      <c r="F139" s="265" t="s">
        <v>157</v>
      </c>
      <c r="G139" s="262"/>
      <c r="H139" s="266">
        <v>115.09999999999999</v>
      </c>
      <c r="I139" s="267"/>
      <c r="J139" s="262"/>
      <c r="K139" s="262"/>
      <c r="L139" s="268"/>
      <c r="M139" s="269"/>
      <c r="N139" s="270"/>
      <c r="O139" s="270"/>
      <c r="P139" s="270"/>
      <c r="Q139" s="270"/>
      <c r="R139" s="270"/>
      <c r="S139" s="270"/>
      <c r="T139" s="27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72" t="s">
        <v>140</v>
      </c>
      <c r="AU139" s="272" t="s">
        <v>90</v>
      </c>
      <c r="AV139" s="13" t="s">
        <v>90</v>
      </c>
      <c r="AW139" s="13" t="s">
        <v>30</v>
      </c>
      <c r="AX139" s="13" t="s">
        <v>77</v>
      </c>
      <c r="AY139" s="272" t="s">
        <v>132</v>
      </c>
    </row>
    <row r="140" s="14" customFormat="1">
      <c r="A140" s="14"/>
      <c r="B140" s="273"/>
      <c r="C140" s="274"/>
      <c r="D140" s="263" t="s">
        <v>140</v>
      </c>
      <c r="E140" s="275" t="s">
        <v>1</v>
      </c>
      <c r="F140" s="276" t="s">
        <v>142</v>
      </c>
      <c r="G140" s="274"/>
      <c r="H140" s="277">
        <v>115.09999999999999</v>
      </c>
      <c r="I140" s="278"/>
      <c r="J140" s="274"/>
      <c r="K140" s="274"/>
      <c r="L140" s="279"/>
      <c r="M140" s="280"/>
      <c r="N140" s="281"/>
      <c r="O140" s="281"/>
      <c r="P140" s="281"/>
      <c r="Q140" s="281"/>
      <c r="R140" s="281"/>
      <c r="S140" s="281"/>
      <c r="T140" s="28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83" t="s">
        <v>140</v>
      </c>
      <c r="AU140" s="283" t="s">
        <v>90</v>
      </c>
      <c r="AV140" s="14" t="s">
        <v>138</v>
      </c>
      <c r="AW140" s="14" t="s">
        <v>30</v>
      </c>
      <c r="AX140" s="14" t="s">
        <v>84</v>
      </c>
      <c r="AY140" s="283" t="s">
        <v>132</v>
      </c>
    </row>
    <row r="141" s="2" customFormat="1" ht="21.75" customHeight="1">
      <c r="A141" s="39"/>
      <c r="B141" s="40"/>
      <c r="C141" s="247" t="s">
        <v>158</v>
      </c>
      <c r="D141" s="247" t="s">
        <v>134</v>
      </c>
      <c r="E141" s="248" t="s">
        <v>159</v>
      </c>
      <c r="F141" s="249" t="s">
        <v>160</v>
      </c>
      <c r="G141" s="250" t="s">
        <v>161</v>
      </c>
      <c r="H141" s="251">
        <v>51.938000000000002</v>
      </c>
      <c r="I141" s="252"/>
      <c r="J141" s="251">
        <f>ROUND(I141*H141,3)</f>
        <v>0</v>
      </c>
      <c r="K141" s="253"/>
      <c r="L141" s="45"/>
      <c r="M141" s="254" t="s">
        <v>1</v>
      </c>
      <c r="N141" s="255" t="s">
        <v>43</v>
      </c>
      <c r="O141" s="92"/>
      <c r="P141" s="256">
        <f>O141*H141</f>
        <v>0</v>
      </c>
      <c r="Q141" s="256">
        <v>0</v>
      </c>
      <c r="R141" s="256">
        <f>Q141*H141</f>
        <v>0</v>
      </c>
      <c r="S141" s="256">
        <v>0</v>
      </c>
      <c r="T141" s="25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8" t="s">
        <v>138</v>
      </c>
      <c r="AT141" s="258" t="s">
        <v>134</v>
      </c>
      <c r="AU141" s="258" t="s">
        <v>90</v>
      </c>
      <c r="AY141" s="18" t="s">
        <v>132</v>
      </c>
      <c r="BE141" s="259">
        <f>IF(N141="základná",J141,0)</f>
        <v>0</v>
      </c>
      <c r="BF141" s="259">
        <f>IF(N141="znížená",J141,0)</f>
        <v>0</v>
      </c>
      <c r="BG141" s="259">
        <f>IF(N141="zákl. prenesená",J141,0)</f>
        <v>0</v>
      </c>
      <c r="BH141" s="259">
        <f>IF(N141="zníž. prenesená",J141,0)</f>
        <v>0</v>
      </c>
      <c r="BI141" s="259">
        <f>IF(N141="nulová",J141,0)</f>
        <v>0</v>
      </c>
      <c r="BJ141" s="18" t="s">
        <v>90</v>
      </c>
      <c r="BK141" s="260">
        <f>ROUND(I141*H141,3)</f>
        <v>0</v>
      </c>
      <c r="BL141" s="18" t="s">
        <v>138</v>
      </c>
      <c r="BM141" s="258" t="s">
        <v>162</v>
      </c>
    </row>
    <row r="142" s="15" customFormat="1">
      <c r="A142" s="15"/>
      <c r="B142" s="284"/>
      <c r="C142" s="285"/>
      <c r="D142" s="263" t="s">
        <v>140</v>
      </c>
      <c r="E142" s="286" t="s">
        <v>1</v>
      </c>
      <c r="F142" s="287" t="s">
        <v>163</v>
      </c>
      <c r="G142" s="285"/>
      <c r="H142" s="286" t="s">
        <v>1</v>
      </c>
      <c r="I142" s="288"/>
      <c r="J142" s="285"/>
      <c r="K142" s="285"/>
      <c r="L142" s="289"/>
      <c r="M142" s="290"/>
      <c r="N142" s="291"/>
      <c r="O142" s="291"/>
      <c r="P142" s="291"/>
      <c r="Q142" s="291"/>
      <c r="R142" s="291"/>
      <c r="S142" s="291"/>
      <c r="T142" s="29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93" t="s">
        <v>140</v>
      </c>
      <c r="AU142" s="293" t="s">
        <v>90</v>
      </c>
      <c r="AV142" s="15" t="s">
        <v>84</v>
      </c>
      <c r="AW142" s="15" t="s">
        <v>30</v>
      </c>
      <c r="AX142" s="15" t="s">
        <v>77</v>
      </c>
      <c r="AY142" s="293" t="s">
        <v>132</v>
      </c>
    </row>
    <row r="143" s="13" customFormat="1">
      <c r="A143" s="13"/>
      <c r="B143" s="261"/>
      <c r="C143" s="262"/>
      <c r="D143" s="263" t="s">
        <v>140</v>
      </c>
      <c r="E143" s="264" t="s">
        <v>1</v>
      </c>
      <c r="F143" s="265" t="s">
        <v>164</v>
      </c>
      <c r="G143" s="262"/>
      <c r="H143" s="266">
        <v>41.012999999999998</v>
      </c>
      <c r="I143" s="267"/>
      <c r="J143" s="262"/>
      <c r="K143" s="262"/>
      <c r="L143" s="268"/>
      <c r="M143" s="269"/>
      <c r="N143" s="270"/>
      <c r="O143" s="270"/>
      <c r="P143" s="270"/>
      <c r="Q143" s="270"/>
      <c r="R143" s="270"/>
      <c r="S143" s="270"/>
      <c r="T143" s="27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2" t="s">
        <v>140</v>
      </c>
      <c r="AU143" s="272" t="s">
        <v>90</v>
      </c>
      <c r="AV143" s="13" t="s">
        <v>90</v>
      </c>
      <c r="AW143" s="13" t="s">
        <v>30</v>
      </c>
      <c r="AX143" s="13" t="s">
        <v>77</v>
      </c>
      <c r="AY143" s="272" t="s">
        <v>132</v>
      </c>
    </row>
    <row r="144" s="15" customFormat="1">
      <c r="A144" s="15"/>
      <c r="B144" s="284"/>
      <c r="C144" s="285"/>
      <c r="D144" s="263" t="s">
        <v>140</v>
      </c>
      <c r="E144" s="286" t="s">
        <v>1</v>
      </c>
      <c r="F144" s="287" t="s">
        <v>165</v>
      </c>
      <c r="G144" s="285"/>
      <c r="H144" s="286" t="s">
        <v>1</v>
      </c>
      <c r="I144" s="288"/>
      <c r="J144" s="285"/>
      <c r="K144" s="285"/>
      <c r="L144" s="289"/>
      <c r="M144" s="290"/>
      <c r="N144" s="291"/>
      <c r="O144" s="291"/>
      <c r="P144" s="291"/>
      <c r="Q144" s="291"/>
      <c r="R144" s="291"/>
      <c r="S144" s="291"/>
      <c r="T144" s="29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93" t="s">
        <v>140</v>
      </c>
      <c r="AU144" s="293" t="s">
        <v>90</v>
      </c>
      <c r="AV144" s="15" t="s">
        <v>84</v>
      </c>
      <c r="AW144" s="15" t="s">
        <v>30</v>
      </c>
      <c r="AX144" s="15" t="s">
        <v>77</v>
      </c>
      <c r="AY144" s="293" t="s">
        <v>132</v>
      </c>
    </row>
    <row r="145" s="13" customFormat="1">
      <c r="A145" s="13"/>
      <c r="B145" s="261"/>
      <c r="C145" s="262"/>
      <c r="D145" s="263" t="s">
        <v>140</v>
      </c>
      <c r="E145" s="264" t="s">
        <v>1</v>
      </c>
      <c r="F145" s="265" t="s">
        <v>166</v>
      </c>
      <c r="G145" s="262"/>
      <c r="H145" s="266">
        <v>10.925000000000001</v>
      </c>
      <c r="I145" s="267"/>
      <c r="J145" s="262"/>
      <c r="K145" s="262"/>
      <c r="L145" s="268"/>
      <c r="M145" s="269"/>
      <c r="N145" s="270"/>
      <c r="O145" s="270"/>
      <c r="P145" s="270"/>
      <c r="Q145" s="270"/>
      <c r="R145" s="270"/>
      <c r="S145" s="270"/>
      <c r="T145" s="27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2" t="s">
        <v>140</v>
      </c>
      <c r="AU145" s="272" t="s">
        <v>90</v>
      </c>
      <c r="AV145" s="13" t="s">
        <v>90</v>
      </c>
      <c r="AW145" s="13" t="s">
        <v>30</v>
      </c>
      <c r="AX145" s="13" t="s">
        <v>77</v>
      </c>
      <c r="AY145" s="272" t="s">
        <v>132</v>
      </c>
    </row>
    <row r="146" s="14" customFormat="1">
      <c r="A146" s="14"/>
      <c r="B146" s="273"/>
      <c r="C146" s="274"/>
      <c r="D146" s="263" t="s">
        <v>140</v>
      </c>
      <c r="E146" s="275" t="s">
        <v>1</v>
      </c>
      <c r="F146" s="276" t="s">
        <v>142</v>
      </c>
      <c r="G146" s="274"/>
      <c r="H146" s="277">
        <v>51.938000000000002</v>
      </c>
      <c r="I146" s="278"/>
      <c r="J146" s="274"/>
      <c r="K146" s="274"/>
      <c r="L146" s="279"/>
      <c r="M146" s="280"/>
      <c r="N146" s="281"/>
      <c r="O146" s="281"/>
      <c r="P146" s="281"/>
      <c r="Q146" s="281"/>
      <c r="R146" s="281"/>
      <c r="S146" s="281"/>
      <c r="T146" s="28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83" t="s">
        <v>140</v>
      </c>
      <c r="AU146" s="283" t="s">
        <v>90</v>
      </c>
      <c r="AV146" s="14" t="s">
        <v>138</v>
      </c>
      <c r="AW146" s="14" t="s">
        <v>30</v>
      </c>
      <c r="AX146" s="14" t="s">
        <v>84</v>
      </c>
      <c r="AY146" s="283" t="s">
        <v>132</v>
      </c>
    </row>
    <row r="147" s="2" customFormat="1" ht="21.75" customHeight="1">
      <c r="A147" s="39"/>
      <c r="B147" s="40"/>
      <c r="C147" s="247" t="s">
        <v>167</v>
      </c>
      <c r="D147" s="247" t="s">
        <v>134</v>
      </c>
      <c r="E147" s="248" t="s">
        <v>168</v>
      </c>
      <c r="F147" s="249" t="s">
        <v>169</v>
      </c>
      <c r="G147" s="250" t="s">
        <v>161</v>
      </c>
      <c r="H147" s="251">
        <v>51.938000000000002</v>
      </c>
      <c r="I147" s="252"/>
      <c r="J147" s="251">
        <f>ROUND(I147*H147,3)</f>
        <v>0</v>
      </c>
      <c r="K147" s="253"/>
      <c r="L147" s="45"/>
      <c r="M147" s="254" t="s">
        <v>1</v>
      </c>
      <c r="N147" s="255" t="s">
        <v>43</v>
      </c>
      <c r="O147" s="92"/>
      <c r="P147" s="256">
        <f>O147*H147</f>
        <v>0</v>
      </c>
      <c r="Q147" s="256">
        <v>0</v>
      </c>
      <c r="R147" s="256">
        <f>Q147*H147</f>
        <v>0</v>
      </c>
      <c r="S147" s="256">
        <v>0</v>
      </c>
      <c r="T147" s="25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8" t="s">
        <v>138</v>
      </c>
      <c r="AT147" s="258" t="s">
        <v>134</v>
      </c>
      <c r="AU147" s="258" t="s">
        <v>90</v>
      </c>
      <c r="AY147" s="18" t="s">
        <v>132</v>
      </c>
      <c r="BE147" s="259">
        <f>IF(N147="základná",J147,0)</f>
        <v>0</v>
      </c>
      <c r="BF147" s="259">
        <f>IF(N147="znížená",J147,0)</f>
        <v>0</v>
      </c>
      <c r="BG147" s="259">
        <f>IF(N147="zákl. prenesená",J147,0)</f>
        <v>0</v>
      </c>
      <c r="BH147" s="259">
        <f>IF(N147="zníž. prenesená",J147,0)</f>
        <v>0</v>
      </c>
      <c r="BI147" s="259">
        <f>IF(N147="nulová",J147,0)</f>
        <v>0</v>
      </c>
      <c r="BJ147" s="18" t="s">
        <v>90</v>
      </c>
      <c r="BK147" s="260">
        <f>ROUND(I147*H147,3)</f>
        <v>0</v>
      </c>
      <c r="BL147" s="18" t="s">
        <v>138</v>
      </c>
      <c r="BM147" s="258" t="s">
        <v>170</v>
      </c>
    </row>
    <row r="148" s="2" customFormat="1" ht="21.75" customHeight="1">
      <c r="A148" s="39"/>
      <c r="B148" s="40"/>
      <c r="C148" s="247" t="s">
        <v>171</v>
      </c>
      <c r="D148" s="247" t="s">
        <v>134</v>
      </c>
      <c r="E148" s="248" t="s">
        <v>172</v>
      </c>
      <c r="F148" s="249" t="s">
        <v>173</v>
      </c>
      <c r="G148" s="250" t="s">
        <v>161</v>
      </c>
      <c r="H148" s="251">
        <v>51.938000000000002</v>
      </c>
      <c r="I148" s="252"/>
      <c r="J148" s="251">
        <f>ROUND(I148*H148,3)</f>
        <v>0</v>
      </c>
      <c r="K148" s="253"/>
      <c r="L148" s="45"/>
      <c r="M148" s="254" t="s">
        <v>1</v>
      </c>
      <c r="N148" s="255" t="s">
        <v>43</v>
      </c>
      <c r="O148" s="92"/>
      <c r="P148" s="256">
        <f>O148*H148</f>
        <v>0</v>
      </c>
      <c r="Q148" s="256">
        <v>0</v>
      </c>
      <c r="R148" s="256">
        <f>Q148*H148</f>
        <v>0</v>
      </c>
      <c r="S148" s="256">
        <v>0</v>
      </c>
      <c r="T148" s="25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8" t="s">
        <v>138</v>
      </c>
      <c r="AT148" s="258" t="s">
        <v>134</v>
      </c>
      <c r="AU148" s="258" t="s">
        <v>90</v>
      </c>
      <c r="AY148" s="18" t="s">
        <v>132</v>
      </c>
      <c r="BE148" s="259">
        <f>IF(N148="základná",J148,0)</f>
        <v>0</v>
      </c>
      <c r="BF148" s="259">
        <f>IF(N148="znížená",J148,0)</f>
        <v>0</v>
      </c>
      <c r="BG148" s="259">
        <f>IF(N148="zákl. prenesená",J148,0)</f>
        <v>0</v>
      </c>
      <c r="BH148" s="259">
        <f>IF(N148="zníž. prenesená",J148,0)</f>
        <v>0</v>
      </c>
      <c r="BI148" s="259">
        <f>IF(N148="nulová",J148,0)</f>
        <v>0</v>
      </c>
      <c r="BJ148" s="18" t="s">
        <v>90</v>
      </c>
      <c r="BK148" s="260">
        <f>ROUND(I148*H148,3)</f>
        <v>0</v>
      </c>
      <c r="BL148" s="18" t="s">
        <v>138</v>
      </c>
      <c r="BM148" s="258" t="s">
        <v>174</v>
      </c>
    </row>
    <row r="149" s="2" customFormat="1" ht="21.75" customHeight="1">
      <c r="A149" s="39"/>
      <c r="B149" s="40"/>
      <c r="C149" s="247" t="s">
        <v>175</v>
      </c>
      <c r="D149" s="247" t="s">
        <v>134</v>
      </c>
      <c r="E149" s="248" t="s">
        <v>176</v>
      </c>
      <c r="F149" s="249" t="s">
        <v>177</v>
      </c>
      <c r="G149" s="250" t="s">
        <v>161</v>
      </c>
      <c r="H149" s="251">
        <v>51.938000000000002</v>
      </c>
      <c r="I149" s="252"/>
      <c r="J149" s="251">
        <f>ROUND(I149*H149,3)</f>
        <v>0</v>
      </c>
      <c r="K149" s="253"/>
      <c r="L149" s="45"/>
      <c r="M149" s="254" t="s">
        <v>1</v>
      </c>
      <c r="N149" s="255" t="s">
        <v>43</v>
      </c>
      <c r="O149" s="92"/>
      <c r="P149" s="256">
        <f>O149*H149</f>
        <v>0</v>
      </c>
      <c r="Q149" s="256">
        <v>0</v>
      </c>
      <c r="R149" s="256">
        <f>Q149*H149</f>
        <v>0</v>
      </c>
      <c r="S149" s="256">
        <v>0</v>
      </c>
      <c r="T149" s="25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8" t="s">
        <v>138</v>
      </c>
      <c r="AT149" s="258" t="s">
        <v>134</v>
      </c>
      <c r="AU149" s="258" t="s">
        <v>90</v>
      </c>
      <c r="AY149" s="18" t="s">
        <v>132</v>
      </c>
      <c r="BE149" s="259">
        <f>IF(N149="základná",J149,0)</f>
        <v>0</v>
      </c>
      <c r="BF149" s="259">
        <f>IF(N149="znížená",J149,0)</f>
        <v>0</v>
      </c>
      <c r="BG149" s="259">
        <f>IF(N149="zákl. prenesená",J149,0)</f>
        <v>0</v>
      </c>
      <c r="BH149" s="259">
        <f>IF(N149="zníž. prenesená",J149,0)</f>
        <v>0</v>
      </c>
      <c r="BI149" s="259">
        <f>IF(N149="nulová",J149,0)</f>
        <v>0</v>
      </c>
      <c r="BJ149" s="18" t="s">
        <v>90</v>
      </c>
      <c r="BK149" s="260">
        <f>ROUND(I149*H149,3)</f>
        <v>0</v>
      </c>
      <c r="BL149" s="18" t="s">
        <v>138</v>
      </c>
      <c r="BM149" s="258" t="s">
        <v>178</v>
      </c>
    </row>
    <row r="150" s="2" customFormat="1" ht="33" customHeight="1">
      <c r="A150" s="39"/>
      <c r="B150" s="40"/>
      <c r="C150" s="247" t="s">
        <v>179</v>
      </c>
      <c r="D150" s="247" t="s">
        <v>134</v>
      </c>
      <c r="E150" s="248" t="s">
        <v>180</v>
      </c>
      <c r="F150" s="249" t="s">
        <v>181</v>
      </c>
      <c r="G150" s="250" t="s">
        <v>161</v>
      </c>
      <c r="H150" s="251">
        <v>727.13199999999995</v>
      </c>
      <c r="I150" s="252"/>
      <c r="J150" s="251">
        <f>ROUND(I150*H150,3)</f>
        <v>0</v>
      </c>
      <c r="K150" s="253"/>
      <c r="L150" s="45"/>
      <c r="M150" s="254" t="s">
        <v>1</v>
      </c>
      <c r="N150" s="255" t="s">
        <v>43</v>
      </c>
      <c r="O150" s="92"/>
      <c r="P150" s="256">
        <f>O150*H150</f>
        <v>0</v>
      </c>
      <c r="Q150" s="256">
        <v>0</v>
      </c>
      <c r="R150" s="256">
        <f>Q150*H150</f>
        <v>0</v>
      </c>
      <c r="S150" s="256">
        <v>0</v>
      </c>
      <c r="T150" s="25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8" t="s">
        <v>138</v>
      </c>
      <c r="AT150" s="258" t="s">
        <v>134</v>
      </c>
      <c r="AU150" s="258" t="s">
        <v>90</v>
      </c>
      <c r="AY150" s="18" t="s">
        <v>132</v>
      </c>
      <c r="BE150" s="259">
        <f>IF(N150="základná",J150,0)</f>
        <v>0</v>
      </c>
      <c r="BF150" s="259">
        <f>IF(N150="znížená",J150,0)</f>
        <v>0</v>
      </c>
      <c r="BG150" s="259">
        <f>IF(N150="zákl. prenesená",J150,0)</f>
        <v>0</v>
      </c>
      <c r="BH150" s="259">
        <f>IF(N150="zníž. prenesená",J150,0)</f>
        <v>0</v>
      </c>
      <c r="BI150" s="259">
        <f>IF(N150="nulová",J150,0)</f>
        <v>0</v>
      </c>
      <c r="BJ150" s="18" t="s">
        <v>90</v>
      </c>
      <c r="BK150" s="260">
        <f>ROUND(I150*H150,3)</f>
        <v>0</v>
      </c>
      <c r="BL150" s="18" t="s">
        <v>138</v>
      </c>
      <c r="BM150" s="258" t="s">
        <v>182</v>
      </c>
    </row>
    <row r="151" s="13" customFormat="1">
      <c r="A151" s="13"/>
      <c r="B151" s="261"/>
      <c r="C151" s="262"/>
      <c r="D151" s="263" t="s">
        <v>140</v>
      </c>
      <c r="E151" s="264" t="s">
        <v>1</v>
      </c>
      <c r="F151" s="265" t="s">
        <v>183</v>
      </c>
      <c r="G151" s="262"/>
      <c r="H151" s="266">
        <v>727.13199999999995</v>
      </c>
      <c r="I151" s="267"/>
      <c r="J151" s="262"/>
      <c r="K151" s="262"/>
      <c r="L151" s="268"/>
      <c r="M151" s="269"/>
      <c r="N151" s="270"/>
      <c r="O151" s="270"/>
      <c r="P151" s="270"/>
      <c r="Q151" s="270"/>
      <c r="R151" s="270"/>
      <c r="S151" s="270"/>
      <c r="T151" s="27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72" t="s">
        <v>140</v>
      </c>
      <c r="AU151" s="272" t="s">
        <v>90</v>
      </c>
      <c r="AV151" s="13" t="s">
        <v>90</v>
      </c>
      <c r="AW151" s="13" t="s">
        <v>30</v>
      </c>
      <c r="AX151" s="13" t="s">
        <v>77</v>
      </c>
      <c r="AY151" s="272" t="s">
        <v>132</v>
      </c>
    </row>
    <row r="152" s="14" customFormat="1">
      <c r="A152" s="14"/>
      <c r="B152" s="273"/>
      <c r="C152" s="274"/>
      <c r="D152" s="263" t="s">
        <v>140</v>
      </c>
      <c r="E152" s="275" t="s">
        <v>1</v>
      </c>
      <c r="F152" s="276" t="s">
        <v>142</v>
      </c>
      <c r="G152" s="274"/>
      <c r="H152" s="277">
        <v>727.13199999999995</v>
      </c>
      <c r="I152" s="278"/>
      <c r="J152" s="274"/>
      <c r="K152" s="274"/>
      <c r="L152" s="279"/>
      <c r="M152" s="280"/>
      <c r="N152" s="281"/>
      <c r="O152" s="281"/>
      <c r="P152" s="281"/>
      <c r="Q152" s="281"/>
      <c r="R152" s="281"/>
      <c r="S152" s="281"/>
      <c r="T152" s="28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83" t="s">
        <v>140</v>
      </c>
      <c r="AU152" s="283" t="s">
        <v>90</v>
      </c>
      <c r="AV152" s="14" t="s">
        <v>138</v>
      </c>
      <c r="AW152" s="14" t="s">
        <v>30</v>
      </c>
      <c r="AX152" s="14" t="s">
        <v>84</v>
      </c>
      <c r="AY152" s="283" t="s">
        <v>132</v>
      </c>
    </row>
    <row r="153" s="2" customFormat="1" ht="21.75" customHeight="1">
      <c r="A153" s="39"/>
      <c r="B153" s="40"/>
      <c r="C153" s="247" t="s">
        <v>184</v>
      </c>
      <c r="D153" s="247" t="s">
        <v>134</v>
      </c>
      <c r="E153" s="248" t="s">
        <v>185</v>
      </c>
      <c r="F153" s="249" t="s">
        <v>186</v>
      </c>
      <c r="G153" s="250" t="s">
        <v>161</v>
      </c>
      <c r="H153" s="251">
        <v>51.938000000000002</v>
      </c>
      <c r="I153" s="252"/>
      <c r="J153" s="251">
        <f>ROUND(I153*H153,3)</f>
        <v>0</v>
      </c>
      <c r="K153" s="253"/>
      <c r="L153" s="45"/>
      <c r="M153" s="254" t="s">
        <v>1</v>
      </c>
      <c r="N153" s="255" t="s">
        <v>43</v>
      </c>
      <c r="O153" s="92"/>
      <c r="P153" s="256">
        <f>O153*H153</f>
        <v>0</v>
      </c>
      <c r="Q153" s="256">
        <v>0</v>
      </c>
      <c r="R153" s="256">
        <f>Q153*H153</f>
        <v>0</v>
      </c>
      <c r="S153" s="256">
        <v>0</v>
      </c>
      <c r="T153" s="25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8" t="s">
        <v>138</v>
      </c>
      <c r="AT153" s="258" t="s">
        <v>134</v>
      </c>
      <c r="AU153" s="258" t="s">
        <v>90</v>
      </c>
      <c r="AY153" s="18" t="s">
        <v>132</v>
      </c>
      <c r="BE153" s="259">
        <f>IF(N153="základná",J153,0)</f>
        <v>0</v>
      </c>
      <c r="BF153" s="259">
        <f>IF(N153="znížená",J153,0)</f>
        <v>0</v>
      </c>
      <c r="BG153" s="259">
        <f>IF(N153="zákl. prenesená",J153,0)</f>
        <v>0</v>
      </c>
      <c r="BH153" s="259">
        <f>IF(N153="zníž. prenesená",J153,0)</f>
        <v>0</v>
      </c>
      <c r="BI153" s="259">
        <f>IF(N153="nulová",J153,0)</f>
        <v>0</v>
      </c>
      <c r="BJ153" s="18" t="s">
        <v>90</v>
      </c>
      <c r="BK153" s="260">
        <f>ROUND(I153*H153,3)</f>
        <v>0</v>
      </c>
      <c r="BL153" s="18" t="s">
        <v>138</v>
      </c>
      <c r="BM153" s="258" t="s">
        <v>187</v>
      </c>
    </row>
    <row r="154" s="2" customFormat="1" ht="21.75" customHeight="1">
      <c r="A154" s="39"/>
      <c r="B154" s="40"/>
      <c r="C154" s="247" t="s">
        <v>188</v>
      </c>
      <c r="D154" s="247" t="s">
        <v>134</v>
      </c>
      <c r="E154" s="248" t="s">
        <v>189</v>
      </c>
      <c r="F154" s="249" t="s">
        <v>190</v>
      </c>
      <c r="G154" s="250" t="s">
        <v>161</v>
      </c>
      <c r="H154" s="251">
        <v>51.938000000000002</v>
      </c>
      <c r="I154" s="252"/>
      <c r="J154" s="251">
        <f>ROUND(I154*H154,3)</f>
        <v>0</v>
      </c>
      <c r="K154" s="253"/>
      <c r="L154" s="45"/>
      <c r="M154" s="254" t="s">
        <v>1</v>
      </c>
      <c r="N154" s="255" t="s">
        <v>43</v>
      </c>
      <c r="O154" s="92"/>
      <c r="P154" s="256">
        <f>O154*H154</f>
        <v>0</v>
      </c>
      <c r="Q154" s="256">
        <v>0</v>
      </c>
      <c r="R154" s="256">
        <f>Q154*H154</f>
        <v>0</v>
      </c>
      <c r="S154" s="256">
        <v>0</v>
      </c>
      <c r="T154" s="25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58" t="s">
        <v>138</v>
      </c>
      <c r="AT154" s="258" t="s">
        <v>134</v>
      </c>
      <c r="AU154" s="258" t="s">
        <v>90</v>
      </c>
      <c r="AY154" s="18" t="s">
        <v>132</v>
      </c>
      <c r="BE154" s="259">
        <f>IF(N154="základná",J154,0)</f>
        <v>0</v>
      </c>
      <c r="BF154" s="259">
        <f>IF(N154="znížená",J154,0)</f>
        <v>0</v>
      </c>
      <c r="BG154" s="259">
        <f>IF(N154="zákl. prenesená",J154,0)</f>
        <v>0</v>
      </c>
      <c r="BH154" s="259">
        <f>IF(N154="zníž. prenesená",J154,0)</f>
        <v>0</v>
      </c>
      <c r="BI154" s="259">
        <f>IF(N154="nulová",J154,0)</f>
        <v>0</v>
      </c>
      <c r="BJ154" s="18" t="s">
        <v>90</v>
      </c>
      <c r="BK154" s="260">
        <f>ROUND(I154*H154,3)</f>
        <v>0</v>
      </c>
      <c r="BL154" s="18" t="s">
        <v>138</v>
      </c>
      <c r="BM154" s="258" t="s">
        <v>191</v>
      </c>
    </row>
    <row r="155" s="2" customFormat="1" ht="16.5" customHeight="1">
      <c r="A155" s="39"/>
      <c r="B155" s="40"/>
      <c r="C155" s="247" t="s">
        <v>192</v>
      </c>
      <c r="D155" s="247" t="s">
        <v>134</v>
      </c>
      <c r="E155" s="248" t="s">
        <v>193</v>
      </c>
      <c r="F155" s="249" t="s">
        <v>194</v>
      </c>
      <c r="G155" s="250" t="s">
        <v>161</v>
      </c>
      <c r="H155" s="251">
        <v>51.938000000000002</v>
      </c>
      <c r="I155" s="252"/>
      <c r="J155" s="251">
        <f>ROUND(I155*H155,3)</f>
        <v>0</v>
      </c>
      <c r="K155" s="253"/>
      <c r="L155" s="45"/>
      <c r="M155" s="254" t="s">
        <v>1</v>
      </c>
      <c r="N155" s="255" t="s">
        <v>43</v>
      </c>
      <c r="O155" s="92"/>
      <c r="P155" s="256">
        <f>O155*H155</f>
        <v>0</v>
      </c>
      <c r="Q155" s="256">
        <v>0</v>
      </c>
      <c r="R155" s="256">
        <f>Q155*H155</f>
        <v>0</v>
      </c>
      <c r="S155" s="256">
        <v>0</v>
      </c>
      <c r="T155" s="25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8" t="s">
        <v>138</v>
      </c>
      <c r="AT155" s="258" t="s">
        <v>134</v>
      </c>
      <c r="AU155" s="258" t="s">
        <v>90</v>
      </c>
      <c r="AY155" s="18" t="s">
        <v>132</v>
      </c>
      <c r="BE155" s="259">
        <f>IF(N155="základná",J155,0)</f>
        <v>0</v>
      </c>
      <c r="BF155" s="259">
        <f>IF(N155="znížená",J155,0)</f>
        <v>0</v>
      </c>
      <c r="BG155" s="259">
        <f>IF(N155="zákl. prenesená",J155,0)</f>
        <v>0</v>
      </c>
      <c r="BH155" s="259">
        <f>IF(N155="zníž. prenesená",J155,0)</f>
        <v>0</v>
      </c>
      <c r="BI155" s="259">
        <f>IF(N155="nulová",J155,0)</f>
        <v>0</v>
      </c>
      <c r="BJ155" s="18" t="s">
        <v>90</v>
      </c>
      <c r="BK155" s="260">
        <f>ROUND(I155*H155,3)</f>
        <v>0</v>
      </c>
      <c r="BL155" s="18" t="s">
        <v>138</v>
      </c>
      <c r="BM155" s="258" t="s">
        <v>195</v>
      </c>
    </row>
    <row r="156" s="2" customFormat="1" ht="21.75" customHeight="1">
      <c r="A156" s="39"/>
      <c r="B156" s="40"/>
      <c r="C156" s="247" t="s">
        <v>196</v>
      </c>
      <c r="D156" s="247" t="s">
        <v>134</v>
      </c>
      <c r="E156" s="248" t="s">
        <v>197</v>
      </c>
      <c r="F156" s="249" t="s">
        <v>198</v>
      </c>
      <c r="G156" s="250" t="s">
        <v>199</v>
      </c>
      <c r="H156" s="251">
        <v>85.697999999999993</v>
      </c>
      <c r="I156" s="252"/>
      <c r="J156" s="251">
        <f>ROUND(I156*H156,3)</f>
        <v>0</v>
      </c>
      <c r="K156" s="253"/>
      <c r="L156" s="45"/>
      <c r="M156" s="254" t="s">
        <v>1</v>
      </c>
      <c r="N156" s="255" t="s">
        <v>43</v>
      </c>
      <c r="O156" s="92"/>
      <c r="P156" s="256">
        <f>O156*H156</f>
        <v>0</v>
      </c>
      <c r="Q156" s="256">
        <v>0</v>
      </c>
      <c r="R156" s="256">
        <f>Q156*H156</f>
        <v>0</v>
      </c>
      <c r="S156" s="256">
        <v>0</v>
      </c>
      <c r="T156" s="25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8" t="s">
        <v>138</v>
      </c>
      <c r="AT156" s="258" t="s">
        <v>134</v>
      </c>
      <c r="AU156" s="258" t="s">
        <v>90</v>
      </c>
      <c r="AY156" s="18" t="s">
        <v>132</v>
      </c>
      <c r="BE156" s="259">
        <f>IF(N156="základná",J156,0)</f>
        <v>0</v>
      </c>
      <c r="BF156" s="259">
        <f>IF(N156="znížená",J156,0)</f>
        <v>0</v>
      </c>
      <c r="BG156" s="259">
        <f>IF(N156="zákl. prenesená",J156,0)</f>
        <v>0</v>
      </c>
      <c r="BH156" s="259">
        <f>IF(N156="zníž. prenesená",J156,0)</f>
        <v>0</v>
      </c>
      <c r="BI156" s="259">
        <f>IF(N156="nulová",J156,0)</f>
        <v>0</v>
      </c>
      <c r="BJ156" s="18" t="s">
        <v>90</v>
      </c>
      <c r="BK156" s="260">
        <f>ROUND(I156*H156,3)</f>
        <v>0</v>
      </c>
      <c r="BL156" s="18" t="s">
        <v>138</v>
      </c>
      <c r="BM156" s="258" t="s">
        <v>200</v>
      </c>
    </row>
    <row r="157" s="13" customFormat="1">
      <c r="A157" s="13"/>
      <c r="B157" s="261"/>
      <c r="C157" s="262"/>
      <c r="D157" s="263" t="s">
        <v>140</v>
      </c>
      <c r="E157" s="264" t="s">
        <v>1</v>
      </c>
      <c r="F157" s="265" t="s">
        <v>201</v>
      </c>
      <c r="G157" s="262"/>
      <c r="H157" s="266">
        <v>85.697999999999993</v>
      </c>
      <c r="I157" s="267"/>
      <c r="J157" s="262"/>
      <c r="K157" s="262"/>
      <c r="L157" s="268"/>
      <c r="M157" s="269"/>
      <c r="N157" s="270"/>
      <c r="O157" s="270"/>
      <c r="P157" s="270"/>
      <c r="Q157" s="270"/>
      <c r="R157" s="270"/>
      <c r="S157" s="270"/>
      <c r="T157" s="27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72" t="s">
        <v>140</v>
      </c>
      <c r="AU157" s="272" t="s">
        <v>90</v>
      </c>
      <c r="AV157" s="13" t="s">
        <v>90</v>
      </c>
      <c r="AW157" s="13" t="s">
        <v>30</v>
      </c>
      <c r="AX157" s="13" t="s">
        <v>77</v>
      </c>
      <c r="AY157" s="272" t="s">
        <v>132</v>
      </c>
    </row>
    <row r="158" s="14" customFormat="1">
      <c r="A158" s="14"/>
      <c r="B158" s="273"/>
      <c r="C158" s="274"/>
      <c r="D158" s="263" t="s">
        <v>140</v>
      </c>
      <c r="E158" s="275" t="s">
        <v>1</v>
      </c>
      <c r="F158" s="276" t="s">
        <v>142</v>
      </c>
      <c r="G158" s="274"/>
      <c r="H158" s="277">
        <v>85.697999999999993</v>
      </c>
      <c r="I158" s="278"/>
      <c r="J158" s="274"/>
      <c r="K158" s="274"/>
      <c r="L158" s="279"/>
      <c r="M158" s="280"/>
      <c r="N158" s="281"/>
      <c r="O158" s="281"/>
      <c r="P158" s="281"/>
      <c r="Q158" s="281"/>
      <c r="R158" s="281"/>
      <c r="S158" s="281"/>
      <c r="T158" s="28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83" t="s">
        <v>140</v>
      </c>
      <c r="AU158" s="283" t="s">
        <v>90</v>
      </c>
      <c r="AV158" s="14" t="s">
        <v>138</v>
      </c>
      <c r="AW158" s="14" t="s">
        <v>30</v>
      </c>
      <c r="AX158" s="14" t="s">
        <v>84</v>
      </c>
      <c r="AY158" s="283" t="s">
        <v>132</v>
      </c>
    </row>
    <row r="159" s="12" customFormat="1" ht="22.8" customHeight="1">
      <c r="A159" s="12"/>
      <c r="B159" s="232"/>
      <c r="C159" s="233"/>
      <c r="D159" s="234" t="s">
        <v>76</v>
      </c>
      <c r="E159" s="245" t="s">
        <v>179</v>
      </c>
      <c r="F159" s="245" t="s">
        <v>202</v>
      </c>
      <c r="G159" s="233"/>
      <c r="H159" s="233"/>
      <c r="I159" s="236"/>
      <c r="J159" s="246">
        <f>BK159</f>
        <v>0</v>
      </c>
      <c r="K159" s="233"/>
      <c r="L159" s="237"/>
      <c r="M159" s="238"/>
      <c r="N159" s="239"/>
      <c r="O159" s="239"/>
      <c r="P159" s="240">
        <f>SUM(P160:P184)</f>
        <v>0</v>
      </c>
      <c r="Q159" s="239"/>
      <c r="R159" s="240">
        <f>SUM(R160:R184)</f>
        <v>0</v>
      </c>
      <c r="S159" s="239"/>
      <c r="T159" s="241">
        <f>SUM(T160:T184)</f>
        <v>0.375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42" t="s">
        <v>84</v>
      </c>
      <c r="AT159" s="243" t="s">
        <v>76</v>
      </c>
      <c r="AU159" s="243" t="s">
        <v>84</v>
      </c>
      <c r="AY159" s="242" t="s">
        <v>132</v>
      </c>
      <c r="BK159" s="244">
        <f>SUM(BK160:BK184)</f>
        <v>0</v>
      </c>
    </row>
    <row r="160" s="2" customFormat="1" ht="16.5" customHeight="1">
      <c r="A160" s="39"/>
      <c r="B160" s="40"/>
      <c r="C160" s="247" t="s">
        <v>203</v>
      </c>
      <c r="D160" s="247" t="s">
        <v>134</v>
      </c>
      <c r="E160" s="248" t="s">
        <v>204</v>
      </c>
      <c r="F160" s="249" t="s">
        <v>205</v>
      </c>
      <c r="G160" s="250" t="s">
        <v>206</v>
      </c>
      <c r="H160" s="251">
        <v>3</v>
      </c>
      <c r="I160" s="252"/>
      <c r="J160" s="251">
        <f>ROUND(I160*H160,3)</f>
        <v>0</v>
      </c>
      <c r="K160" s="253"/>
      <c r="L160" s="45"/>
      <c r="M160" s="254" t="s">
        <v>1</v>
      </c>
      <c r="N160" s="255" t="s">
        <v>43</v>
      </c>
      <c r="O160" s="92"/>
      <c r="P160" s="256">
        <f>O160*H160</f>
        <v>0</v>
      </c>
      <c r="Q160" s="256">
        <v>0</v>
      </c>
      <c r="R160" s="256">
        <f>Q160*H160</f>
        <v>0</v>
      </c>
      <c r="S160" s="256">
        <v>0.125</v>
      </c>
      <c r="T160" s="257">
        <f>S160*H160</f>
        <v>0.375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8" t="s">
        <v>138</v>
      </c>
      <c r="AT160" s="258" t="s">
        <v>134</v>
      </c>
      <c r="AU160" s="258" t="s">
        <v>90</v>
      </c>
      <c r="AY160" s="18" t="s">
        <v>132</v>
      </c>
      <c r="BE160" s="259">
        <f>IF(N160="základná",J160,0)</f>
        <v>0</v>
      </c>
      <c r="BF160" s="259">
        <f>IF(N160="znížená",J160,0)</f>
        <v>0</v>
      </c>
      <c r="BG160" s="259">
        <f>IF(N160="zákl. prenesená",J160,0)</f>
        <v>0</v>
      </c>
      <c r="BH160" s="259">
        <f>IF(N160="zníž. prenesená",J160,0)</f>
        <v>0</v>
      </c>
      <c r="BI160" s="259">
        <f>IF(N160="nulová",J160,0)</f>
        <v>0</v>
      </c>
      <c r="BJ160" s="18" t="s">
        <v>90</v>
      </c>
      <c r="BK160" s="260">
        <f>ROUND(I160*H160,3)</f>
        <v>0</v>
      </c>
      <c r="BL160" s="18" t="s">
        <v>138</v>
      </c>
      <c r="BM160" s="258" t="s">
        <v>207</v>
      </c>
    </row>
    <row r="161" s="13" customFormat="1">
      <c r="A161" s="13"/>
      <c r="B161" s="261"/>
      <c r="C161" s="262"/>
      <c r="D161" s="263" t="s">
        <v>140</v>
      </c>
      <c r="E161" s="264" t="s">
        <v>1</v>
      </c>
      <c r="F161" s="265" t="s">
        <v>208</v>
      </c>
      <c r="G161" s="262"/>
      <c r="H161" s="266">
        <v>3</v>
      </c>
      <c r="I161" s="267"/>
      <c r="J161" s="262"/>
      <c r="K161" s="262"/>
      <c r="L161" s="268"/>
      <c r="M161" s="269"/>
      <c r="N161" s="270"/>
      <c r="O161" s="270"/>
      <c r="P161" s="270"/>
      <c r="Q161" s="270"/>
      <c r="R161" s="270"/>
      <c r="S161" s="270"/>
      <c r="T161" s="27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72" t="s">
        <v>140</v>
      </c>
      <c r="AU161" s="272" t="s">
        <v>90</v>
      </c>
      <c r="AV161" s="13" t="s">
        <v>90</v>
      </c>
      <c r="AW161" s="13" t="s">
        <v>30</v>
      </c>
      <c r="AX161" s="13" t="s">
        <v>77</v>
      </c>
      <c r="AY161" s="272" t="s">
        <v>132</v>
      </c>
    </row>
    <row r="162" s="14" customFormat="1">
      <c r="A162" s="14"/>
      <c r="B162" s="273"/>
      <c r="C162" s="274"/>
      <c r="D162" s="263" t="s">
        <v>140</v>
      </c>
      <c r="E162" s="275" t="s">
        <v>1</v>
      </c>
      <c r="F162" s="276" t="s">
        <v>142</v>
      </c>
      <c r="G162" s="274"/>
      <c r="H162" s="277">
        <v>3</v>
      </c>
      <c r="I162" s="278"/>
      <c r="J162" s="274"/>
      <c r="K162" s="274"/>
      <c r="L162" s="279"/>
      <c r="M162" s="280"/>
      <c r="N162" s="281"/>
      <c r="O162" s="281"/>
      <c r="P162" s="281"/>
      <c r="Q162" s="281"/>
      <c r="R162" s="281"/>
      <c r="S162" s="281"/>
      <c r="T162" s="28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83" t="s">
        <v>140</v>
      </c>
      <c r="AU162" s="283" t="s">
        <v>90</v>
      </c>
      <c r="AV162" s="14" t="s">
        <v>138</v>
      </c>
      <c r="AW162" s="14" t="s">
        <v>30</v>
      </c>
      <c r="AX162" s="14" t="s">
        <v>84</v>
      </c>
      <c r="AY162" s="283" t="s">
        <v>132</v>
      </c>
    </row>
    <row r="163" s="2" customFormat="1" ht="16.5" customHeight="1">
      <c r="A163" s="39"/>
      <c r="B163" s="40"/>
      <c r="C163" s="247" t="s">
        <v>209</v>
      </c>
      <c r="D163" s="247" t="s">
        <v>134</v>
      </c>
      <c r="E163" s="248" t="s">
        <v>210</v>
      </c>
      <c r="F163" s="249" t="s">
        <v>211</v>
      </c>
      <c r="G163" s="250" t="s">
        <v>199</v>
      </c>
      <c r="H163" s="251">
        <v>43.137</v>
      </c>
      <c r="I163" s="252"/>
      <c r="J163" s="251">
        <f>ROUND(I163*H163,3)</f>
        <v>0</v>
      </c>
      <c r="K163" s="253"/>
      <c r="L163" s="45"/>
      <c r="M163" s="254" t="s">
        <v>1</v>
      </c>
      <c r="N163" s="255" t="s">
        <v>43</v>
      </c>
      <c r="O163" s="92"/>
      <c r="P163" s="256">
        <f>O163*H163</f>
        <v>0</v>
      </c>
      <c r="Q163" s="256">
        <v>0</v>
      </c>
      <c r="R163" s="256">
        <f>Q163*H163</f>
        <v>0</v>
      </c>
      <c r="S163" s="256">
        <v>0</v>
      </c>
      <c r="T163" s="25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8" t="s">
        <v>138</v>
      </c>
      <c r="AT163" s="258" t="s">
        <v>134</v>
      </c>
      <c r="AU163" s="258" t="s">
        <v>90</v>
      </c>
      <c r="AY163" s="18" t="s">
        <v>132</v>
      </c>
      <c r="BE163" s="259">
        <f>IF(N163="základná",J163,0)</f>
        <v>0</v>
      </c>
      <c r="BF163" s="259">
        <f>IF(N163="znížená",J163,0)</f>
        <v>0</v>
      </c>
      <c r="BG163" s="259">
        <f>IF(N163="zákl. prenesená",J163,0)</f>
        <v>0</v>
      </c>
      <c r="BH163" s="259">
        <f>IF(N163="zníž. prenesená",J163,0)</f>
        <v>0</v>
      </c>
      <c r="BI163" s="259">
        <f>IF(N163="nulová",J163,0)</f>
        <v>0</v>
      </c>
      <c r="BJ163" s="18" t="s">
        <v>90</v>
      </c>
      <c r="BK163" s="260">
        <f>ROUND(I163*H163,3)</f>
        <v>0</v>
      </c>
      <c r="BL163" s="18" t="s">
        <v>138</v>
      </c>
      <c r="BM163" s="258" t="s">
        <v>212</v>
      </c>
    </row>
    <row r="164" s="2" customFormat="1" ht="21.75" customHeight="1">
      <c r="A164" s="39"/>
      <c r="B164" s="40"/>
      <c r="C164" s="247" t="s">
        <v>213</v>
      </c>
      <c r="D164" s="247" t="s">
        <v>134</v>
      </c>
      <c r="E164" s="248" t="s">
        <v>214</v>
      </c>
      <c r="F164" s="249" t="s">
        <v>215</v>
      </c>
      <c r="G164" s="250" t="s">
        <v>199</v>
      </c>
      <c r="H164" s="251">
        <v>603.91800000000001</v>
      </c>
      <c r="I164" s="252"/>
      <c r="J164" s="251">
        <f>ROUND(I164*H164,3)</f>
        <v>0</v>
      </c>
      <c r="K164" s="253"/>
      <c r="L164" s="45"/>
      <c r="M164" s="254" t="s">
        <v>1</v>
      </c>
      <c r="N164" s="255" t="s">
        <v>43</v>
      </c>
      <c r="O164" s="92"/>
      <c r="P164" s="256">
        <f>O164*H164</f>
        <v>0</v>
      </c>
      <c r="Q164" s="256">
        <v>0</v>
      </c>
      <c r="R164" s="256">
        <f>Q164*H164</f>
        <v>0</v>
      </c>
      <c r="S164" s="256">
        <v>0</v>
      </c>
      <c r="T164" s="25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8" t="s">
        <v>138</v>
      </c>
      <c r="AT164" s="258" t="s">
        <v>134</v>
      </c>
      <c r="AU164" s="258" t="s">
        <v>90</v>
      </c>
      <c r="AY164" s="18" t="s">
        <v>132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8" t="s">
        <v>90</v>
      </c>
      <c r="BK164" s="260">
        <f>ROUND(I164*H164,3)</f>
        <v>0</v>
      </c>
      <c r="BL164" s="18" t="s">
        <v>138</v>
      </c>
      <c r="BM164" s="258" t="s">
        <v>216</v>
      </c>
    </row>
    <row r="165" s="13" customFormat="1">
      <c r="A165" s="13"/>
      <c r="B165" s="261"/>
      <c r="C165" s="262"/>
      <c r="D165" s="263" t="s">
        <v>140</v>
      </c>
      <c r="E165" s="264" t="s">
        <v>1</v>
      </c>
      <c r="F165" s="265" t="s">
        <v>217</v>
      </c>
      <c r="G165" s="262"/>
      <c r="H165" s="266">
        <v>603.91800000000001</v>
      </c>
      <c r="I165" s="267"/>
      <c r="J165" s="262"/>
      <c r="K165" s="262"/>
      <c r="L165" s="268"/>
      <c r="M165" s="269"/>
      <c r="N165" s="270"/>
      <c r="O165" s="270"/>
      <c r="P165" s="270"/>
      <c r="Q165" s="270"/>
      <c r="R165" s="270"/>
      <c r="S165" s="270"/>
      <c r="T165" s="27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72" t="s">
        <v>140</v>
      </c>
      <c r="AU165" s="272" t="s">
        <v>90</v>
      </c>
      <c r="AV165" s="13" t="s">
        <v>90</v>
      </c>
      <c r="AW165" s="13" t="s">
        <v>30</v>
      </c>
      <c r="AX165" s="13" t="s">
        <v>77</v>
      </c>
      <c r="AY165" s="272" t="s">
        <v>132</v>
      </c>
    </row>
    <row r="166" s="14" customFormat="1">
      <c r="A166" s="14"/>
      <c r="B166" s="273"/>
      <c r="C166" s="274"/>
      <c r="D166" s="263" t="s">
        <v>140</v>
      </c>
      <c r="E166" s="275" t="s">
        <v>1</v>
      </c>
      <c r="F166" s="276" t="s">
        <v>142</v>
      </c>
      <c r="G166" s="274"/>
      <c r="H166" s="277">
        <v>603.91800000000001</v>
      </c>
      <c r="I166" s="278"/>
      <c r="J166" s="274"/>
      <c r="K166" s="274"/>
      <c r="L166" s="279"/>
      <c r="M166" s="280"/>
      <c r="N166" s="281"/>
      <c r="O166" s="281"/>
      <c r="P166" s="281"/>
      <c r="Q166" s="281"/>
      <c r="R166" s="281"/>
      <c r="S166" s="281"/>
      <c r="T166" s="28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83" t="s">
        <v>140</v>
      </c>
      <c r="AU166" s="283" t="s">
        <v>90</v>
      </c>
      <c r="AV166" s="14" t="s">
        <v>138</v>
      </c>
      <c r="AW166" s="14" t="s">
        <v>30</v>
      </c>
      <c r="AX166" s="14" t="s">
        <v>84</v>
      </c>
      <c r="AY166" s="283" t="s">
        <v>132</v>
      </c>
    </row>
    <row r="167" s="2" customFormat="1" ht="21.75" customHeight="1">
      <c r="A167" s="39"/>
      <c r="B167" s="40"/>
      <c r="C167" s="247" t="s">
        <v>218</v>
      </c>
      <c r="D167" s="247" t="s">
        <v>134</v>
      </c>
      <c r="E167" s="248" t="s">
        <v>219</v>
      </c>
      <c r="F167" s="249" t="s">
        <v>220</v>
      </c>
      <c r="G167" s="250" t="s">
        <v>199</v>
      </c>
      <c r="H167" s="251">
        <v>43.137</v>
      </c>
      <c r="I167" s="252"/>
      <c r="J167" s="251">
        <f>ROUND(I167*H167,3)</f>
        <v>0</v>
      </c>
      <c r="K167" s="253"/>
      <c r="L167" s="45"/>
      <c r="M167" s="254" t="s">
        <v>1</v>
      </c>
      <c r="N167" s="255" t="s">
        <v>43</v>
      </c>
      <c r="O167" s="92"/>
      <c r="P167" s="256">
        <f>O167*H167</f>
        <v>0</v>
      </c>
      <c r="Q167" s="256">
        <v>0</v>
      </c>
      <c r="R167" s="256">
        <f>Q167*H167</f>
        <v>0</v>
      </c>
      <c r="S167" s="256">
        <v>0</v>
      </c>
      <c r="T167" s="25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8" t="s">
        <v>138</v>
      </c>
      <c r="AT167" s="258" t="s">
        <v>134</v>
      </c>
      <c r="AU167" s="258" t="s">
        <v>90</v>
      </c>
      <c r="AY167" s="18" t="s">
        <v>132</v>
      </c>
      <c r="BE167" s="259">
        <f>IF(N167="základná",J167,0)</f>
        <v>0</v>
      </c>
      <c r="BF167" s="259">
        <f>IF(N167="znížená",J167,0)</f>
        <v>0</v>
      </c>
      <c r="BG167" s="259">
        <f>IF(N167="zákl. prenesená",J167,0)</f>
        <v>0</v>
      </c>
      <c r="BH167" s="259">
        <f>IF(N167="zníž. prenesená",J167,0)</f>
        <v>0</v>
      </c>
      <c r="BI167" s="259">
        <f>IF(N167="nulová",J167,0)</f>
        <v>0</v>
      </c>
      <c r="BJ167" s="18" t="s">
        <v>90</v>
      </c>
      <c r="BK167" s="260">
        <f>ROUND(I167*H167,3)</f>
        <v>0</v>
      </c>
      <c r="BL167" s="18" t="s">
        <v>138</v>
      </c>
      <c r="BM167" s="258" t="s">
        <v>221</v>
      </c>
    </row>
    <row r="168" s="2" customFormat="1" ht="21.75" customHeight="1">
      <c r="A168" s="39"/>
      <c r="B168" s="40"/>
      <c r="C168" s="247" t="s">
        <v>222</v>
      </c>
      <c r="D168" s="247" t="s">
        <v>134</v>
      </c>
      <c r="E168" s="248" t="s">
        <v>223</v>
      </c>
      <c r="F168" s="249" t="s">
        <v>224</v>
      </c>
      <c r="G168" s="250" t="s">
        <v>199</v>
      </c>
      <c r="H168" s="251">
        <v>345.096</v>
      </c>
      <c r="I168" s="252"/>
      <c r="J168" s="251">
        <f>ROUND(I168*H168,3)</f>
        <v>0</v>
      </c>
      <c r="K168" s="253"/>
      <c r="L168" s="45"/>
      <c r="M168" s="254" t="s">
        <v>1</v>
      </c>
      <c r="N168" s="255" t="s">
        <v>43</v>
      </c>
      <c r="O168" s="92"/>
      <c r="P168" s="256">
        <f>O168*H168</f>
        <v>0</v>
      </c>
      <c r="Q168" s="256">
        <v>0</v>
      </c>
      <c r="R168" s="256">
        <f>Q168*H168</f>
        <v>0</v>
      </c>
      <c r="S168" s="256">
        <v>0</v>
      </c>
      <c r="T168" s="25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58" t="s">
        <v>138</v>
      </c>
      <c r="AT168" s="258" t="s">
        <v>134</v>
      </c>
      <c r="AU168" s="258" t="s">
        <v>90</v>
      </c>
      <c r="AY168" s="18" t="s">
        <v>132</v>
      </c>
      <c r="BE168" s="259">
        <f>IF(N168="základná",J168,0)</f>
        <v>0</v>
      </c>
      <c r="BF168" s="259">
        <f>IF(N168="znížená",J168,0)</f>
        <v>0</v>
      </c>
      <c r="BG168" s="259">
        <f>IF(N168="zákl. prenesená",J168,0)</f>
        <v>0</v>
      </c>
      <c r="BH168" s="259">
        <f>IF(N168="zníž. prenesená",J168,0)</f>
        <v>0</v>
      </c>
      <c r="BI168" s="259">
        <f>IF(N168="nulová",J168,0)</f>
        <v>0</v>
      </c>
      <c r="BJ168" s="18" t="s">
        <v>90</v>
      </c>
      <c r="BK168" s="260">
        <f>ROUND(I168*H168,3)</f>
        <v>0</v>
      </c>
      <c r="BL168" s="18" t="s">
        <v>138</v>
      </c>
      <c r="BM168" s="258" t="s">
        <v>225</v>
      </c>
    </row>
    <row r="169" s="13" customFormat="1">
      <c r="A169" s="13"/>
      <c r="B169" s="261"/>
      <c r="C169" s="262"/>
      <c r="D169" s="263" t="s">
        <v>140</v>
      </c>
      <c r="E169" s="264" t="s">
        <v>1</v>
      </c>
      <c r="F169" s="265" t="s">
        <v>226</v>
      </c>
      <c r="G169" s="262"/>
      <c r="H169" s="266">
        <v>345.096</v>
      </c>
      <c r="I169" s="267"/>
      <c r="J169" s="262"/>
      <c r="K169" s="262"/>
      <c r="L169" s="268"/>
      <c r="M169" s="269"/>
      <c r="N169" s="270"/>
      <c r="O169" s="270"/>
      <c r="P169" s="270"/>
      <c r="Q169" s="270"/>
      <c r="R169" s="270"/>
      <c r="S169" s="270"/>
      <c r="T169" s="27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72" t="s">
        <v>140</v>
      </c>
      <c r="AU169" s="272" t="s">
        <v>90</v>
      </c>
      <c r="AV169" s="13" t="s">
        <v>90</v>
      </c>
      <c r="AW169" s="13" t="s">
        <v>30</v>
      </c>
      <c r="AX169" s="13" t="s">
        <v>77</v>
      </c>
      <c r="AY169" s="272" t="s">
        <v>132</v>
      </c>
    </row>
    <row r="170" s="14" customFormat="1">
      <c r="A170" s="14"/>
      <c r="B170" s="273"/>
      <c r="C170" s="274"/>
      <c r="D170" s="263" t="s">
        <v>140</v>
      </c>
      <c r="E170" s="275" t="s">
        <v>1</v>
      </c>
      <c r="F170" s="276" t="s">
        <v>142</v>
      </c>
      <c r="G170" s="274"/>
      <c r="H170" s="277">
        <v>345.096</v>
      </c>
      <c r="I170" s="278"/>
      <c r="J170" s="274"/>
      <c r="K170" s="274"/>
      <c r="L170" s="279"/>
      <c r="M170" s="280"/>
      <c r="N170" s="281"/>
      <c r="O170" s="281"/>
      <c r="P170" s="281"/>
      <c r="Q170" s="281"/>
      <c r="R170" s="281"/>
      <c r="S170" s="281"/>
      <c r="T170" s="28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83" t="s">
        <v>140</v>
      </c>
      <c r="AU170" s="283" t="s">
        <v>90</v>
      </c>
      <c r="AV170" s="14" t="s">
        <v>138</v>
      </c>
      <c r="AW170" s="14" t="s">
        <v>30</v>
      </c>
      <c r="AX170" s="14" t="s">
        <v>84</v>
      </c>
      <c r="AY170" s="283" t="s">
        <v>132</v>
      </c>
    </row>
    <row r="171" s="2" customFormat="1" ht="21.75" customHeight="1">
      <c r="A171" s="39"/>
      <c r="B171" s="40"/>
      <c r="C171" s="247" t="s">
        <v>227</v>
      </c>
      <c r="D171" s="247" t="s">
        <v>134</v>
      </c>
      <c r="E171" s="248" t="s">
        <v>228</v>
      </c>
      <c r="F171" s="249" t="s">
        <v>229</v>
      </c>
      <c r="G171" s="250" t="s">
        <v>199</v>
      </c>
      <c r="H171" s="251">
        <v>38.490000000000002</v>
      </c>
      <c r="I171" s="252"/>
      <c r="J171" s="251">
        <f>ROUND(I171*H171,3)</f>
        <v>0</v>
      </c>
      <c r="K171" s="253"/>
      <c r="L171" s="45"/>
      <c r="M171" s="254" t="s">
        <v>1</v>
      </c>
      <c r="N171" s="255" t="s">
        <v>43</v>
      </c>
      <c r="O171" s="92"/>
      <c r="P171" s="256">
        <f>O171*H171</f>
        <v>0</v>
      </c>
      <c r="Q171" s="256">
        <v>0</v>
      </c>
      <c r="R171" s="256">
        <f>Q171*H171</f>
        <v>0</v>
      </c>
      <c r="S171" s="256">
        <v>0</v>
      </c>
      <c r="T171" s="25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8" t="s">
        <v>138</v>
      </c>
      <c r="AT171" s="258" t="s">
        <v>134</v>
      </c>
      <c r="AU171" s="258" t="s">
        <v>90</v>
      </c>
      <c r="AY171" s="18" t="s">
        <v>132</v>
      </c>
      <c r="BE171" s="259">
        <f>IF(N171="základná",J171,0)</f>
        <v>0</v>
      </c>
      <c r="BF171" s="259">
        <f>IF(N171="znížená",J171,0)</f>
        <v>0</v>
      </c>
      <c r="BG171" s="259">
        <f>IF(N171="zákl. prenesená",J171,0)</f>
        <v>0</v>
      </c>
      <c r="BH171" s="259">
        <f>IF(N171="zníž. prenesená",J171,0)</f>
        <v>0</v>
      </c>
      <c r="BI171" s="259">
        <f>IF(N171="nulová",J171,0)</f>
        <v>0</v>
      </c>
      <c r="BJ171" s="18" t="s">
        <v>90</v>
      </c>
      <c r="BK171" s="260">
        <f>ROUND(I171*H171,3)</f>
        <v>0</v>
      </c>
      <c r="BL171" s="18" t="s">
        <v>138</v>
      </c>
      <c r="BM171" s="258" t="s">
        <v>230</v>
      </c>
    </row>
    <row r="172" s="13" customFormat="1">
      <c r="A172" s="13"/>
      <c r="B172" s="261"/>
      <c r="C172" s="262"/>
      <c r="D172" s="263" t="s">
        <v>140</v>
      </c>
      <c r="E172" s="264" t="s">
        <v>1</v>
      </c>
      <c r="F172" s="265" t="s">
        <v>231</v>
      </c>
      <c r="G172" s="262"/>
      <c r="H172" s="266">
        <v>21.800000000000001</v>
      </c>
      <c r="I172" s="267"/>
      <c r="J172" s="262"/>
      <c r="K172" s="262"/>
      <c r="L172" s="268"/>
      <c r="M172" s="269"/>
      <c r="N172" s="270"/>
      <c r="O172" s="270"/>
      <c r="P172" s="270"/>
      <c r="Q172" s="270"/>
      <c r="R172" s="270"/>
      <c r="S172" s="270"/>
      <c r="T172" s="27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72" t="s">
        <v>140</v>
      </c>
      <c r="AU172" s="272" t="s">
        <v>90</v>
      </c>
      <c r="AV172" s="13" t="s">
        <v>90</v>
      </c>
      <c r="AW172" s="13" t="s">
        <v>30</v>
      </c>
      <c r="AX172" s="13" t="s">
        <v>77</v>
      </c>
      <c r="AY172" s="272" t="s">
        <v>132</v>
      </c>
    </row>
    <row r="173" s="13" customFormat="1">
      <c r="A173" s="13"/>
      <c r="B173" s="261"/>
      <c r="C173" s="262"/>
      <c r="D173" s="263" t="s">
        <v>140</v>
      </c>
      <c r="E173" s="264" t="s">
        <v>1</v>
      </c>
      <c r="F173" s="265" t="s">
        <v>232</v>
      </c>
      <c r="G173" s="262"/>
      <c r="H173" s="266">
        <v>16.690000000000001</v>
      </c>
      <c r="I173" s="267"/>
      <c r="J173" s="262"/>
      <c r="K173" s="262"/>
      <c r="L173" s="268"/>
      <c r="M173" s="269"/>
      <c r="N173" s="270"/>
      <c r="O173" s="270"/>
      <c r="P173" s="270"/>
      <c r="Q173" s="270"/>
      <c r="R173" s="270"/>
      <c r="S173" s="270"/>
      <c r="T173" s="27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72" t="s">
        <v>140</v>
      </c>
      <c r="AU173" s="272" t="s">
        <v>90</v>
      </c>
      <c r="AV173" s="13" t="s">
        <v>90</v>
      </c>
      <c r="AW173" s="13" t="s">
        <v>30</v>
      </c>
      <c r="AX173" s="13" t="s">
        <v>77</v>
      </c>
      <c r="AY173" s="272" t="s">
        <v>132</v>
      </c>
    </row>
    <row r="174" s="14" customFormat="1">
      <c r="A174" s="14"/>
      <c r="B174" s="273"/>
      <c r="C174" s="274"/>
      <c r="D174" s="263" t="s">
        <v>140</v>
      </c>
      <c r="E174" s="275" t="s">
        <v>1</v>
      </c>
      <c r="F174" s="276" t="s">
        <v>142</v>
      </c>
      <c r="G174" s="274"/>
      <c r="H174" s="277">
        <v>38.490000000000002</v>
      </c>
      <c r="I174" s="278"/>
      <c r="J174" s="274"/>
      <c r="K174" s="274"/>
      <c r="L174" s="279"/>
      <c r="M174" s="280"/>
      <c r="N174" s="281"/>
      <c r="O174" s="281"/>
      <c r="P174" s="281"/>
      <c r="Q174" s="281"/>
      <c r="R174" s="281"/>
      <c r="S174" s="281"/>
      <c r="T174" s="28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83" t="s">
        <v>140</v>
      </c>
      <c r="AU174" s="283" t="s">
        <v>90</v>
      </c>
      <c r="AV174" s="14" t="s">
        <v>138</v>
      </c>
      <c r="AW174" s="14" t="s">
        <v>30</v>
      </c>
      <c r="AX174" s="14" t="s">
        <v>84</v>
      </c>
      <c r="AY174" s="283" t="s">
        <v>132</v>
      </c>
    </row>
    <row r="175" s="2" customFormat="1" ht="21.75" customHeight="1">
      <c r="A175" s="39"/>
      <c r="B175" s="40"/>
      <c r="C175" s="247" t="s">
        <v>7</v>
      </c>
      <c r="D175" s="247" t="s">
        <v>134</v>
      </c>
      <c r="E175" s="248" t="s">
        <v>233</v>
      </c>
      <c r="F175" s="249" t="s">
        <v>234</v>
      </c>
      <c r="G175" s="250" t="s">
        <v>199</v>
      </c>
      <c r="H175" s="251">
        <v>4.2729999999999997</v>
      </c>
      <c r="I175" s="252"/>
      <c r="J175" s="251">
        <f>ROUND(I175*H175,3)</f>
        <v>0</v>
      </c>
      <c r="K175" s="253"/>
      <c r="L175" s="45"/>
      <c r="M175" s="254" t="s">
        <v>1</v>
      </c>
      <c r="N175" s="255" t="s">
        <v>43</v>
      </c>
      <c r="O175" s="92"/>
      <c r="P175" s="256">
        <f>O175*H175</f>
        <v>0</v>
      </c>
      <c r="Q175" s="256">
        <v>0</v>
      </c>
      <c r="R175" s="256">
        <f>Q175*H175</f>
        <v>0</v>
      </c>
      <c r="S175" s="256">
        <v>0</v>
      </c>
      <c r="T175" s="25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8" t="s">
        <v>138</v>
      </c>
      <c r="AT175" s="258" t="s">
        <v>134</v>
      </c>
      <c r="AU175" s="258" t="s">
        <v>90</v>
      </c>
      <c r="AY175" s="18" t="s">
        <v>132</v>
      </c>
      <c r="BE175" s="259">
        <f>IF(N175="základná",J175,0)</f>
        <v>0</v>
      </c>
      <c r="BF175" s="259">
        <f>IF(N175="znížená",J175,0)</f>
        <v>0</v>
      </c>
      <c r="BG175" s="259">
        <f>IF(N175="zákl. prenesená",J175,0)</f>
        <v>0</v>
      </c>
      <c r="BH175" s="259">
        <f>IF(N175="zníž. prenesená",J175,0)</f>
        <v>0</v>
      </c>
      <c r="BI175" s="259">
        <f>IF(N175="nulová",J175,0)</f>
        <v>0</v>
      </c>
      <c r="BJ175" s="18" t="s">
        <v>90</v>
      </c>
      <c r="BK175" s="260">
        <f>ROUND(I175*H175,3)</f>
        <v>0</v>
      </c>
      <c r="BL175" s="18" t="s">
        <v>138</v>
      </c>
      <c r="BM175" s="258" t="s">
        <v>235</v>
      </c>
    </row>
    <row r="176" s="13" customFormat="1">
      <c r="A176" s="13"/>
      <c r="B176" s="261"/>
      <c r="C176" s="262"/>
      <c r="D176" s="263" t="s">
        <v>140</v>
      </c>
      <c r="E176" s="264" t="s">
        <v>1</v>
      </c>
      <c r="F176" s="265" t="s">
        <v>236</v>
      </c>
      <c r="G176" s="262"/>
      <c r="H176" s="266">
        <v>4.2729999999999997</v>
      </c>
      <c r="I176" s="267"/>
      <c r="J176" s="262"/>
      <c r="K176" s="262"/>
      <c r="L176" s="268"/>
      <c r="M176" s="269"/>
      <c r="N176" s="270"/>
      <c r="O176" s="270"/>
      <c r="P176" s="270"/>
      <c r="Q176" s="270"/>
      <c r="R176" s="270"/>
      <c r="S176" s="270"/>
      <c r="T176" s="27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72" t="s">
        <v>140</v>
      </c>
      <c r="AU176" s="272" t="s">
        <v>90</v>
      </c>
      <c r="AV176" s="13" t="s">
        <v>90</v>
      </c>
      <c r="AW176" s="13" t="s">
        <v>30</v>
      </c>
      <c r="AX176" s="13" t="s">
        <v>77</v>
      </c>
      <c r="AY176" s="272" t="s">
        <v>132</v>
      </c>
    </row>
    <row r="177" s="14" customFormat="1">
      <c r="A177" s="14"/>
      <c r="B177" s="273"/>
      <c r="C177" s="274"/>
      <c r="D177" s="263" t="s">
        <v>140</v>
      </c>
      <c r="E177" s="275" t="s">
        <v>1</v>
      </c>
      <c r="F177" s="276" t="s">
        <v>142</v>
      </c>
      <c r="G177" s="274"/>
      <c r="H177" s="277">
        <v>4.2729999999999997</v>
      </c>
      <c r="I177" s="278"/>
      <c r="J177" s="274"/>
      <c r="K177" s="274"/>
      <c r="L177" s="279"/>
      <c r="M177" s="280"/>
      <c r="N177" s="281"/>
      <c r="O177" s="281"/>
      <c r="P177" s="281"/>
      <c r="Q177" s="281"/>
      <c r="R177" s="281"/>
      <c r="S177" s="281"/>
      <c r="T177" s="28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83" t="s">
        <v>140</v>
      </c>
      <c r="AU177" s="283" t="s">
        <v>90</v>
      </c>
      <c r="AV177" s="14" t="s">
        <v>138</v>
      </c>
      <c r="AW177" s="14" t="s">
        <v>30</v>
      </c>
      <c r="AX177" s="14" t="s">
        <v>84</v>
      </c>
      <c r="AY177" s="283" t="s">
        <v>132</v>
      </c>
    </row>
    <row r="178" s="2" customFormat="1" ht="21.75" customHeight="1">
      <c r="A178" s="39"/>
      <c r="B178" s="40"/>
      <c r="C178" s="247" t="s">
        <v>237</v>
      </c>
      <c r="D178" s="247" t="s">
        <v>134</v>
      </c>
      <c r="E178" s="248" t="s">
        <v>238</v>
      </c>
      <c r="F178" s="249" t="s">
        <v>239</v>
      </c>
      <c r="G178" s="250" t="s">
        <v>199</v>
      </c>
      <c r="H178" s="251">
        <v>0.375</v>
      </c>
      <c r="I178" s="252"/>
      <c r="J178" s="251">
        <f>ROUND(I178*H178,3)</f>
        <v>0</v>
      </c>
      <c r="K178" s="253"/>
      <c r="L178" s="45"/>
      <c r="M178" s="254" t="s">
        <v>1</v>
      </c>
      <c r="N178" s="255" t="s">
        <v>43</v>
      </c>
      <c r="O178" s="92"/>
      <c r="P178" s="256">
        <f>O178*H178</f>
        <v>0</v>
      </c>
      <c r="Q178" s="256">
        <v>0</v>
      </c>
      <c r="R178" s="256">
        <f>Q178*H178</f>
        <v>0</v>
      </c>
      <c r="S178" s="256">
        <v>0</v>
      </c>
      <c r="T178" s="25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8" t="s">
        <v>138</v>
      </c>
      <c r="AT178" s="258" t="s">
        <v>134</v>
      </c>
      <c r="AU178" s="258" t="s">
        <v>90</v>
      </c>
      <c r="AY178" s="18" t="s">
        <v>132</v>
      </c>
      <c r="BE178" s="259">
        <f>IF(N178="základná",J178,0)</f>
        <v>0</v>
      </c>
      <c r="BF178" s="259">
        <f>IF(N178="znížená",J178,0)</f>
        <v>0</v>
      </c>
      <c r="BG178" s="259">
        <f>IF(N178="zákl. prenesená",J178,0)</f>
        <v>0</v>
      </c>
      <c r="BH178" s="259">
        <f>IF(N178="zníž. prenesená",J178,0)</f>
        <v>0</v>
      </c>
      <c r="BI178" s="259">
        <f>IF(N178="nulová",J178,0)</f>
        <v>0</v>
      </c>
      <c r="BJ178" s="18" t="s">
        <v>90</v>
      </c>
      <c r="BK178" s="260">
        <f>ROUND(I178*H178,3)</f>
        <v>0</v>
      </c>
      <c r="BL178" s="18" t="s">
        <v>138</v>
      </c>
      <c r="BM178" s="258" t="s">
        <v>240</v>
      </c>
    </row>
    <row r="179" s="13" customFormat="1">
      <c r="A179" s="13"/>
      <c r="B179" s="261"/>
      <c r="C179" s="262"/>
      <c r="D179" s="263" t="s">
        <v>140</v>
      </c>
      <c r="E179" s="264" t="s">
        <v>1</v>
      </c>
      <c r="F179" s="265" t="s">
        <v>241</v>
      </c>
      <c r="G179" s="262"/>
      <c r="H179" s="266">
        <v>0.375</v>
      </c>
      <c r="I179" s="267"/>
      <c r="J179" s="262"/>
      <c r="K179" s="262"/>
      <c r="L179" s="268"/>
      <c r="M179" s="269"/>
      <c r="N179" s="270"/>
      <c r="O179" s="270"/>
      <c r="P179" s="270"/>
      <c r="Q179" s="270"/>
      <c r="R179" s="270"/>
      <c r="S179" s="270"/>
      <c r="T179" s="27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72" t="s">
        <v>140</v>
      </c>
      <c r="AU179" s="272" t="s">
        <v>90</v>
      </c>
      <c r="AV179" s="13" t="s">
        <v>90</v>
      </c>
      <c r="AW179" s="13" t="s">
        <v>30</v>
      </c>
      <c r="AX179" s="13" t="s">
        <v>77</v>
      </c>
      <c r="AY179" s="272" t="s">
        <v>132</v>
      </c>
    </row>
    <row r="180" s="14" customFormat="1">
      <c r="A180" s="14"/>
      <c r="B180" s="273"/>
      <c r="C180" s="274"/>
      <c r="D180" s="263" t="s">
        <v>140</v>
      </c>
      <c r="E180" s="275" t="s">
        <v>1</v>
      </c>
      <c r="F180" s="276" t="s">
        <v>142</v>
      </c>
      <c r="G180" s="274"/>
      <c r="H180" s="277">
        <v>0.375</v>
      </c>
      <c r="I180" s="278"/>
      <c r="J180" s="274"/>
      <c r="K180" s="274"/>
      <c r="L180" s="279"/>
      <c r="M180" s="280"/>
      <c r="N180" s="281"/>
      <c r="O180" s="281"/>
      <c r="P180" s="281"/>
      <c r="Q180" s="281"/>
      <c r="R180" s="281"/>
      <c r="S180" s="281"/>
      <c r="T180" s="28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83" t="s">
        <v>140</v>
      </c>
      <c r="AU180" s="283" t="s">
        <v>90</v>
      </c>
      <c r="AV180" s="14" t="s">
        <v>138</v>
      </c>
      <c r="AW180" s="14" t="s">
        <v>30</v>
      </c>
      <c r="AX180" s="14" t="s">
        <v>84</v>
      </c>
      <c r="AY180" s="283" t="s">
        <v>132</v>
      </c>
    </row>
    <row r="181" s="2" customFormat="1" ht="16.5" customHeight="1">
      <c r="A181" s="39"/>
      <c r="B181" s="40"/>
      <c r="C181" s="247" t="s">
        <v>242</v>
      </c>
      <c r="D181" s="247" t="s">
        <v>134</v>
      </c>
      <c r="E181" s="248" t="s">
        <v>243</v>
      </c>
      <c r="F181" s="249" t="s">
        <v>244</v>
      </c>
      <c r="G181" s="250" t="s">
        <v>206</v>
      </c>
      <c r="H181" s="251">
        <v>2</v>
      </c>
      <c r="I181" s="252"/>
      <c r="J181" s="251">
        <f>ROUND(I181*H181,3)</f>
        <v>0</v>
      </c>
      <c r="K181" s="253"/>
      <c r="L181" s="45"/>
      <c r="M181" s="254" t="s">
        <v>1</v>
      </c>
      <c r="N181" s="255" t="s">
        <v>43</v>
      </c>
      <c r="O181" s="92"/>
      <c r="P181" s="256">
        <f>O181*H181</f>
        <v>0</v>
      </c>
      <c r="Q181" s="256">
        <v>0</v>
      </c>
      <c r="R181" s="256">
        <f>Q181*H181</f>
        <v>0</v>
      </c>
      <c r="S181" s="256">
        <v>0</v>
      </c>
      <c r="T181" s="25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8" t="s">
        <v>138</v>
      </c>
      <c r="AT181" s="258" t="s">
        <v>134</v>
      </c>
      <c r="AU181" s="258" t="s">
        <v>90</v>
      </c>
      <c r="AY181" s="18" t="s">
        <v>132</v>
      </c>
      <c r="BE181" s="259">
        <f>IF(N181="základná",J181,0)</f>
        <v>0</v>
      </c>
      <c r="BF181" s="259">
        <f>IF(N181="znížená",J181,0)</f>
        <v>0</v>
      </c>
      <c r="BG181" s="259">
        <f>IF(N181="zákl. prenesená",J181,0)</f>
        <v>0</v>
      </c>
      <c r="BH181" s="259">
        <f>IF(N181="zníž. prenesená",J181,0)</f>
        <v>0</v>
      </c>
      <c r="BI181" s="259">
        <f>IF(N181="nulová",J181,0)</f>
        <v>0</v>
      </c>
      <c r="BJ181" s="18" t="s">
        <v>90</v>
      </c>
      <c r="BK181" s="260">
        <f>ROUND(I181*H181,3)</f>
        <v>0</v>
      </c>
      <c r="BL181" s="18" t="s">
        <v>138</v>
      </c>
      <c r="BM181" s="258" t="s">
        <v>245</v>
      </c>
    </row>
    <row r="182" s="15" customFormat="1">
      <c r="A182" s="15"/>
      <c r="B182" s="284"/>
      <c r="C182" s="285"/>
      <c r="D182" s="263" t="s">
        <v>140</v>
      </c>
      <c r="E182" s="286" t="s">
        <v>1</v>
      </c>
      <c r="F182" s="287" t="s">
        <v>246</v>
      </c>
      <c r="G182" s="285"/>
      <c r="H182" s="286" t="s">
        <v>1</v>
      </c>
      <c r="I182" s="288"/>
      <c r="J182" s="285"/>
      <c r="K182" s="285"/>
      <c r="L182" s="289"/>
      <c r="M182" s="290"/>
      <c r="N182" s="291"/>
      <c r="O182" s="291"/>
      <c r="P182" s="291"/>
      <c r="Q182" s="291"/>
      <c r="R182" s="291"/>
      <c r="S182" s="291"/>
      <c r="T182" s="29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93" t="s">
        <v>140</v>
      </c>
      <c r="AU182" s="293" t="s">
        <v>90</v>
      </c>
      <c r="AV182" s="15" t="s">
        <v>84</v>
      </c>
      <c r="AW182" s="15" t="s">
        <v>30</v>
      </c>
      <c r="AX182" s="15" t="s">
        <v>77</v>
      </c>
      <c r="AY182" s="293" t="s">
        <v>132</v>
      </c>
    </row>
    <row r="183" s="15" customFormat="1">
      <c r="A183" s="15"/>
      <c r="B183" s="284"/>
      <c r="C183" s="285"/>
      <c r="D183" s="263" t="s">
        <v>140</v>
      </c>
      <c r="E183" s="286" t="s">
        <v>1</v>
      </c>
      <c r="F183" s="287" t="s">
        <v>247</v>
      </c>
      <c r="G183" s="285"/>
      <c r="H183" s="286" t="s">
        <v>1</v>
      </c>
      <c r="I183" s="288"/>
      <c r="J183" s="285"/>
      <c r="K183" s="285"/>
      <c r="L183" s="289"/>
      <c r="M183" s="290"/>
      <c r="N183" s="291"/>
      <c r="O183" s="291"/>
      <c r="P183" s="291"/>
      <c r="Q183" s="291"/>
      <c r="R183" s="291"/>
      <c r="S183" s="291"/>
      <c r="T183" s="292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93" t="s">
        <v>140</v>
      </c>
      <c r="AU183" s="293" t="s">
        <v>90</v>
      </c>
      <c r="AV183" s="15" t="s">
        <v>84</v>
      </c>
      <c r="AW183" s="15" t="s">
        <v>30</v>
      </c>
      <c r="AX183" s="15" t="s">
        <v>77</v>
      </c>
      <c r="AY183" s="293" t="s">
        <v>132</v>
      </c>
    </row>
    <row r="184" s="13" customFormat="1">
      <c r="A184" s="13"/>
      <c r="B184" s="261"/>
      <c r="C184" s="262"/>
      <c r="D184" s="263" t="s">
        <v>140</v>
      </c>
      <c r="E184" s="264" t="s">
        <v>1</v>
      </c>
      <c r="F184" s="265" t="s">
        <v>248</v>
      </c>
      <c r="G184" s="262"/>
      <c r="H184" s="266">
        <v>2</v>
      </c>
      <c r="I184" s="267"/>
      <c r="J184" s="262"/>
      <c r="K184" s="262"/>
      <c r="L184" s="268"/>
      <c r="M184" s="269"/>
      <c r="N184" s="270"/>
      <c r="O184" s="270"/>
      <c r="P184" s="270"/>
      <c r="Q184" s="270"/>
      <c r="R184" s="270"/>
      <c r="S184" s="270"/>
      <c r="T184" s="27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72" t="s">
        <v>140</v>
      </c>
      <c r="AU184" s="272" t="s">
        <v>90</v>
      </c>
      <c r="AV184" s="13" t="s">
        <v>90</v>
      </c>
      <c r="AW184" s="13" t="s">
        <v>30</v>
      </c>
      <c r="AX184" s="13" t="s">
        <v>84</v>
      </c>
      <c r="AY184" s="272" t="s">
        <v>132</v>
      </c>
    </row>
    <row r="185" s="2" customFormat="1" ht="49.92" customHeight="1">
      <c r="A185" s="39"/>
      <c r="B185" s="40"/>
      <c r="C185" s="41"/>
      <c r="D185" s="41"/>
      <c r="E185" s="235" t="s">
        <v>249</v>
      </c>
      <c r="F185" s="235" t="s">
        <v>250</v>
      </c>
      <c r="G185" s="41"/>
      <c r="H185" s="41"/>
      <c r="I185" s="155"/>
      <c r="J185" s="218">
        <f>BK185</f>
        <v>0</v>
      </c>
      <c r="K185" s="41"/>
      <c r="L185" s="45"/>
      <c r="M185" s="294"/>
      <c r="N185" s="295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76</v>
      </c>
      <c r="AU185" s="18" t="s">
        <v>77</v>
      </c>
      <c r="AY185" s="18" t="s">
        <v>251</v>
      </c>
      <c r="BK185" s="260">
        <f>SUM(BK186:BK195)</f>
        <v>0</v>
      </c>
    </row>
    <row r="186" s="2" customFormat="1" ht="16.32" customHeight="1">
      <c r="A186" s="39"/>
      <c r="B186" s="40"/>
      <c r="C186" s="296" t="s">
        <v>1</v>
      </c>
      <c r="D186" s="296" t="s">
        <v>134</v>
      </c>
      <c r="E186" s="297" t="s">
        <v>1</v>
      </c>
      <c r="F186" s="298" t="s">
        <v>1</v>
      </c>
      <c r="G186" s="299" t="s">
        <v>1</v>
      </c>
      <c r="H186" s="300"/>
      <c r="I186" s="300"/>
      <c r="J186" s="301">
        <f>BK186</f>
        <v>0</v>
      </c>
      <c r="K186" s="253"/>
      <c r="L186" s="45"/>
      <c r="M186" s="302" t="s">
        <v>1</v>
      </c>
      <c r="N186" s="303" t="s">
        <v>43</v>
      </c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251</v>
      </c>
      <c r="AU186" s="18" t="s">
        <v>84</v>
      </c>
      <c r="AY186" s="18" t="s">
        <v>251</v>
      </c>
      <c r="BE186" s="259">
        <f>IF(N186="základná",J186,0)</f>
        <v>0</v>
      </c>
      <c r="BF186" s="259">
        <f>IF(N186="znížená",J186,0)</f>
        <v>0</v>
      </c>
      <c r="BG186" s="259">
        <f>IF(N186="zákl. prenesená",J186,0)</f>
        <v>0</v>
      </c>
      <c r="BH186" s="259">
        <f>IF(N186="zníž. prenesená",J186,0)</f>
        <v>0</v>
      </c>
      <c r="BI186" s="259">
        <f>IF(N186="nulová",J186,0)</f>
        <v>0</v>
      </c>
      <c r="BJ186" s="18" t="s">
        <v>90</v>
      </c>
      <c r="BK186" s="260">
        <f>I186*H186</f>
        <v>0</v>
      </c>
    </row>
    <row r="187" s="2" customFormat="1" ht="16.32" customHeight="1">
      <c r="A187" s="39"/>
      <c r="B187" s="40"/>
      <c r="C187" s="296" t="s">
        <v>1</v>
      </c>
      <c r="D187" s="296" t="s">
        <v>134</v>
      </c>
      <c r="E187" s="297" t="s">
        <v>1</v>
      </c>
      <c r="F187" s="298" t="s">
        <v>1</v>
      </c>
      <c r="G187" s="299" t="s">
        <v>1</v>
      </c>
      <c r="H187" s="300"/>
      <c r="I187" s="300"/>
      <c r="J187" s="301">
        <f>BK187</f>
        <v>0</v>
      </c>
      <c r="K187" s="253"/>
      <c r="L187" s="45"/>
      <c r="M187" s="302" t="s">
        <v>1</v>
      </c>
      <c r="N187" s="303" t="s">
        <v>43</v>
      </c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251</v>
      </c>
      <c r="AU187" s="18" t="s">
        <v>84</v>
      </c>
      <c r="AY187" s="18" t="s">
        <v>251</v>
      </c>
      <c r="BE187" s="259">
        <f>IF(N187="základná",J187,0)</f>
        <v>0</v>
      </c>
      <c r="BF187" s="259">
        <f>IF(N187="znížená",J187,0)</f>
        <v>0</v>
      </c>
      <c r="BG187" s="259">
        <f>IF(N187="zákl. prenesená",J187,0)</f>
        <v>0</v>
      </c>
      <c r="BH187" s="259">
        <f>IF(N187="zníž. prenesená",J187,0)</f>
        <v>0</v>
      </c>
      <c r="BI187" s="259">
        <f>IF(N187="nulová",J187,0)</f>
        <v>0</v>
      </c>
      <c r="BJ187" s="18" t="s">
        <v>90</v>
      </c>
      <c r="BK187" s="260">
        <f>I187*H187</f>
        <v>0</v>
      </c>
    </row>
    <row r="188" s="2" customFormat="1" ht="16.32" customHeight="1">
      <c r="A188" s="39"/>
      <c r="B188" s="40"/>
      <c r="C188" s="296" t="s">
        <v>1</v>
      </c>
      <c r="D188" s="296" t="s">
        <v>134</v>
      </c>
      <c r="E188" s="297" t="s">
        <v>1</v>
      </c>
      <c r="F188" s="298" t="s">
        <v>1</v>
      </c>
      <c r="G188" s="299" t="s">
        <v>1</v>
      </c>
      <c r="H188" s="300"/>
      <c r="I188" s="300"/>
      <c r="J188" s="301">
        <f>BK188</f>
        <v>0</v>
      </c>
      <c r="K188" s="253"/>
      <c r="L188" s="45"/>
      <c r="M188" s="302" t="s">
        <v>1</v>
      </c>
      <c r="N188" s="303" t="s">
        <v>43</v>
      </c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251</v>
      </c>
      <c r="AU188" s="18" t="s">
        <v>84</v>
      </c>
      <c r="AY188" s="18" t="s">
        <v>251</v>
      </c>
      <c r="BE188" s="259">
        <f>IF(N188="základná",J188,0)</f>
        <v>0</v>
      </c>
      <c r="BF188" s="259">
        <f>IF(N188="znížená",J188,0)</f>
        <v>0</v>
      </c>
      <c r="BG188" s="259">
        <f>IF(N188="zákl. prenesená",J188,0)</f>
        <v>0</v>
      </c>
      <c r="BH188" s="259">
        <f>IF(N188="zníž. prenesená",J188,0)</f>
        <v>0</v>
      </c>
      <c r="BI188" s="259">
        <f>IF(N188="nulová",J188,0)</f>
        <v>0</v>
      </c>
      <c r="BJ188" s="18" t="s">
        <v>90</v>
      </c>
      <c r="BK188" s="260">
        <f>I188*H188</f>
        <v>0</v>
      </c>
    </row>
    <row r="189" s="2" customFormat="1" ht="16.32" customHeight="1">
      <c r="A189" s="39"/>
      <c r="B189" s="40"/>
      <c r="C189" s="296" t="s">
        <v>1</v>
      </c>
      <c r="D189" s="296" t="s">
        <v>134</v>
      </c>
      <c r="E189" s="297" t="s">
        <v>1</v>
      </c>
      <c r="F189" s="298" t="s">
        <v>1</v>
      </c>
      <c r="G189" s="299" t="s">
        <v>1</v>
      </c>
      <c r="H189" s="300"/>
      <c r="I189" s="300"/>
      <c r="J189" s="301">
        <f>BK189</f>
        <v>0</v>
      </c>
      <c r="K189" s="253"/>
      <c r="L189" s="45"/>
      <c r="M189" s="302" t="s">
        <v>1</v>
      </c>
      <c r="N189" s="303" t="s">
        <v>43</v>
      </c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251</v>
      </c>
      <c r="AU189" s="18" t="s">
        <v>84</v>
      </c>
      <c r="AY189" s="18" t="s">
        <v>251</v>
      </c>
      <c r="BE189" s="259">
        <f>IF(N189="základná",J189,0)</f>
        <v>0</v>
      </c>
      <c r="BF189" s="259">
        <f>IF(N189="znížená",J189,0)</f>
        <v>0</v>
      </c>
      <c r="BG189" s="259">
        <f>IF(N189="zákl. prenesená",J189,0)</f>
        <v>0</v>
      </c>
      <c r="BH189" s="259">
        <f>IF(N189="zníž. prenesená",J189,0)</f>
        <v>0</v>
      </c>
      <c r="BI189" s="259">
        <f>IF(N189="nulová",J189,0)</f>
        <v>0</v>
      </c>
      <c r="BJ189" s="18" t="s">
        <v>90</v>
      </c>
      <c r="BK189" s="260">
        <f>I189*H189</f>
        <v>0</v>
      </c>
    </row>
    <row r="190" s="2" customFormat="1" ht="16.32" customHeight="1">
      <c r="A190" s="39"/>
      <c r="B190" s="40"/>
      <c r="C190" s="296" t="s">
        <v>1</v>
      </c>
      <c r="D190" s="296" t="s">
        <v>134</v>
      </c>
      <c r="E190" s="297" t="s">
        <v>1</v>
      </c>
      <c r="F190" s="298" t="s">
        <v>1</v>
      </c>
      <c r="G190" s="299" t="s">
        <v>1</v>
      </c>
      <c r="H190" s="300"/>
      <c r="I190" s="300"/>
      <c r="J190" s="301">
        <f>BK190</f>
        <v>0</v>
      </c>
      <c r="K190" s="253"/>
      <c r="L190" s="45"/>
      <c r="M190" s="302" t="s">
        <v>1</v>
      </c>
      <c r="N190" s="303" t="s">
        <v>43</v>
      </c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251</v>
      </c>
      <c r="AU190" s="18" t="s">
        <v>84</v>
      </c>
      <c r="AY190" s="18" t="s">
        <v>251</v>
      </c>
      <c r="BE190" s="259">
        <f>IF(N190="základná",J190,0)</f>
        <v>0</v>
      </c>
      <c r="BF190" s="259">
        <f>IF(N190="znížená",J190,0)</f>
        <v>0</v>
      </c>
      <c r="BG190" s="259">
        <f>IF(N190="zákl. prenesená",J190,0)</f>
        <v>0</v>
      </c>
      <c r="BH190" s="259">
        <f>IF(N190="zníž. prenesená",J190,0)</f>
        <v>0</v>
      </c>
      <c r="BI190" s="259">
        <f>IF(N190="nulová",J190,0)</f>
        <v>0</v>
      </c>
      <c r="BJ190" s="18" t="s">
        <v>90</v>
      </c>
      <c r="BK190" s="260">
        <f>I190*H190</f>
        <v>0</v>
      </c>
    </row>
    <row r="191" s="2" customFormat="1" ht="16.32" customHeight="1">
      <c r="A191" s="39"/>
      <c r="B191" s="40"/>
      <c r="C191" s="296" t="s">
        <v>1</v>
      </c>
      <c r="D191" s="296" t="s">
        <v>134</v>
      </c>
      <c r="E191" s="297" t="s">
        <v>1</v>
      </c>
      <c r="F191" s="298" t="s">
        <v>1</v>
      </c>
      <c r="G191" s="299" t="s">
        <v>1</v>
      </c>
      <c r="H191" s="300"/>
      <c r="I191" s="300"/>
      <c r="J191" s="301">
        <f>BK191</f>
        <v>0</v>
      </c>
      <c r="K191" s="253"/>
      <c r="L191" s="45"/>
      <c r="M191" s="302" t="s">
        <v>1</v>
      </c>
      <c r="N191" s="303" t="s">
        <v>43</v>
      </c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251</v>
      </c>
      <c r="AU191" s="18" t="s">
        <v>84</v>
      </c>
      <c r="AY191" s="18" t="s">
        <v>251</v>
      </c>
      <c r="BE191" s="259">
        <f>IF(N191="základná",J191,0)</f>
        <v>0</v>
      </c>
      <c r="BF191" s="259">
        <f>IF(N191="znížená",J191,0)</f>
        <v>0</v>
      </c>
      <c r="BG191" s="259">
        <f>IF(N191="zákl. prenesená",J191,0)</f>
        <v>0</v>
      </c>
      <c r="BH191" s="259">
        <f>IF(N191="zníž. prenesená",J191,0)</f>
        <v>0</v>
      </c>
      <c r="BI191" s="259">
        <f>IF(N191="nulová",J191,0)</f>
        <v>0</v>
      </c>
      <c r="BJ191" s="18" t="s">
        <v>90</v>
      </c>
      <c r="BK191" s="260">
        <f>I191*H191</f>
        <v>0</v>
      </c>
    </row>
    <row r="192" s="2" customFormat="1" ht="16.32" customHeight="1">
      <c r="A192" s="39"/>
      <c r="B192" s="40"/>
      <c r="C192" s="296" t="s">
        <v>1</v>
      </c>
      <c r="D192" s="296" t="s">
        <v>134</v>
      </c>
      <c r="E192" s="297" t="s">
        <v>1</v>
      </c>
      <c r="F192" s="298" t="s">
        <v>1</v>
      </c>
      <c r="G192" s="299" t="s">
        <v>1</v>
      </c>
      <c r="H192" s="300"/>
      <c r="I192" s="300"/>
      <c r="J192" s="301">
        <f>BK192</f>
        <v>0</v>
      </c>
      <c r="K192" s="253"/>
      <c r="L192" s="45"/>
      <c r="M192" s="302" t="s">
        <v>1</v>
      </c>
      <c r="N192" s="303" t="s">
        <v>43</v>
      </c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251</v>
      </c>
      <c r="AU192" s="18" t="s">
        <v>84</v>
      </c>
      <c r="AY192" s="18" t="s">
        <v>251</v>
      </c>
      <c r="BE192" s="259">
        <f>IF(N192="základná",J192,0)</f>
        <v>0</v>
      </c>
      <c r="BF192" s="259">
        <f>IF(N192="znížená",J192,0)</f>
        <v>0</v>
      </c>
      <c r="BG192" s="259">
        <f>IF(N192="zákl. prenesená",J192,0)</f>
        <v>0</v>
      </c>
      <c r="BH192" s="259">
        <f>IF(N192="zníž. prenesená",J192,0)</f>
        <v>0</v>
      </c>
      <c r="BI192" s="259">
        <f>IF(N192="nulová",J192,0)</f>
        <v>0</v>
      </c>
      <c r="BJ192" s="18" t="s">
        <v>90</v>
      </c>
      <c r="BK192" s="260">
        <f>I192*H192</f>
        <v>0</v>
      </c>
    </row>
    <row r="193" s="2" customFormat="1" ht="16.32" customHeight="1">
      <c r="A193" s="39"/>
      <c r="B193" s="40"/>
      <c r="C193" s="296" t="s">
        <v>1</v>
      </c>
      <c r="D193" s="296" t="s">
        <v>134</v>
      </c>
      <c r="E193" s="297" t="s">
        <v>1</v>
      </c>
      <c r="F193" s="298" t="s">
        <v>1</v>
      </c>
      <c r="G193" s="299" t="s">
        <v>1</v>
      </c>
      <c r="H193" s="300"/>
      <c r="I193" s="300"/>
      <c r="J193" s="301">
        <f>BK193</f>
        <v>0</v>
      </c>
      <c r="K193" s="253"/>
      <c r="L193" s="45"/>
      <c r="M193" s="302" t="s">
        <v>1</v>
      </c>
      <c r="N193" s="303" t="s">
        <v>43</v>
      </c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251</v>
      </c>
      <c r="AU193" s="18" t="s">
        <v>84</v>
      </c>
      <c r="AY193" s="18" t="s">
        <v>251</v>
      </c>
      <c r="BE193" s="259">
        <f>IF(N193="základná",J193,0)</f>
        <v>0</v>
      </c>
      <c r="BF193" s="259">
        <f>IF(N193="znížená",J193,0)</f>
        <v>0</v>
      </c>
      <c r="BG193" s="259">
        <f>IF(N193="zákl. prenesená",J193,0)</f>
        <v>0</v>
      </c>
      <c r="BH193" s="259">
        <f>IF(N193="zníž. prenesená",J193,0)</f>
        <v>0</v>
      </c>
      <c r="BI193" s="259">
        <f>IF(N193="nulová",J193,0)</f>
        <v>0</v>
      </c>
      <c r="BJ193" s="18" t="s">
        <v>90</v>
      </c>
      <c r="BK193" s="260">
        <f>I193*H193</f>
        <v>0</v>
      </c>
    </row>
    <row r="194" s="2" customFormat="1" ht="16.32" customHeight="1">
      <c r="A194" s="39"/>
      <c r="B194" s="40"/>
      <c r="C194" s="296" t="s">
        <v>1</v>
      </c>
      <c r="D194" s="296" t="s">
        <v>134</v>
      </c>
      <c r="E194" s="297" t="s">
        <v>1</v>
      </c>
      <c r="F194" s="298" t="s">
        <v>1</v>
      </c>
      <c r="G194" s="299" t="s">
        <v>1</v>
      </c>
      <c r="H194" s="300"/>
      <c r="I194" s="300"/>
      <c r="J194" s="301">
        <f>BK194</f>
        <v>0</v>
      </c>
      <c r="K194" s="253"/>
      <c r="L194" s="45"/>
      <c r="M194" s="302" t="s">
        <v>1</v>
      </c>
      <c r="N194" s="303" t="s">
        <v>43</v>
      </c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251</v>
      </c>
      <c r="AU194" s="18" t="s">
        <v>84</v>
      </c>
      <c r="AY194" s="18" t="s">
        <v>251</v>
      </c>
      <c r="BE194" s="259">
        <f>IF(N194="základná",J194,0)</f>
        <v>0</v>
      </c>
      <c r="BF194" s="259">
        <f>IF(N194="znížená",J194,0)</f>
        <v>0</v>
      </c>
      <c r="BG194" s="259">
        <f>IF(N194="zákl. prenesená",J194,0)</f>
        <v>0</v>
      </c>
      <c r="BH194" s="259">
        <f>IF(N194="zníž. prenesená",J194,0)</f>
        <v>0</v>
      </c>
      <c r="BI194" s="259">
        <f>IF(N194="nulová",J194,0)</f>
        <v>0</v>
      </c>
      <c r="BJ194" s="18" t="s">
        <v>90</v>
      </c>
      <c r="BK194" s="260">
        <f>I194*H194</f>
        <v>0</v>
      </c>
    </row>
    <row r="195" s="2" customFormat="1" ht="16.32" customHeight="1">
      <c r="A195" s="39"/>
      <c r="B195" s="40"/>
      <c r="C195" s="296" t="s">
        <v>1</v>
      </c>
      <c r="D195" s="296" t="s">
        <v>134</v>
      </c>
      <c r="E195" s="297" t="s">
        <v>1</v>
      </c>
      <c r="F195" s="298" t="s">
        <v>1</v>
      </c>
      <c r="G195" s="299" t="s">
        <v>1</v>
      </c>
      <c r="H195" s="300"/>
      <c r="I195" s="300"/>
      <c r="J195" s="301">
        <f>BK195</f>
        <v>0</v>
      </c>
      <c r="K195" s="253"/>
      <c r="L195" s="45"/>
      <c r="M195" s="302" t="s">
        <v>1</v>
      </c>
      <c r="N195" s="303" t="s">
        <v>43</v>
      </c>
      <c r="O195" s="304"/>
      <c r="P195" s="304"/>
      <c r="Q195" s="304"/>
      <c r="R195" s="304"/>
      <c r="S195" s="304"/>
      <c r="T195" s="305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251</v>
      </c>
      <c r="AU195" s="18" t="s">
        <v>84</v>
      </c>
      <c r="AY195" s="18" t="s">
        <v>251</v>
      </c>
      <c r="BE195" s="259">
        <f>IF(N195="základná",J195,0)</f>
        <v>0</v>
      </c>
      <c r="BF195" s="259">
        <f>IF(N195="znížená",J195,0)</f>
        <v>0</v>
      </c>
      <c r="BG195" s="259">
        <f>IF(N195="zákl. prenesená",J195,0)</f>
        <v>0</v>
      </c>
      <c r="BH195" s="259">
        <f>IF(N195="zníž. prenesená",J195,0)</f>
        <v>0</v>
      </c>
      <c r="BI195" s="259">
        <f>IF(N195="nulová",J195,0)</f>
        <v>0</v>
      </c>
      <c r="BJ195" s="18" t="s">
        <v>90</v>
      </c>
      <c r="BK195" s="260">
        <f>I195*H195</f>
        <v>0</v>
      </c>
    </row>
    <row r="196" s="2" customFormat="1" ht="6.96" customHeight="1">
      <c r="A196" s="39"/>
      <c r="B196" s="67"/>
      <c r="C196" s="68"/>
      <c r="D196" s="68"/>
      <c r="E196" s="68"/>
      <c r="F196" s="68"/>
      <c r="G196" s="68"/>
      <c r="H196" s="68"/>
      <c r="I196" s="193"/>
      <c r="J196" s="68"/>
      <c r="K196" s="68"/>
      <c r="L196" s="45"/>
      <c r="M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</row>
  </sheetData>
  <sheetProtection sheet="1" autoFilter="0" formatColumns="0" formatRows="0" objects="1" scenarios="1" spinCount="100000" saltValue="nEk4Ls6Xss33uGc2i4n94fXhvnel2wFwZJrVw4u4xJBs0DZDgPUgM2sfh/KkcxTJeHJ29I02R3KpZjXvwVcoTA==" hashValue="d/2EroZsJJPoAbVbQ2zzv1S/tuC5Yi+b/NRYKXwR+hY8imdWK7iIP51eFrxgt3wifvqCK7q/CjdgRMsP+zaf+w==" algorithmName="SHA-512" password="CC35"/>
  <autoFilter ref="C123:K19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dataValidations count="2">
    <dataValidation type="list" allowBlank="1" showInputMessage="1" showErrorMessage="1" error="Povolené sú hodnoty K, M." sqref="D186:D196">
      <formula1>"K, M"</formula1>
    </dataValidation>
    <dataValidation type="list" allowBlank="1" showInputMessage="1" showErrorMessage="1" error="Povolené sú hodnoty základná, znížená, nulová." sqref="N186:N19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4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4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50"/>
      <c r="J3" s="149"/>
      <c r="K3" s="149"/>
      <c r="L3" s="21"/>
      <c r="AT3" s="18" t="s">
        <v>77</v>
      </c>
    </row>
    <row r="4" s="1" customFormat="1" ht="24.96" customHeight="1">
      <c r="B4" s="21"/>
      <c r="D4" s="151" t="s">
        <v>104</v>
      </c>
      <c r="I4" s="147"/>
      <c r="L4" s="21"/>
      <c r="M4" s="152" t="s">
        <v>9</v>
      </c>
      <c r="AT4" s="18" t="s">
        <v>4</v>
      </c>
    </row>
    <row r="5" s="1" customFormat="1" ht="6.96" customHeight="1">
      <c r="B5" s="21"/>
      <c r="I5" s="147"/>
      <c r="L5" s="21"/>
    </row>
    <row r="6" s="1" customFormat="1" ht="12" customHeight="1">
      <c r="B6" s="21"/>
      <c r="D6" s="153" t="s">
        <v>14</v>
      </c>
      <c r="I6" s="147"/>
      <c r="L6" s="21"/>
    </row>
    <row r="7" s="1" customFormat="1" ht="16.5" customHeight="1">
      <c r="B7" s="21"/>
      <c r="E7" s="154" t="str">
        <f>'Rekapitulácia stavby'!K6</f>
        <v>OBNOVA DETSKÉHO IHRISKA PEČIANSKA</v>
      </c>
      <c r="F7" s="153"/>
      <c r="G7" s="153"/>
      <c r="H7" s="153"/>
      <c r="I7" s="147"/>
      <c r="L7" s="21"/>
    </row>
    <row r="8" s="1" customFormat="1" ht="12" customHeight="1">
      <c r="B8" s="21"/>
      <c r="D8" s="153" t="s">
        <v>105</v>
      </c>
      <c r="I8" s="147"/>
      <c r="L8" s="21"/>
    </row>
    <row r="9" s="2" customFormat="1" ht="16.5" customHeight="1">
      <c r="A9" s="39"/>
      <c r="B9" s="45"/>
      <c r="C9" s="39"/>
      <c r="D9" s="39"/>
      <c r="E9" s="154" t="s">
        <v>106</v>
      </c>
      <c r="F9" s="39"/>
      <c r="G9" s="39"/>
      <c r="H9" s="39"/>
      <c r="I9" s="155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3" t="s">
        <v>107</v>
      </c>
      <c r="E10" s="39"/>
      <c r="F10" s="39"/>
      <c r="G10" s="39"/>
      <c r="H10" s="39"/>
      <c r="I10" s="155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6" t="s">
        <v>252</v>
      </c>
      <c r="F11" s="39"/>
      <c r="G11" s="39"/>
      <c r="H11" s="39"/>
      <c r="I11" s="155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155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3" t="s">
        <v>16</v>
      </c>
      <c r="E13" s="39"/>
      <c r="F13" s="142" t="s">
        <v>1</v>
      </c>
      <c r="G13" s="39"/>
      <c r="H13" s="39"/>
      <c r="I13" s="157" t="s">
        <v>17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3" t="s">
        <v>18</v>
      </c>
      <c r="E14" s="39"/>
      <c r="F14" s="142" t="s">
        <v>19</v>
      </c>
      <c r="G14" s="39"/>
      <c r="H14" s="39"/>
      <c r="I14" s="157" t="s">
        <v>20</v>
      </c>
      <c r="J14" s="158" t="str">
        <f>'Rekapitulácia stavby'!AN8</f>
        <v>12. 8. 2020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155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3" t="s">
        <v>22</v>
      </c>
      <c r="E16" s="39"/>
      <c r="F16" s="39"/>
      <c r="G16" s="39"/>
      <c r="H16" s="39"/>
      <c r="I16" s="157" t="s">
        <v>23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24</v>
      </c>
      <c r="F17" s="39"/>
      <c r="G17" s="39"/>
      <c r="H17" s="39"/>
      <c r="I17" s="157" t="s">
        <v>25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155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3" t="s">
        <v>26</v>
      </c>
      <c r="E19" s="39"/>
      <c r="F19" s="39"/>
      <c r="G19" s="39"/>
      <c r="H19" s="39"/>
      <c r="I19" s="157" t="s">
        <v>23</v>
      </c>
      <c r="J19" s="34" t="str">
        <f>'Rekapitulácia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2"/>
      <c r="G20" s="142"/>
      <c r="H20" s="142"/>
      <c r="I20" s="157" t="s">
        <v>25</v>
      </c>
      <c r="J20" s="34" t="str">
        <f>'Rekapitulácia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155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3" t="s">
        <v>28</v>
      </c>
      <c r="E22" s="39"/>
      <c r="F22" s="39"/>
      <c r="G22" s="39"/>
      <c r="H22" s="39"/>
      <c r="I22" s="157" t="s">
        <v>23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29</v>
      </c>
      <c r="F23" s="39"/>
      <c r="G23" s="39"/>
      <c r="H23" s="39"/>
      <c r="I23" s="157" t="s">
        <v>25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155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3" t="s">
        <v>32</v>
      </c>
      <c r="E25" s="39"/>
      <c r="F25" s="39"/>
      <c r="G25" s="39"/>
      <c r="H25" s="39"/>
      <c r="I25" s="157" t="s">
        <v>23</v>
      </c>
      <c r="J25" s="142" t="s">
        <v>33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34</v>
      </c>
      <c r="F26" s="39"/>
      <c r="G26" s="39"/>
      <c r="H26" s="39"/>
      <c r="I26" s="157" t="s">
        <v>25</v>
      </c>
      <c r="J26" s="142" t="s">
        <v>35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155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3" t="s">
        <v>36</v>
      </c>
      <c r="E28" s="39"/>
      <c r="F28" s="39"/>
      <c r="G28" s="39"/>
      <c r="H28" s="39"/>
      <c r="I28" s="155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9"/>
      <c r="B29" s="160"/>
      <c r="C29" s="159"/>
      <c r="D29" s="159"/>
      <c r="E29" s="161" t="s">
        <v>1</v>
      </c>
      <c r="F29" s="161"/>
      <c r="G29" s="161"/>
      <c r="H29" s="161"/>
      <c r="I29" s="162"/>
      <c r="J29" s="159"/>
      <c r="K29" s="159"/>
      <c r="L29" s="163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155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4"/>
      <c r="E31" s="164"/>
      <c r="F31" s="164"/>
      <c r="G31" s="164"/>
      <c r="H31" s="164"/>
      <c r="I31" s="165"/>
      <c r="J31" s="164"/>
      <c r="K31" s="164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6" t="s">
        <v>37</v>
      </c>
      <c r="E32" s="39"/>
      <c r="F32" s="39"/>
      <c r="G32" s="39"/>
      <c r="H32" s="39"/>
      <c r="I32" s="155"/>
      <c r="J32" s="167">
        <f>ROUND(J125,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4"/>
      <c r="E33" s="164"/>
      <c r="F33" s="164"/>
      <c r="G33" s="164"/>
      <c r="H33" s="164"/>
      <c r="I33" s="165"/>
      <c r="J33" s="164"/>
      <c r="K33" s="164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8" t="s">
        <v>39</v>
      </c>
      <c r="G34" s="39"/>
      <c r="H34" s="39"/>
      <c r="I34" s="169" t="s">
        <v>38</v>
      </c>
      <c r="J34" s="168" t="s">
        <v>40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70" t="s">
        <v>41</v>
      </c>
      <c r="E35" s="153" t="s">
        <v>42</v>
      </c>
      <c r="F35" s="171">
        <f>ROUND((ROUND((SUM(BE125:BE161)),  2) + SUM(BE163:BE172)), 2)</f>
        <v>0</v>
      </c>
      <c r="G35" s="39"/>
      <c r="H35" s="39"/>
      <c r="I35" s="172">
        <v>0.20000000000000001</v>
      </c>
      <c r="J35" s="171">
        <f>ROUND((ROUND(((SUM(BE125:BE161))*I35),  2) + (SUM(BE163:BE172)*I35)),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3" t="s">
        <v>43</v>
      </c>
      <c r="F36" s="171">
        <f>ROUND((ROUND((SUM(BF125:BF161)),  2) + SUM(BF163:BF172)), 2)</f>
        <v>0</v>
      </c>
      <c r="G36" s="39"/>
      <c r="H36" s="39"/>
      <c r="I36" s="172">
        <v>0.20000000000000001</v>
      </c>
      <c r="J36" s="171">
        <f>ROUND((ROUND(((SUM(BF125:BF161))*I36),  2) + (SUM(BF163:BF172)*I36)),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3" t="s">
        <v>44</v>
      </c>
      <c r="F37" s="171">
        <f>ROUND((ROUND((SUM(BG125:BG161)),  2) + SUM(BG163:BG172)), 2)</f>
        <v>0</v>
      </c>
      <c r="G37" s="39"/>
      <c r="H37" s="39"/>
      <c r="I37" s="172">
        <v>0.20000000000000001</v>
      </c>
      <c r="J37" s="17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3" t="s">
        <v>45</v>
      </c>
      <c r="F38" s="171">
        <f>ROUND((ROUND((SUM(BH125:BH161)),  2) + SUM(BH163:BH172)), 2)</f>
        <v>0</v>
      </c>
      <c r="G38" s="39"/>
      <c r="H38" s="39"/>
      <c r="I38" s="172">
        <v>0.20000000000000001</v>
      </c>
      <c r="J38" s="171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3" t="s">
        <v>46</v>
      </c>
      <c r="F39" s="171">
        <f>ROUND((ROUND((SUM(BI125:BI161)),  2) + SUM(BI163:BI172)), 2)</f>
        <v>0</v>
      </c>
      <c r="G39" s="39"/>
      <c r="H39" s="39"/>
      <c r="I39" s="172">
        <v>0</v>
      </c>
      <c r="J39" s="171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155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3"/>
      <c r="D41" s="174" t="s">
        <v>47</v>
      </c>
      <c r="E41" s="175"/>
      <c r="F41" s="175"/>
      <c r="G41" s="176" t="s">
        <v>48</v>
      </c>
      <c r="H41" s="177" t="s">
        <v>49</v>
      </c>
      <c r="I41" s="178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155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I43" s="147"/>
      <c r="L43" s="21"/>
    </row>
    <row r="44" s="1" customFormat="1" ht="14.4" customHeight="1">
      <c r="B44" s="21"/>
      <c r="I44" s="147"/>
      <c r="L44" s="21"/>
    </row>
    <row r="45" s="1" customFormat="1" ht="14.4" customHeight="1">
      <c r="B45" s="21"/>
      <c r="I45" s="147"/>
      <c r="L45" s="21"/>
    </row>
    <row r="46" s="1" customFormat="1" ht="14.4" customHeight="1">
      <c r="B46" s="21"/>
      <c r="I46" s="147"/>
      <c r="L46" s="21"/>
    </row>
    <row r="47" s="1" customFormat="1" ht="14.4" customHeight="1">
      <c r="B47" s="21"/>
      <c r="I47" s="147"/>
      <c r="L47" s="21"/>
    </row>
    <row r="48" s="1" customFormat="1" ht="14.4" customHeight="1">
      <c r="B48" s="21"/>
      <c r="I48" s="147"/>
      <c r="L48" s="21"/>
    </row>
    <row r="49" s="1" customFormat="1" ht="14.4" customHeight="1">
      <c r="B49" s="21"/>
      <c r="I49" s="147"/>
      <c r="L49" s="21"/>
    </row>
    <row r="50" s="2" customFormat="1" ht="14.4" customHeight="1">
      <c r="B50" s="64"/>
      <c r="D50" s="181" t="s">
        <v>50</v>
      </c>
      <c r="E50" s="182"/>
      <c r="F50" s="182"/>
      <c r="G50" s="181" t="s">
        <v>51</v>
      </c>
      <c r="H50" s="182"/>
      <c r="I50" s="183"/>
      <c r="J50" s="182"/>
      <c r="K50" s="18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4" t="s">
        <v>52</v>
      </c>
      <c r="E61" s="185"/>
      <c r="F61" s="186" t="s">
        <v>53</v>
      </c>
      <c r="G61" s="184" t="s">
        <v>52</v>
      </c>
      <c r="H61" s="185"/>
      <c r="I61" s="187"/>
      <c r="J61" s="188" t="s">
        <v>53</v>
      </c>
      <c r="K61" s="185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1" t="s">
        <v>54</v>
      </c>
      <c r="E65" s="189"/>
      <c r="F65" s="189"/>
      <c r="G65" s="181" t="s">
        <v>55</v>
      </c>
      <c r="H65" s="189"/>
      <c r="I65" s="190"/>
      <c r="J65" s="189"/>
      <c r="K65" s="18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4" t="s">
        <v>52</v>
      </c>
      <c r="E76" s="185"/>
      <c r="F76" s="186" t="s">
        <v>53</v>
      </c>
      <c r="G76" s="184" t="s">
        <v>52</v>
      </c>
      <c r="H76" s="185"/>
      <c r="I76" s="187"/>
      <c r="J76" s="188" t="s">
        <v>53</v>
      </c>
      <c r="K76" s="185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3"/>
      <c r="J77" s="192"/>
      <c r="K77" s="19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4"/>
      <c r="C81" s="195"/>
      <c r="D81" s="195"/>
      <c r="E81" s="195"/>
      <c r="F81" s="195"/>
      <c r="G81" s="195"/>
      <c r="H81" s="195"/>
      <c r="I81" s="196"/>
      <c r="J81" s="195"/>
      <c r="K81" s="19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109</v>
      </c>
      <c r="D82" s="41"/>
      <c r="E82" s="41"/>
      <c r="F82" s="41"/>
      <c r="G82" s="41"/>
      <c r="H82" s="41"/>
      <c r="I82" s="155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55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14</v>
      </c>
      <c r="D84" s="41"/>
      <c r="E84" s="41"/>
      <c r="F84" s="41"/>
      <c r="G84" s="41"/>
      <c r="H84" s="41"/>
      <c r="I84" s="155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7" t="str">
        <f>E7</f>
        <v>OBNOVA DETSKÉHO IHRISKA PEČIANSKA</v>
      </c>
      <c r="F85" s="33"/>
      <c r="G85" s="33"/>
      <c r="H85" s="33"/>
      <c r="I85" s="155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105</v>
      </c>
      <c r="D86" s="23"/>
      <c r="E86" s="23"/>
      <c r="F86" s="23"/>
      <c r="G86" s="23"/>
      <c r="H86" s="23"/>
      <c r="I86" s="147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97" t="s">
        <v>106</v>
      </c>
      <c r="F87" s="41"/>
      <c r="G87" s="41"/>
      <c r="H87" s="41"/>
      <c r="I87" s="155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107</v>
      </c>
      <c r="D88" s="41"/>
      <c r="E88" s="41"/>
      <c r="F88" s="41"/>
      <c r="G88" s="41"/>
      <c r="H88" s="41"/>
      <c r="I88" s="155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 xml:space="preserve">SO.01.2 - SO.01.2 - Dopadová plocha a  hracie prvky  ihriska </v>
      </c>
      <c r="F89" s="41"/>
      <c r="G89" s="41"/>
      <c r="H89" s="41"/>
      <c r="I89" s="155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155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18</v>
      </c>
      <c r="D91" s="41"/>
      <c r="E91" s="41"/>
      <c r="F91" s="28" t="str">
        <f>F14</f>
        <v xml:space="preserve">Bratislava </v>
      </c>
      <c r="G91" s="41"/>
      <c r="H91" s="41"/>
      <c r="I91" s="157" t="s">
        <v>20</v>
      </c>
      <c r="J91" s="80" t="str">
        <f>IF(J14="","",J14)</f>
        <v>12. 8. 2020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155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22</v>
      </c>
      <c r="D93" s="41"/>
      <c r="E93" s="41"/>
      <c r="F93" s="28" t="str">
        <f>E17</f>
        <v>Magistrát hlavného mesta SR Bratislavy</v>
      </c>
      <c r="G93" s="41"/>
      <c r="H93" s="41"/>
      <c r="I93" s="157" t="s">
        <v>28</v>
      </c>
      <c r="J93" s="37" t="str">
        <f>E23</f>
        <v xml:space="preserve">Ing.arch.K. Kolčáková 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26</v>
      </c>
      <c r="D94" s="41"/>
      <c r="E94" s="41"/>
      <c r="F94" s="28" t="str">
        <f>IF(E20="","",E20)</f>
        <v>Vyplň údaj</v>
      </c>
      <c r="G94" s="41"/>
      <c r="H94" s="41"/>
      <c r="I94" s="157" t="s">
        <v>32</v>
      </c>
      <c r="J94" s="37" t="str">
        <f>E26</f>
        <v xml:space="preserve">BizPartner Agency s.r.o. , Poprad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155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8" t="s">
        <v>110</v>
      </c>
      <c r="D96" s="199"/>
      <c r="E96" s="199"/>
      <c r="F96" s="199"/>
      <c r="G96" s="199"/>
      <c r="H96" s="199"/>
      <c r="I96" s="200"/>
      <c r="J96" s="201" t="s">
        <v>111</v>
      </c>
      <c r="K96" s="199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155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2" t="s">
        <v>112</v>
      </c>
      <c r="D98" s="41"/>
      <c r="E98" s="41"/>
      <c r="F98" s="41"/>
      <c r="G98" s="41"/>
      <c r="H98" s="41"/>
      <c r="I98" s="155"/>
      <c r="J98" s="111">
        <f>J125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113</v>
      </c>
    </row>
    <row r="99" s="9" customFormat="1" ht="24.96" customHeight="1">
      <c r="A99" s="9"/>
      <c r="B99" s="203"/>
      <c r="C99" s="204"/>
      <c r="D99" s="205" t="s">
        <v>114</v>
      </c>
      <c r="E99" s="206"/>
      <c r="F99" s="206"/>
      <c r="G99" s="206"/>
      <c r="H99" s="206"/>
      <c r="I99" s="207"/>
      <c r="J99" s="208">
        <f>J126</f>
        <v>0</v>
      </c>
      <c r="K99" s="204"/>
      <c r="L99" s="20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10"/>
      <c r="C100" s="134"/>
      <c r="D100" s="211" t="s">
        <v>253</v>
      </c>
      <c r="E100" s="212"/>
      <c r="F100" s="212"/>
      <c r="G100" s="212"/>
      <c r="H100" s="212"/>
      <c r="I100" s="213"/>
      <c r="J100" s="214">
        <f>J127</f>
        <v>0</v>
      </c>
      <c r="K100" s="134"/>
      <c r="L100" s="21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0"/>
      <c r="C101" s="134"/>
      <c r="D101" s="211" t="s">
        <v>116</v>
      </c>
      <c r="E101" s="212"/>
      <c r="F101" s="212"/>
      <c r="G101" s="212"/>
      <c r="H101" s="212"/>
      <c r="I101" s="213"/>
      <c r="J101" s="214">
        <f>J145</f>
        <v>0</v>
      </c>
      <c r="K101" s="134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10"/>
      <c r="C102" s="134"/>
      <c r="D102" s="211" t="s">
        <v>254</v>
      </c>
      <c r="E102" s="212"/>
      <c r="F102" s="212"/>
      <c r="G102" s="212"/>
      <c r="H102" s="212"/>
      <c r="I102" s="213"/>
      <c r="J102" s="214">
        <f>J160</f>
        <v>0</v>
      </c>
      <c r="K102" s="134"/>
      <c r="L102" s="21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203"/>
      <c r="C103" s="204"/>
      <c r="D103" s="216" t="s">
        <v>117</v>
      </c>
      <c r="E103" s="204"/>
      <c r="F103" s="204"/>
      <c r="G103" s="204"/>
      <c r="H103" s="204"/>
      <c r="I103" s="217"/>
      <c r="J103" s="218">
        <f>J162</f>
        <v>0</v>
      </c>
      <c r="K103" s="204"/>
      <c r="L103" s="20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155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193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196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118</v>
      </c>
      <c r="D110" s="41"/>
      <c r="E110" s="41"/>
      <c r="F110" s="41"/>
      <c r="G110" s="41"/>
      <c r="H110" s="41"/>
      <c r="I110" s="155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155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14</v>
      </c>
      <c r="D112" s="41"/>
      <c r="E112" s="41"/>
      <c r="F112" s="41"/>
      <c r="G112" s="41"/>
      <c r="H112" s="41"/>
      <c r="I112" s="155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97" t="str">
        <f>E7</f>
        <v>OBNOVA DETSKÉHO IHRISKA PEČIANSKA</v>
      </c>
      <c r="F113" s="33"/>
      <c r="G113" s="33"/>
      <c r="H113" s="33"/>
      <c r="I113" s="155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1" customFormat="1" ht="12" customHeight="1">
      <c r="B114" s="22"/>
      <c r="C114" s="33" t="s">
        <v>105</v>
      </c>
      <c r="D114" s="23"/>
      <c r="E114" s="23"/>
      <c r="F114" s="23"/>
      <c r="G114" s="23"/>
      <c r="H114" s="23"/>
      <c r="I114" s="147"/>
      <c r="J114" s="23"/>
      <c r="K114" s="23"/>
      <c r="L114" s="21"/>
    </row>
    <row r="115" s="2" customFormat="1" ht="16.5" customHeight="1">
      <c r="A115" s="39"/>
      <c r="B115" s="40"/>
      <c r="C115" s="41"/>
      <c r="D115" s="41"/>
      <c r="E115" s="197" t="s">
        <v>106</v>
      </c>
      <c r="F115" s="41"/>
      <c r="G115" s="41"/>
      <c r="H115" s="41"/>
      <c r="I115" s="155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107</v>
      </c>
      <c r="D116" s="41"/>
      <c r="E116" s="41"/>
      <c r="F116" s="41"/>
      <c r="G116" s="41"/>
      <c r="H116" s="41"/>
      <c r="I116" s="155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E11</f>
        <v xml:space="preserve">SO.01.2 - SO.01.2 - Dopadová plocha a  hracie prvky  ihriska </v>
      </c>
      <c r="F117" s="41"/>
      <c r="G117" s="41"/>
      <c r="H117" s="41"/>
      <c r="I117" s="155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155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18</v>
      </c>
      <c r="D119" s="41"/>
      <c r="E119" s="41"/>
      <c r="F119" s="28" t="str">
        <f>F14</f>
        <v xml:space="preserve">Bratislava </v>
      </c>
      <c r="G119" s="41"/>
      <c r="H119" s="41"/>
      <c r="I119" s="157" t="s">
        <v>20</v>
      </c>
      <c r="J119" s="80" t="str">
        <f>IF(J14="","",J14)</f>
        <v>12. 8. 2020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155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5.65" customHeight="1">
      <c r="A121" s="39"/>
      <c r="B121" s="40"/>
      <c r="C121" s="33" t="s">
        <v>22</v>
      </c>
      <c r="D121" s="41"/>
      <c r="E121" s="41"/>
      <c r="F121" s="28" t="str">
        <f>E17</f>
        <v>Magistrát hlavného mesta SR Bratislavy</v>
      </c>
      <c r="G121" s="41"/>
      <c r="H121" s="41"/>
      <c r="I121" s="157" t="s">
        <v>28</v>
      </c>
      <c r="J121" s="37" t="str">
        <f>E23</f>
        <v xml:space="preserve">Ing.arch.K. Kolčáková 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5.65" customHeight="1">
      <c r="A122" s="39"/>
      <c r="B122" s="40"/>
      <c r="C122" s="33" t="s">
        <v>26</v>
      </c>
      <c r="D122" s="41"/>
      <c r="E122" s="41"/>
      <c r="F122" s="28" t="str">
        <f>IF(E20="","",E20)</f>
        <v>Vyplň údaj</v>
      </c>
      <c r="G122" s="41"/>
      <c r="H122" s="41"/>
      <c r="I122" s="157" t="s">
        <v>32</v>
      </c>
      <c r="J122" s="37" t="str">
        <f>E26</f>
        <v xml:space="preserve">BizPartner Agency s.r.o. , Poprad 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155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219"/>
      <c r="B124" s="220"/>
      <c r="C124" s="221" t="s">
        <v>119</v>
      </c>
      <c r="D124" s="222" t="s">
        <v>62</v>
      </c>
      <c r="E124" s="222" t="s">
        <v>58</v>
      </c>
      <c r="F124" s="222" t="s">
        <v>59</v>
      </c>
      <c r="G124" s="222" t="s">
        <v>120</v>
      </c>
      <c r="H124" s="222" t="s">
        <v>121</v>
      </c>
      <c r="I124" s="223" t="s">
        <v>122</v>
      </c>
      <c r="J124" s="224" t="s">
        <v>111</v>
      </c>
      <c r="K124" s="225" t="s">
        <v>123</v>
      </c>
      <c r="L124" s="226"/>
      <c r="M124" s="101" t="s">
        <v>1</v>
      </c>
      <c r="N124" s="102" t="s">
        <v>41</v>
      </c>
      <c r="O124" s="102" t="s">
        <v>124</v>
      </c>
      <c r="P124" s="102" t="s">
        <v>125</v>
      </c>
      <c r="Q124" s="102" t="s">
        <v>126</v>
      </c>
      <c r="R124" s="102" t="s">
        <v>127</v>
      </c>
      <c r="S124" s="102" t="s">
        <v>128</v>
      </c>
      <c r="T124" s="103" t="s">
        <v>129</v>
      </c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</row>
    <row r="125" s="2" customFormat="1" ht="22.8" customHeight="1">
      <c r="A125" s="39"/>
      <c r="B125" s="40"/>
      <c r="C125" s="108" t="s">
        <v>112</v>
      </c>
      <c r="D125" s="41"/>
      <c r="E125" s="41"/>
      <c r="F125" s="41"/>
      <c r="G125" s="41"/>
      <c r="H125" s="41"/>
      <c r="I125" s="155"/>
      <c r="J125" s="227">
        <f>BK125</f>
        <v>0</v>
      </c>
      <c r="K125" s="41"/>
      <c r="L125" s="45"/>
      <c r="M125" s="104"/>
      <c r="N125" s="228"/>
      <c r="O125" s="105"/>
      <c r="P125" s="229">
        <f>P126+P162</f>
        <v>0</v>
      </c>
      <c r="Q125" s="105"/>
      <c r="R125" s="229">
        <f>R126+R162</f>
        <v>112.40285699999998</v>
      </c>
      <c r="S125" s="105"/>
      <c r="T125" s="230">
        <f>T126+T162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76</v>
      </c>
      <c r="AU125" s="18" t="s">
        <v>113</v>
      </c>
      <c r="BK125" s="231">
        <f>BK126+BK162</f>
        <v>0</v>
      </c>
    </row>
    <row r="126" s="12" customFormat="1" ht="25.92" customHeight="1">
      <c r="A126" s="12"/>
      <c r="B126" s="232"/>
      <c r="C126" s="233"/>
      <c r="D126" s="234" t="s">
        <v>76</v>
      </c>
      <c r="E126" s="235" t="s">
        <v>130</v>
      </c>
      <c r="F126" s="235" t="s">
        <v>131</v>
      </c>
      <c r="G126" s="233"/>
      <c r="H126" s="233"/>
      <c r="I126" s="236"/>
      <c r="J126" s="218">
        <f>BK126</f>
        <v>0</v>
      </c>
      <c r="K126" s="233"/>
      <c r="L126" s="237"/>
      <c r="M126" s="238"/>
      <c r="N126" s="239"/>
      <c r="O126" s="239"/>
      <c r="P126" s="240">
        <f>P127+P145+P160</f>
        <v>0</v>
      </c>
      <c r="Q126" s="239"/>
      <c r="R126" s="240">
        <f>R127+R145+R160</f>
        <v>112.40285699999998</v>
      </c>
      <c r="S126" s="239"/>
      <c r="T126" s="241">
        <f>T127+T145+T160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42" t="s">
        <v>84</v>
      </c>
      <c r="AT126" s="243" t="s">
        <v>76</v>
      </c>
      <c r="AU126" s="243" t="s">
        <v>77</v>
      </c>
      <c r="AY126" s="242" t="s">
        <v>132</v>
      </c>
      <c r="BK126" s="244">
        <f>BK127+BK145+BK160</f>
        <v>0</v>
      </c>
    </row>
    <row r="127" s="12" customFormat="1" ht="22.8" customHeight="1">
      <c r="A127" s="12"/>
      <c r="B127" s="232"/>
      <c r="C127" s="233"/>
      <c r="D127" s="234" t="s">
        <v>76</v>
      </c>
      <c r="E127" s="245" t="s">
        <v>158</v>
      </c>
      <c r="F127" s="245" t="s">
        <v>255</v>
      </c>
      <c r="G127" s="233"/>
      <c r="H127" s="233"/>
      <c r="I127" s="236"/>
      <c r="J127" s="246">
        <f>BK127</f>
        <v>0</v>
      </c>
      <c r="K127" s="233"/>
      <c r="L127" s="237"/>
      <c r="M127" s="238"/>
      <c r="N127" s="239"/>
      <c r="O127" s="239"/>
      <c r="P127" s="240">
        <f>SUM(P128:P144)</f>
        <v>0</v>
      </c>
      <c r="Q127" s="239"/>
      <c r="R127" s="240">
        <f>SUM(R128:R144)</f>
        <v>102.59294699999998</v>
      </c>
      <c r="S127" s="239"/>
      <c r="T127" s="241">
        <f>SUM(T128:T144)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42" t="s">
        <v>84</v>
      </c>
      <c r="AT127" s="243" t="s">
        <v>76</v>
      </c>
      <c r="AU127" s="243" t="s">
        <v>84</v>
      </c>
      <c r="AY127" s="242" t="s">
        <v>132</v>
      </c>
      <c r="BK127" s="244">
        <f>SUM(BK128:BK144)</f>
        <v>0</v>
      </c>
    </row>
    <row r="128" s="2" customFormat="1" ht="21.75" customHeight="1">
      <c r="A128" s="39"/>
      <c r="B128" s="40"/>
      <c r="C128" s="247" t="s">
        <v>84</v>
      </c>
      <c r="D128" s="247" t="s">
        <v>134</v>
      </c>
      <c r="E128" s="248" t="s">
        <v>256</v>
      </c>
      <c r="F128" s="249" t="s">
        <v>257</v>
      </c>
      <c r="G128" s="250" t="s">
        <v>137</v>
      </c>
      <c r="H128" s="251">
        <v>257.69999999999999</v>
      </c>
      <c r="I128" s="252"/>
      <c r="J128" s="251">
        <f>ROUND(I128*H128,3)</f>
        <v>0</v>
      </c>
      <c r="K128" s="253"/>
      <c r="L128" s="45"/>
      <c r="M128" s="254" t="s">
        <v>1</v>
      </c>
      <c r="N128" s="255" t="s">
        <v>43</v>
      </c>
      <c r="O128" s="92"/>
      <c r="P128" s="256">
        <f>O128*H128</f>
        <v>0</v>
      </c>
      <c r="Q128" s="256">
        <v>0.061850000000000002</v>
      </c>
      <c r="R128" s="256">
        <f>Q128*H128</f>
        <v>15.938744999999999</v>
      </c>
      <c r="S128" s="256">
        <v>0</v>
      </c>
      <c r="T128" s="25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58" t="s">
        <v>138</v>
      </c>
      <c r="AT128" s="258" t="s">
        <v>134</v>
      </c>
      <c r="AU128" s="258" t="s">
        <v>90</v>
      </c>
      <c r="AY128" s="18" t="s">
        <v>132</v>
      </c>
      <c r="BE128" s="259">
        <f>IF(N128="základná",J128,0)</f>
        <v>0</v>
      </c>
      <c r="BF128" s="259">
        <f>IF(N128="znížená",J128,0)</f>
        <v>0</v>
      </c>
      <c r="BG128" s="259">
        <f>IF(N128="zákl. prenesená",J128,0)</f>
        <v>0</v>
      </c>
      <c r="BH128" s="259">
        <f>IF(N128="zníž. prenesená",J128,0)</f>
        <v>0</v>
      </c>
      <c r="BI128" s="259">
        <f>IF(N128="nulová",J128,0)</f>
        <v>0</v>
      </c>
      <c r="BJ128" s="18" t="s">
        <v>90</v>
      </c>
      <c r="BK128" s="260">
        <f>ROUND(I128*H128,3)</f>
        <v>0</v>
      </c>
      <c r="BL128" s="18" t="s">
        <v>138</v>
      </c>
      <c r="BM128" s="258" t="s">
        <v>258</v>
      </c>
    </row>
    <row r="129" s="15" customFormat="1">
      <c r="A129" s="15"/>
      <c r="B129" s="284"/>
      <c r="C129" s="285"/>
      <c r="D129" s="263" t="s">
        <v>140</v>
      </c>
      <c r="E129" s="286" t="s">
        <v>1</v>
      </c>
      <c r="F129" s="287" t="s">
        <v>259</v>
      </c>
      <c r="G129" s="285"/>
      <c r="H129" s="286" t="s">
        <v>1</v>
      </c>
      <c r="I129" s="288"/>
      <c r="J129" s="285"/>
      <c r="K129" s="285"/>
      <c r="L129" s="289"/>
      <c r="M129" s="290"/>
      <c r="N129" s="291"/>
      <c r="O129" s="291"/>
      <c r="P129" s="291"/>
      <c r="Q129" s="291"/>
      <c r="R129" s="291"/>
      <c r="S129" s="291"/>
      <c r="T129" s="292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93" t="s">
        <v>140</v>
      </c>
      <c r="AU129" s="293" t="s">
        <v>90</v>
      </c>
      <c r="AV129" s="15" t="s">
        <v>84</v>
      </c>
      <c r="AW129" s="15" t="s">
        <v>30</v>
      </c>
      <c r="AX129" s="15" t="s">
        <v>77</v>
      </c>
      <c r="AY129" s="293" t="s">
        <v>132</v>
      </c>
    </row>
    <row r="130" s="13" customFormat="1">
      <c r="A130" s="13"/>
      <c r="B130" s="261"/>
      <c r="C130" s="262"/>
      <c r="D130" s="263" t="s">
        <v>140</v>
      </c>
      <c r="E130" s="264" t="s">
        <v>1</v>
      </c>
      <c r="F130" s="265" t="s">
        <v>260</v>
      </c>
      <c r="G130" s="262"/>
      <c r="H130" s="266">
        <v>210</v>
      </c>
      <c r="I130" s="267"/>
      <c r="J130" s="262"/>
      <c r="K130" s="262"/>
      <c r="L130" s="268"/>
      <c r="M130" s="269"/>
      <c r="N130" s="270"/>
      <c r="O130" s="270"/>
      <c r="P130" s="270"/>
      <c r="Q130" s="270"/>
      <c r="R130" s="270"/>
      <c r="S130" s="270"/>
      <c r="T130" s="27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72" t="s">
        <v>140</v>
      </c>
      <c r="AU130" s="272" t="s">
        <v>90</v>
      </c>
      <c r="AV130" s="13" t="s">
        <v>90</v>
      </c>
      <c r="AW130" s="13" t="s">
        <v>30</v>
      </c>
      <c r="AX130" s="13" t="s">
        <v>77</v>
      </c>
      <c r="AY130" s="272" t="s">
        <v>132</v>
      </c>
    </row>
    <row r="131" s="13" customFormat="1">
      <c r="A131" s="13"/>
      <c r="B131" s="261"/>
      <c r="C131" s="262"/>
      <c r="D131" s="263" t="s">
        <v>140</v>
      </c>
      <c r="E131" s="264" t="s">
        <v>1</v>
      </c>
      <c r="F131" s="265" t="s">
        <v>261</v>
      </c>
      <c r="G131" s="262"/>
      <c r="H131" s="266">
        <v>47.700000000000003</v>
      </c>
      <c r="I131" s="267"/>
      <c r="J131" s="262"/>
      <c r="K131" s="262"/>
      <c r="L131" s="268"/>
      <c r="M131" s="269"/>
      <c r="N131" s="270"/>
      <c r="O131" s="270"/>
      <c r="P131" s="270"/>
      <c r="Q131" s="270"/>
      <c r="R131" s="270"/>
      <c r="S131" s="270"/>
      <c r="T131" s="27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72" t="s">
        <v>140</v>
      </c>
      <c r="AU131" s="272" t="s">
        <v>90</v>
      </c>
      <c r="AV131" s="13" t="s">
        <v>90</v>
      </c>
      <c r="AW131" s="13" t="s">
        <v>30</v>
      </c>
      <c r="AX131" s="13" t="s">
        <v>77</v>
      </c>
      <c r="AY131" s="272" t="s">
        <v>132</v>
      </c>
    </row>
    <row r="132" s="14" customFormat="1">
      <c r="A132" s="14"/>
      <c r="B132" s="273"/>
      <c r="C132" s="274"/>
      <c r="D132" s="263" t="s">
        <v>140</v>
      </c>
      <c r="E132" s="275" t="s">
        <v>1</v>
      </c>
      <c r="F132" s="276" t="s">
        <v>142</v>
      </c>
      <c r="G132" s="274"/>
      <c r="H132" s="277">
        <v>257.69999999999999</v>
      </c>
      <c r="I132" s="278"/>
      <c r="J132" s="274"/>
      <c r="K132" s="274"/>
      <c r="L132" s="279"/>
      <c r="M132" s="280"/>
      <c r="N132" s="281"/>
      <c r="O132" s="281"/>
      <c r="P132" s="281"/>
      <c r="Q132" s="281"/>
      <c r="R132" s="281"/>
      <c r="S132" s="281"/>
      <c r="T132" s="28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83" t="s">
        <v>140</v>
      </c>
      <c r="AU132" s="283" t="s">
        <v>90</v>
      </c>
      <c r="AV132" s="14" t="s">
        <v>138</v>
      </c>
      <c r="AW132" s="14" t="s">
        <v>30</v>
      </c>
      <c r="AX132" s="14" t="s">
        <v>84</v>
      </c>
      <c r="AY132" s="283" t="s">
        <v>132</v>
      </c>
    </row>
    <row r="133" s="2" customFormat="1" ht="21.75" customHeight="1">
      <c r="A133" s="39"/>
      <c r="B133" s="40"/>
      <c r="C133" s="247" t="s">
        <v>90</v>
      </c>
      <c r="D133" s="247" t="s">
        <v>134</v>
      </c>
      <c r="E133" s="248" t="s">
        <v>262</v>
      </c>
      <c r="F133" s="249" t="s">
        <v>263</v>
      </c>
      <c r="G133" s="250" t="s">
        <v>137</v>
      </c>
      <c r="H133" s="251">
        <v>257.69999999999999</v>
      </c>
      <c r="I133" s="252"/>
      <c r="J133" s="251">
        <f>ROUND(I133*H133,3)</f>
        <v>0</v>
      </c>
      <c r="K133" s="253"/>
      <c r="L133" s="45"/>
      <c r="M133" s="254" t="s">
        <v>1</v>
      </c>
      <c r="N133" s="255" t="s">
        <v>43</v>
      </c>
      <c r="O133" s="92"/>
      <c r="P133" s="256">
        <f>O133*H133</f>
        <v>0</v>
      </c>
      <c r="Q133" s="256">
        <v>0.33445999999999998</v>
      </c>
      <c r="R133" s="256">
        <f>Q133*H133</f>
        <v>86.190341999999987</v>
      </c>
      <c r="S133" s="256">
        <v>0</v>
      </c>
      <c r="T133" s="25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8" t="s">
        <v>138</v>
      </c>
      <c r="AT133" s="258" t="s">
        <v>134</v>
      </c>
      <c r="AU133" s="258" t="s">
        <v>90</v>
      </c>
      <c r="AY133" s="18" t="s">
        <v>132</v>
      </c>
      <c r="BE133" s="259">
        <f>IF(N133="základná",J133,0)</f>
        <v>0</v>
      </c>
      <c r="BF133" s="259">
        <f>IF(N133="znížená",J133,0)</f>
        <v>0</v>
      </c>
      <c r="BG133" s="259">
        <f>IF(N133="zákl. prenesená",J133,0)</f>
        <v>0</v>
      </c>
      <c r="BH133" s="259">
        <f>IF(N133="zníž. prenesená",J133,0)</f>
        <v>0</v>
      </c>
      <c r="BI133" s="259">
        <f>IF(N133="nulová",J133,0)</f>
        <v>0</v>
      </c>
      <c r="BJ133" s="18" t="s">
        <v>90</v>
      </c>
      <c r="BK133" s="260">
        <f>ROUND(I133*H133,3)</f>
        <v>0</v>
      </c>
      <c r="BL133" s="18" t="s">
        <v>138</v>
      </c>
      <c r="BM133" s="258" t="s">
        <v>264</v>
      </c>
    </row>
    <row r="134" s="15" customFormat="1">
      <c r="A134" s="15"/>
      <c r="B134" s="284"/>
      <c r="C134" s="285"/>
      <c r="D134" s="263" t="s">
        <v>140</v>
      </c>
      <c r="E134" s="286" t="s">
        <v>1</v>
      </c>
      <c r="F134" s="287" t="s">
        <v>259</v>
      </c>
      <c r="G134" s="285"/>
      <c r="H134" s="286" t="s">
        <v>1</v>
      </c>
      <c r="I134" s="288"/>
      <c r="J134" s="285"/>
      <c r="K134" s="285"/>
      <c r="L134" s="289"/>
      <c r="M134" s="290"/>
      <c r="N134" s="291"/>
      <c r="O134" s="291"/>
      <c r="P134" s="291"/>
      <c r="Q134" s="291"/>
      <c r="R134" s="291"/>
      <c r="S134" s="291"/>
      <c r="T134" s="29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93" t="s">
        <v>140</v>
      </c>
      <c r="AU134" s="293" t="s">
        <v>90</v>
      </c>
      <c r="AV134" s="15" t="s">
        <v>84</v>
      </c>
      <c r="AW134" s="15" t="s">
        <v>30</v>
      </c>
      <c r="AX134" s="15" t="s">
        <v>77</v>
      </c>
      <c r="AY134" s="293" t="s">
        <v>132</v>
      </c>
    </row>
    <row r="135" s="13" customFormat="1">
      <c r="A135" s="13"/>
      <c r="B135" s="261"/>
      <c r="C135" s="262"/>
      <c r="D135" s="263" t="s">
        <v>140</v>
      </c>
      <c r="E135" s="264" t="s">
        <v>1</v>
      </c>
      <c r="F135" s="265" t="s">
        <v>260</v>
      </c>
      <c r="G135" s="262"/>
      <c r="H135" s="266">
        <v>210</v>
      </c>
      <c r="I135" s="267"/>
      <c r="J135" s="262"/>
      <c r="K135" s="262"/>
      <c r="L135" s="268"/>
      <c r="M135" s="269"/>
      <c r="N135" s="270"/>
      <c r="O135" s="270"/>
      <c r="P135" s="270"/>
      <c r="Q135" s="270"/>
      <c r="R135" s="270"/>
      <c r="S135" s="270"/>
      <c r="T135" s="27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72" t="s">
        <v>140</v>
      </c>
      <c r="AU135" s="272" t="s">
        <v>90</v>
      </c>
      <c r="AV135" s="13" t="s">
        <v>90</v>
      </c>
      <c r="AW135" s="13" t="s">
        <v>30</v>
      </c>
      <c r="AX135" s="13" t="s">
        <v>77</v>
      </c>
      <c r="AY135" s="272" t="s">
        <v>132</v>
      </c>
    </row>
    <row r="136" s="13" customFormat="1">
      <c r="A136" s="13"/>
      <c r="B136" s="261"/>
      <c r="C136" s="262"/>
      <c r="D136" s="263" t="s">
        <v>140</v>
      </c>
      <c r="E136" s="264" t="s">
        <v>1</v>
      </c>
      <c r="F136" s="265" t="s">
        <v>261</v>
      </c>
      <c r="G136" s="262"/>
      <c r="H136" s="266">
        <v>47.700000000000003</v>
      </c>
      <c r="I136" s="267"/>
      <c r="J136" s="262"/>
      <c r="K136" s="262"/>
      <c r="L136" s="268"/>
      <c r="M136" s="269"/>
      <c r="N136" s="270"/>
      <c r="O136" s="270"/>
      <c r="P136" s="270"/>
      <c r="Q136" s="270"/>
      <c r="R136" s="270"/>
      <c r="S136" s="270"/>
      <c r="T136" s="27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72" t="s">
        <v>140</v>
      </c>
      <c r="AU136" s="272" t="s">
        <v>90</v>
      </c>
      <c r="AV136" s="13" t="s">
        <v>90</v>
      </c>
      <c r="AW136" s="13" t="s">
        <v>30</v>
      </c>
      <c r="AX136" s="13" t="s">
        <v>77</v>
      </c>
      <c r="AY136" s="272" t="s">
        <v>132</v>
      </c>
    </row>
    <row r="137" s="14" customFormat="1">
      <c r="A137" s="14"/>
      <c r="B137" s="273"/>
      <c r="C137" s="274"/>
      <c r="D137" s="263" t="s">
        <v>140</v>
      </c>
      <c r="E137" s="275" t="s">
        <v>1</v>
      </c>
      <c r="F137" s="276" t="s">
        <v>142</v>
      </c>
      <c r="G137" s="274"/>
      <c r="H137" s="277">
        <v>257.69999999999999</v>
      </c>
      <c r="I137" s="278"/>
      <c r="J137" s="274"/>
      <c r="K137" s="274"/>
      <c r="L137" s="279"/>
      <c r="M137" s="280"/>
      <c r="N137" s="281"/>
      <c r="O137" s="281"/>
      <c r="P137" s="281"/>
      <c r="Q137" s="281"/>
      <c r="R137" s="281"/>
      <c r="S137" s="281"/>
      <c r="T137" s="28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83" t="s">
        <v>140</v>
      </c>
      <c r="AU137" s="283" t="s">
        <v>90</v>
      </c>
      <c r="AV137" s="14" t="s">
        <v>138</v>
      </c>
      <c r="AW137" s="14" t="s">
        <v>30</v>
      </c>
      <c r="AX137" s="14" t="s">
        <v>84</v>
      </c>
      <c r="AY137" s="283" t="s">
        <v>132</v>
      </c>
    </row>
    <row r="138" s="2" customFormat="1" ht="44.25" customHeight="1">
      <c r="A138" s="39"/>
      <c r="B138" s="40"/>
      <c r="C138" s="247" t="s">
        <v>148</v>
      </c>
      <c r="D138" s="247" t="s">
        <v>134</v>
      </c>
      <c r="E138" s="248" t="s">
        <v>265</v>
      </c>
      <c r="F138" s="249" t="s">
        <v>266</v>
      </c>
      <c r="G138" s="250" t="s">
        <v>137</v>
      </c>
      <c r="H138" s="251">
        <v>210</v>
      </c>
      <c r="I138" s="252"/>
      <c r="J138" s="251">
        <f>ROUND(I138*H138,3)</f>
        <v>0</v>
      </c>
      <c r="K138" s="253"/>
      <c r="L138" s="45"/>
      <c r="M138" s="254" t="s">
        <v>1</v>
      </c>
      <c r="N138" s="255" t="s">
        <v>43</v>
      </c>
      <c r="O138" s="92"/>
      <c r="P138" s="256">
        <f>O138*H138</f>
        <v>0</v>
      </c>
      <c r="Q138" s="256">
        <v>0.0018</v>
      </c>
      <c r="R138" s="256">
        <f>Q138*H138</f>
        <v>0.378</v>
      </c>
      <c r="S138" s="256">
        <v>0</v>
      </c>
      <c r="T138" s="25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8" t="s">
        <v>138</v>
      </c>
      <c r="AT138" s="258" t="s">
        <v>134</v>
      </c>
      <c r="AU138" s="258" t="s">
        <v>90</v>
      </c>
      <c r="AY138" s="18" t="s">
        <v>132</v>
      </c>
      <c r="BE138" s="259">
        <f>IF(N138="základná",J138,0)</f>
        <v>0</v>
      </c>
      <c r="BF138" s="259">
        <f>IF(N138="znížená",J138,0)</f>
        <v>0</v>
      </c>
      <c r="BG138" s="259">
        <f>IF(N138="zákl. prenesená",J138,0)</f>
        <v>0</v>
      </c>
      <c r="BH138" s="259">
        <f>IF(N138="zníž. prenesená",J138,0)</f>
        <v>0</v>
      </c>
      <c r="BI138" s="259">
        <f>IF(N138="nulová",J138,0)</f>
        <v>0</v>
      </c>
      <c r="BJ138" s="18" t="s">
        <v>90</v>
      </c>
      <c r="BK138" s="260">
        <f>ROUND(I138*H138,3)</f>
        <v>0</v>
      </c>
      <c r="BL138" s="18" t="s">
        <v>138</v>
      </c>
      <c r="BM138" s="258" t="s">
        <v>267</v>
      </c>
    </row>
    <row r="139" s="15" customFormat="1">
      <c r="A139" s="15"/>
      <c r="B139" s="284"/>
      <c r="C139" s="285"/>
      <c r="D139" s="263" t="s">
        <v>140</v>
      </c>
      <c r="E139" s="286" t="s">
        <v>1</v>
      </c>
      <c r="F139" s="287" t="s">
        <v>259</v>
      </c>
      <c r="G139" s="285"/>
      <c r="H139" s="286" t="s">
        <v>1</v>
      </c>
      <c r="I139" s="288"/>
      <c r="J139" s="285"/>
      <c r="K139" s="285"/>
      <c r="L139" s="289"/>
      <c r="M139" s="290"/>
      <c r="N139" s="291"/>
      <c r="O139" s="291"/>
      <c r="P139" s="291"/>
      <c r="Q139" s="291"/>
      <c r="R139" s="291"/>
      <c r="S139" s="291"/>
      <c r="T139" s="29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93" t="s">
        <v>140</v>
      </c>
      <c r="AU139" s="293" t="s">
        <v>90</v>
      </c>
      <c r="AV139" s="15" t="s">
        <v>84</v>
      </c>
      <c r="AW139" s="15" t="s">
        <v>30</v>
      </c>
      <c r="AX139" s="15" t="s">
        <v>77</v>
      </c>
      <c r="AY139" s="293" t="s">
        <v>132</v>
      </c>
    </row>
    <row r="140" s="13" customFormat="1">
      <c r="A140" s="13"/>
      <c r="B140" s="261"/>
      <c r="C140" s="262"/>
      <c r="D140" s="263" t="s">
        <v>140</v>
      </c>
      <c r="E140" s="264" t="s">
        <v>1</v>
      </c>
      <c r="F140" s="265" t="s">
        <v>260</v>
      </c>
      <c r="G140" s="262"/>
      <c r="H140" s="266">
        <v>210</v>
      </c>
      <c r="I140" s="267"/>
      <c r="J140" s="262"/>
      <c r="K140" s="262"/>
      <c r="L140" s="268"/>
      <c r="M140" s="269"/>
      <c r="N140" s="270"/>
      <c r="O140" s="270"/>
      <c r="P140" s="270"/>
      <c r="Q140" s="270"/>
      <c r="R140" s="270"/>
      <c r="S140" s="270"/>
      <c r="T140" s="27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72" t="s">
        <v>140</v>
      </c>
      <c r="AU140" s="272" t="s">
        <v>90</v>
      </c>
      <c r="AV140" s="13" t="s">
        <v>90</v>
      </c>
      <c r="AW140" s="13" t="s">
        <v>30</v>
      </c>
      <c r="AX140" s="13" t="s">
        <v>77</v>
      </c>
      <c r="AY140" s="272" t="s">
        <v>132</v>
      </c>
    </row>
    <row r="141" s="14" customFormat="1">
      <c r="A141" s="14"/>
      <c r="B141" s="273"/>
      <c r="C141" s="274"/>
      <c r="D141" s="263" t="s">
        <v>140</v>
      </c>
      <c r="E141" s="275" t="s">
        <v>1</v>
      </c>
      <c r="F141" s="276" t="s">
        <v>142</v>
      </c>
      <c r="G141" s="274"/>
      <c r="H141" s="277">
        <v>210</v>
      </c>
      <c r="I141" s="278"/>
      <c r="J141" s="274"/>
      <c r="K141" s="274"/>
      <c r="L141" s="279"/>
      <c r="M141" s="280"/>
      <c r="N141" s="281"/>
      <c r="O141" s="281"/>
      <c r="P141" s="281"/>
      <c r="Q141" s="281"/>
      <c r="R141" s="281"/>
      <c r="S141" s="281"/>
      <c r="T141" s="28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83" t="s">
        <v>140</v>
      </c>
      <c r="AU141" s="283" t="s">
        <v>90</v>
      </c>
      <c r="AV141" s="14" t="s">
        <v>138</v>
      </c>
      <c r="AW141" s="14" t="s">
        <v>30</v>
      </c>
      <c r="AX141" s="14" t="s">
        <v>84</v>
      </c>
      <c r="AY141" s="283" t="s">
        <v>132</v>
      </c>
    </row>
    <row r="142" s="2" customFormat="1" ht="44.25" customHeight="1">
      <c r="A142" s="39"/>
      <c r="B142" s="40"/>
      <c r="C142" s="247" t="s">
        <v>138</v>
      </c>
      <c r="D142" s="247" t="s">
        <v>134</v>
      </c>
      <c r="E142" s="248" t="s">
        <v>268</v>
      </c>
      <c r="F142" s="249" t="s">
        <v>269</v>
      </c>
      <c r="G142" s="250" t="s">
        <v>137</v>
      </c>
      <c r="H142" s="251">
        <v>47.700000000000003</v>
      </c>
      <c r="I142" s="252"/>
      <c r="J142" s="251">
        <f>ROUND(I142*H142,3)</f>
        <v>0</v>
      </c>
      <c r="K142" s="253"/>
      <c r="L142" s="45"/>
      <c r="M142" s="254" t="s">
        <v>1</v>
      </c>
      <c r="N142" s="255" t="s">
        <v>43</v>
      </c>
      <c r="O142" s="92"/>
      <c r="P142" s="256">
        <f>O142*H142</f>
        <v>0</v>
      </c>
      <c r="Q142" s="256">
        <v>0.0018</v>
      </c>
      <c r="R142" s="256">
        <f>Q142*H142</f>
        <v>0.085860000000000006</v>
      </c>
      <c r="S142" s="256">
        <v>0</v>
      </c>
      <c r="T142" s="25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8" t="s">
        <v>138</v>
      </c>
      <c r="AT142" s="258" t="s">
        <v>134</v>
      </c>
      <c r="AU142" s="258" t="s">
        <v>90</v>
      </c>
      <c r="AY142" s="18" t="s">
        <v>132</v>
      </c>
      <c r="BE142" s="259">
        <f>IF(N142="základná",J142,0)</f>
        <v>0</v>
      </c>
      <c r="BF142" s="259">
        <f>IF(N142="znížená",J142,0)</f>
        <v>0</v>
      </c>
      <c r="BG142" s="259">
        <f>IF(N142="zákl. prenesená",J142,0)</f>
        <v>0</v>
      </c>
      <c r="BH142" s="259">
        <f>IF(N142="zníž. prenesená",J142,0)</f>
        <v>0</v>
      </c>
      <c r="BI142" s="259">
        <f>IF(N142="nulová",J142,0)</f>
        <v>0</v>
      </c>
      <c r="BJ142" s="18" t="s">
        <v>90</v>
      </c>
      <c r="BK142" s="260">
        <f>ROUND(I142*H142,3)</f>
        <v>0</v>
      </c>
      <c r="BL142" s="18" t="s">
        <v>138</v>
      </c>
      <c r="BM142" s="258" t="s">
        <v>270</v>
      </c>
    </row>
    <row r="143" s="13" customFormat="1">
      <c r="A143" s="13"/>
      <c r="B143" s="261"/>
      <c r="C143" s="262"/>
      <c r="D143" s="263" t="s">
        <v>140</v>
      </c>
      <c r="E143" s="264" t="s">
        <v>1</v>
      </c>
      <c r="F143" s="265" t="s">
        <v>261</v>
      </c>
      <c r="G143" s="262"/>
      <c r="H143" s="266">
        <v>47.700000000000003</v>
      </c>
      <c r="I143" s="267"/>
      <c r="J143" s="262"/>
      <c r="K143" s="262"/>
      <c r="L143" s="268"/>
      <c r="M143" s="269"/>
      <c r="N143" s="270"/>
      <c r="O143" s="270"/>
      <c r="P143" s="270"/>
      <c r="Q143" s="270"/>
      <c r="R143" s="270"/>
      <c r="S143" s="270"/>
      <c r="T143" s="27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2" t="s">
        <v>140</v>
      </c>
      <c r="AU143" s="272" t="s">
        <v>90</v>
      </c>
      <c r="AV143" s="13" t="s">
        <v>90</v>
      </c>
      <c r="AW143" s="13" t="s">
        <v>30</v>
      </c>
      <c r="AX143" s="13" t="s">
        <v>77</v>
      </c>
      <c r="AY143" s="272" t="s">
        <v>132</v>
      </c>
    </row>
    <row r="144" s="14" customFormat="1">
      <c r="A144" s="14"/>
      <c r="B144" s="273"/>
      <c r="C144" s="274"/>
      <c r="D144" s="263" t="s">
        <v>140</v>
      </c>
      <c r="E144" s="275" t="s">
        <v>1</v>
      </c>
      <c r="F144" s="276" t="s">
        <v>142</v>
      </c>
      <c r="G144" s="274"/>
      <c r="H144" s="277">
        <v>47.700000000000003</v>
      </c>
      <c r="I144" s="278"/>
      <c r="J144" s="274"/>
      <c r="K144" s="274"/>
      <c r="L144" s="279"/>
      <c r="M144" s="280"/>
      <c r="N144" s="281"/>
      <c r="O144" s="281"/>
      <c r="P144" s="281"/>
      <c r="Q144" s="281"/>
      <c r="R144" s="281"/>
      <c r="S144" s="281"/>
      <c r="T144" s="28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3" t="s">
        <v>140</v>
      </c>
      <c r="AU144" s="283" t="s">
        <v>90</v>
      </c>
      <c r="AV144" s="14" t="s">
        <v>138</v>
      </c>
      <c r="AW144" s="14" t="s">
        <v>30</v>
      </c>
      <c r="AX144" s="14" t="s">
        <v>84</v>
      </c>
      <c r="AY144" s="283" t="s">
        <v>132</v>
      </c>
    </row>
    <row r="145" s="12" customFormat="1" ht="22.8" customHeight="1">
      <c r="A145" s="12"/>
      <c r="B145" s="232"/>
      <c r="C145" s="233"/>
      <c r="D145" s="234" t="s">
        <v>76</v>
      </c>
      <c r="E145" s="245" t="s">
        <v>179</v>
      </c>
      <c r="F145" s="245" t="s">
        <v>202</v>
      </c>
      <c r="G145" s="233"/>
      <c r="H145" s="233"/>
      <c r="I145" s="236"/>
      <c r="J145" s="246">
        <f>BK145</f>
        <v>0</v>
      </c>
      <c r="K145" s="233"/>
      <c r="L145" s="237"/>
      <c r="M145" s="238"/>
      <c r="N145" s="239"/>
      <c r="O145" s="239"/>
      <c r="P145" s="240">
        <f>SUM(P146:P159)</f>
        <v>0</v>
      </c>
      <c r="Q145" s="239"/>
      <c r="R145" s="240">
        <f>SUM(R146:R159)</f>
        <v>9.8099099999999986</v>
      </c>
      <c r="S145" s="239"/>
      <c r="T145" s="241">
        <f>SUM(T146:T159)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42" t="s">
        <v>84</v>
      </c>
      <c r="AT145" s="243" t="s">
        <v>76</v>
      </c>
      <c r="AU145" s="243" t="s">
        <v>84</v>
      </c>
      <c r="AY145" s="242" t="s">
        <v>132</v>
      </c>
      <c r="BK145" s="244">
        <f>SUM(BK146:BK159)</f>
        <v>0</v>
      </c>
    </row>
    <row r="146" s="2" customFormat="1" ht="21.75" customHeight="1">
      <c r="A146" s="39"/>
      <c r="B146" s="40"/>
      <c r="C146" s="247" t="s">
        <v>158</v>
      </c>
      <c r="D146" s="247" t="s">
        <v>134</v>
      </c>
      <c r="E146" s="248" t="s">
        <v>271</v>
      </c>
      <c r="F146" s="249" t="s">
        <v>272</v>
      </c>
      <c r="G146" s="250" t="s">
        <v>273</v>
      </c>
      <c r="H146" s="251">
        <v>1</v>
      </c>
      <c r="I146" s="252"/>
      <c r="J146" s="251">
        <f>ROUND(I146*H146,3)</f>
        <v>0</v>
      </c>
      <c r="K146" s="253"/>
      <c r="L146" s="45"/>
      <c r="M146" s="254" t="s">
        <v>1</v>
      </c>
      <c r="N146" s="255" t="s">
        <v>43</v>
      </c>
      <c r="O146" s="92"/>
      <c r="P146" s="256">
        <f>O146*H146</f>
        <v>0</v>
      </c>
      <c r="Q146" s="256">
        <v>0.97299000000000002</v>
      </c>
      <c r="R146" s="256">
        <f>Q146*H146</f>
        <v>0.97299000000000002</v>
      </c>
      <c r="S146" s="256">
        <v>0</v>
      </c>
      <c r="T146" s="25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8" t="s">
        <v>138</v>
      </c>
      <c r="AT146" s="258" t="s">
        <v>134</v>
      </c>
      <c r="AU146" s="258" t="s">
        <v>90</v>
      </c>
      <c r="AY146" s="18" t="s">
        <v>132</v>
      </c>
      <c r="BE146" s="259">
        <f>IF(N146="základná",J146,0)</f>
        <v>0</v>
      </c>
      <c r="BF146" s="259">
        <f>IF(N146="znížená",J146,0)</f>
        <v>0</v>
      </c>
      <c r="BG146" s="259">
        <f>IF(N146="zákl. prenesená",J146,0)</f>
        <v>0</v>
      </c>
      <c r="BH146" s="259">
        <f>IF(N146="zníž. prenesená",J146,0)</f>
        <v>0</v>
      </c>
      <c r="BI146" s="259">
        <f>IF(N146="nulová",J146,0)</f>
        <v>0</v>
      </c>
      <c r="BJ146" s="18" t="s">
        <v>90</v>
      </c>
      <c r="BK146" s="260">
        <f>ROUND(I146*H146,3)</f>
        <v>0</v>
      </c>
      <c r="BL146" s="18" t="s">
        <v>138</v>
      </c>
      <c r="BM146" s="258" t="s">
        <v>274</v>
      </c>
    </row>
    <row r="147" s="2" customFormat="1" ht="16.5" customHeight="1">
      <c r="A147" s="39"/>
      <c r="B147" s="40"/>
      <c r="C147" s="306" t="s">
        <v>167</v>
      </c>
      <c r="D147" s="306" t="s">
        <v>275</v>
      </c>
      <c r="E147" s="307" t="s">
        <v>276</v>
      </c>
      <c r="F147" s="308" t="s">
        <v>277</v>
      </c>
      <c r="G147" s="309" t="s">
        <v>206</v>
      </c>
      <c r="H147" s="310">
        <v>1</v>
      </c>
      <c r="I147" s="311"/>
      <c r="J147" s="310">
        <f>ROUND(I147*H147,3)</f>
        <v>0</v>
      </c>
      <c r="K147" s="312"/>
      <c r="L147" s="313"/>
      <c r="M147" s="314" t="s">
        <v>1</v>
      </c>
      <c r="N147" s="315" t="s">
        <v>43</v>
      </c>
      <c r="O147" s="92"/>
      <c r="P147" s="256">
        <f>O147*H147</f>
        <v>0</v>
      </c>
      <c r="Q147" s="256">
        <v>0.21060000000000001</v>
      </c>
      <c r="R147" s="256">
        <f>Q147*H147</f>
        <v>0.21060000000000001</v>
      </c>
      <c r="S147" s="256">
        <v>0</v>
      </c>
      <c r="T147" s="25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8" t="s">
        <v>175</v>
      </c>
      <c r="AT147" s="258" t="s">
        <v>275</v>
      </c>
      <c r="AU147" s="258" t="s">
        <v>90</v>
      </c>
      <c r="AY147" s="18" t="s">
        <v>132</v>
      </c>
      <c r="BE147" s="259">
        <f>IF(N147="základná",J147,0)</f>
        <v>0</v>
      </c>
      <c r="BF147" s="259">
        <f>IF(N147="znížená",J147,0)</f>
        <v>0</v>
      </c>
      <c r="BG147" s="259">
        <f>IF(N147="zákl. prenesená",J147,0)</f>
        <v>0</v>
      </c>
      <c r="BH147" s="259">
        <f>IF(N147="zníž. prenesená",J147,0)</f>
        <v>0</v>
      </c>
      <c r="BI147" s="259">
        <f>IF(N147="nulová",J147,0)</f>
        <v>0</v>
      </c>
      <c r="BJ147" s="18" t="s">
        <v>90</v>
      </c>
      <c r="BK147" s="260">
        <f>ROUND(I147*H147,3)</f>
        <v>0</v>
      </c>
      <c r="BL147" s="18" t="s">
        <v>138</v>
      </c>
      <c r="BM147" s="258" t="s">
        <v>278</v>
      </c>
    </row>
    <row r="148" s="2" customFormat="1" ht="21.75" customHeight="1">
      <c r="A148" s="39"/>
      <c r="B148" s="40"/>
      <c r="C148" s="247" t="s">
        <v>171</v>
      </c>
      <c r="D148" s="247" t="s">
        <v>134</v>
      </c>
      <c r="E148" s="248" t="s">
        <v>279</v>
      </c>
      <c r="F148" s="249" t="s">
        <v>280</v>
      </c>
      <c r="G148" s="250" t="s">
        <v>273</v>
      </c>
      <c r="H148" s="251">
        <v>1</v>
      </c>
      <c r="I148" s="252"/>
      <c r="J148" s="251">
        <f>ROUND(I148*H148,3)</f>
        <v>0</v>
      </c>
      <c r="K148" s="253"/>
      <c r="L148" s="45"/>
      <c r="M148" s="254" t="s">
        <v>1</v>
      </c>
      <c r="N148" s="255" t="s">
        <v>43</v>
      </c>
      <c r="O148" s="92"/>
      <c r="P148" s="256">
        <f>O148*H148</f>
        <v>0</v>
      </c>
      <c r="Q148" s="256">
        <v>0.97299000000000002</v>
      </c>
      <c r="R148" s="256">
        <f>Q148*H148</f>
        <v>0.97299000000000002</v>
      </c>
      <c r="S148" s="256">
        <v>0</v>
      </c>
      <c r="T148" s="25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8" t="s">
        <v>138</v>
      </c>
      <c r="AT148" s="258" t="s">
        <v>134</v>
      </c>
      <c r="AU148" s="258" t="s">
        <v>90</v>
      </c>
      <c r="AY148" s="18" t="s">
        <v>132</v>
      </c>
      <c r="BE148" s="259">
        <f>IF(N148="základná",J148,0)</f>
        <v>0</v>
      </c>
      <c r="BF148" s="259">
        <f>IF(N148="znížená",J148,0)</f>
        <v>0</v>
      </c>
      <c r="BG148" s="259">
        <f>IF(N148="zákl. prenesená",J148,0)</f>
        <v>0</v>
      </c>
      <c r="BH148" s="259">
        <f>IF(N148="zníž. prenesená",J148,0)</f>
        <v>0</v>
      </c>
      <c r="BI148" s="259">
        <f>IF(N148="nulová",J148,0)</f>
        <v>0</v>
      </c>
      <c r="BJ148" s="18" t="s">
        <v>90</v>
      </c>
      <c r="BK148" s="260">
        <f>ROUND(I148*H148,3)</f>
        <v>0</v>
      </c>
      <c r="BL148" s="18" t="s">
        <v>138</v>
      </c>
      <c r="BM148" s="258" t="s">
        <v>281</v>
      </c>
    </row>
    <row r="149" s="2" customFormat="1" ht="16.5" customHeight="1">
      <c r="A149" s="39"/>
      <c r="B149" s="40"/>
      <c r="C149" s="306" t="s">
        <v>175</v>
      </c>
      <c r="D149" s="306" t="s">
        <v>275</v>
      </c>
      <c r="E149" s="307" t="s">
        <v>282</v>
      </c>
      <c r="F149" s="308" t="s">
        <v>283</v>
      </c>
      <c r="G149" s="309" t="s">
        <v>206</v>
      </c>
      <c r="H149" s="310">
        <v>1</v>
      </c>
      <c r="I149" s="311"/>
      <c r="J149" s="310">
        <f>ROUND(I149*H149,3)</f>
        <v>0</v>
      </c>
      <c r="K149" s="312"/>
      <c r="L149" s="313"/>
      <c r="M149" s="314" t="s">
        <v>1</v>
      </c>
      <c r="N149" s="315" t="s">
        <v>43</v>
      </c>
      <c r="O149" s="92"/>
      <c r="P149" s="256">
        <f>O149*H149</f>
        <v>0</v>
      </c>
      <c r="Q149" s="256">
        <v>0.21060000000000001</v>
      </c>
      <c r="R149" s="256">
        <f>Q149*H149</f>
        <v>0.21060000000000001</v>
      </c>
      <c r="S149" s="256">
        <v>0</v>
      </c>
      <c r="T149" s="25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8" t="s">
        <v>175</v>
      </c>
      <c r="AT149" s="258" t="s">
        <v>275</v>
      </c>
      <c r="AU149" s="258" t="s">
        <v>90</v>
      </c>
      <c r="AY149" s="18" t="s">
        <v>132</v>
      </c>
      <c r="BE149" s="259">
        <f>IF(N149="základná",J149,0)</f>
        <v>0</v>
      </c>
      <c r="BF149" s="259">
        <f>IF(N149="znížená",J149,0)</f>
        <v>0</v>
      </c>
      <c r="BG149" s="259">
        <f>IF(N149="zákl. prenesená",J149,0)</f>
        <v>0</v>
      </c>
      <c r="BH149" s="259">
        <f>IF(N149="zníž. prenesená",J149,0)</f>
        <v>0</v>
      </c>
      <c r="BI149" s="259">
        <f>IF(N149="nulová",J149,0)</f>
        <v>0</v>
      </c>
      <c r="BJ149" s="18" t="s">
        <v>90</v>
      </c>
      <c r="BK149" s="260">
        <f>ROUND(I149*H149,3)</f>
        <v>0</v>
      </c>
      <c r="BL149" s="18" t="s">
        <v>138</v>
      </c>
      <c r="BM149" s="258" t="s">
        <v>284</v>
      </c>
    </row>
    <row r="150" s="2" customFormat="1" ht="21.75" customHeight="1">
      <c r="A150" s="39"/>
      <c r="B150" s="40"/>
      <c r="C150" s="247" t="s">
        <v>179</v>
      </c>
      <c r="D150" s="247" t="s">
        <v>134</v>
      </c>
      <c r="E150" s="248" t="s">
        <v>285</v>
      </c>
      <c r="F150" s="249" t="s">
        <v>286</v>
      </c>
      <c r="G150" s="250" t="s">
        <v>273</v>
      </c>
      <c r="H150" s="251">
        <v>1</v>
      </c>
      <c r="I150" s="252"/>
      <c r="J150" s="251">
        <f>ROUND(I150*H150,3)</f>
        <v>0</v>
      </c>
      <c r="K150" s="253"/>
      <c r="L150" s="45"/>
      <c r="M150" s="254" t="s">
        <v>1</v>
      </c>
      <c r="N150" s="255" t="s">
        <v>43</v>
      </c>
      <c r="O150" s="92"/>
      <c r="P150" s="256">
        <f>O150*H150</f>
        <v>0</v>
      </c>
      <c r="Q150" s="256">
        <v>0.97299000000000002</v>
      </c>
      <c r="R150" s="256">
        <f>Q150*H150</f>
        <v>0.97299000000000002</v>
      </c>
      <c r="S150" s="256">
        <v>0</v>
      </c>
      <c r="T150" s="25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8" t="s">
        <v>138</v>
      </c>
      <c r="AT150" s="258" t="s">
        <v>134</v>
      </c>
      <c r="AU150" s="258" t="s">
        <v>90</v>
      </c>
      <c r="AY150" s="18" t="s">
        <v>132</v>
      </c>
      <c r="BE150" s="259">
        <f>IF(N150="základná",J150,0)</f>
        <v>0</v>
      </c>
      <c r="BF150" s="259">
        <f>IF(N150="znížená",J150,0)</f>
        <v>0</v>
      </c>
      <c r="BG150" s="259">
        <f>IF(N150="zákl. prenesená",J150,0)</f>
        <v>0</v>
      </c>
      <c r="BH150" s="259">
        <f>IF(N150="zníž. prenesená",J150,0)</f>
        <v>0</v>
      </c>
      <c r="BI150" s="259">
        <f>IF(N150="nulová",J150,0)</f>
        <v>0</v>
      </c>
      <c r="BJ150" s="18" t="s">
        <v>90</v>
      </c>
      <c r="BK150" s="260">
        <f>ROUND(I150*H150,3)</f>
        <v>0</v>
      </c>
      <c r="BL150" s="18" t="s">
        <v>138</v>
      </c>
      <c r="BM150" s="258" t="s">
        <v>287</v>
      </c>
    </row>
    <row r="151" s="2" customFormat="1" ht="21.75" customHeight="1">
      <c r="A151" s="39"/>
      <c r="B151" s="40"/>
      <c r="C151" s="247" t="s">
        <v>184</v>
      </c>
      <c r="D151" s="247" t="s">
        <v>134</v>
      </c>
      <c r="E151" s="248" t="s">
        <v>288</v>
      </c>
      <c r="F151" s="249" t="s">
        <v>289</v>
      </c>
      <c r="G151" s="250" t="s">
        <v>273</v>
      </c>
      <c r="H151" s="251">
        <v>1</v>
      </c>
      <c r="I151" s="252"/>
      <c r="J151" s="251">
        <f>ROUND(I151*H151,3)</f>
        <v>0</v>
      </c>
      <c r="K151" s="253"/>
      <c r="L151" s="45"/>
      <c r="M151" s="254" t="s">
        <v>1</v>
      </c>
      <c r="N151" s="255" t="s">
        <v>43</v>
      </c>
      <c r="O151" s="92"/>
      <c r="P151" s="256">
        <f>O151*H151</f>
        <v>0</v>
      </c>
      <c r="Q151" s="256">
        <v>0.97299000000000002</v>
      </c>
      <c r="R151" s="256">
        <f>Q151*H151</f>
        <v>0.97299000000000002</v>
      </c>
      <c r="S151" s="256">
        <v>0</v>
      </c>
      <c r="T151" s="25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8" t="s">
        <v>138</v>
      </c>
      <c r="AT151" s="258" t="s">
        <v>134</v>
      </c>
      <c r="AU151" s="258" t="s">
        <v>90</v>
      </c>
      <c r="AY151" s="18" t="s">
        <v>132</v>
      </c>
      <c r="BE151" s="259">
        <f>IF(N151="základná",J151,0)</f>
        <v>0</v>
      </c>
      <c r="BF151" s="259">
        <f>IF(N151="znížená",J151,0)</f>
        <v>0</v>
      </c>
      <c r="BG151" s="259">
        <f>IF(N151="zákl. prenesená",J151,0)</f>
        <v>0</v>
      </c>
      <c r="BH151" s="259">
        <f>IF(N151="zníž. prenesená",J151,0)</f>
        <v>0</v>
      </c>
      <c r="BI151" s="259">
        <f>IF(N151="nulová",J151,0)</f>
        <v>0</v>
      </c>
      <c r="BJ151" s="18" t="s">
        <v>90</v>
      </c>
      <c r="BK151" s="260">
        <f>ROUND(I151*H151,3)</f>
        <v>0</v>
      </c>
      <c r="BL151" s="18" t="s">
        <v>138</v>
      </c>
      <c r="BM151" s="258" t="s">
        <v>290</v>
      </c>
    </row>
    <row r="152" s="2" customFormat="1" ht="33" customHeight="1">
      <c r="A152" s="39"/>
      <c r="B152" s="40"/>
      <c r="C152" s="247" t="s">
        <v>188</v>
      </c>
      <c r="D152" s="247" t="s">
        <v>134</v>
      </c>
      <c r="E152" s="248" t="s">
        <v>291</v>
      </c>
      <c r="F152" s="249" t="s">
        <v>292</v>
      </c>
      <c r="G152" s="250" t="s">
        <v>273</v>
      </c>
      <c r="H152" s="251">
        <v>1</v>
      </c>
      <c r="I152" s="252"/>
      <c r="J152" s="251">
        <f>ROUND(I152*H152,3)</f>
        <v>0</v>
      </c>
      <c r="K152" s="253"/>
      <c r="L152" s="45"/>
      <c r="M152" s="254" t="s">
        <v>1</v>
      </c>
      <c r="N152" s="255" t="s">
        <v>43</v>
      </c>
      <c r="O152" s="92"/>
      <c r="P152" s="256">
        <f>O152*H152</f>
        <v>0</v>
      </c>
      <c r="Q152" s="256">
        <v>0.97299000000000002</v>
      </c>
      <c r="R152" s="256">
        <f>Q152*H152</f>
        <v>0.97299000000000002</v>
      </c>
      <c r="S152" s="256">
        <v>0</v>
      </c>
      <c r="T152" s="25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8" t="s">
        <v>138</v>
      </c>
      <c r="AT152" s="258" t="s">
        <v>134</v>
      </c>
      <c r="AU152" s="258" t="s">
        <v>90</v>
      </c>
      <c r="AY152" s="18" t="s">
        <v>132</v>
      </c>
      <c r="BE152" s="259">
        <f>IF(N152="základná",J152,0)</f>
        <v>0</v>
      </c>
      <c r="BF152" s="259">
        <f>IF(N152="znížená",J152,0)</f>
        <v>0</v>
      </c>
      <c r="BG152" s="259">
        <f>IF(N152="zákl. prenesená",J152,0)</f>
        <v>0</v>
      </c>
      <c r="BH152" s="259">
        <f>IF(N152="zníž. prenesená",J152,0)</f>
        <v>0</v>
      </c>
      <c r="BI152" s="259">
        <f>IF(N152="nulová",J152,0)</f>
        <v>0</v>
      </c>
      <c r="BJ152" s="18" t="s">
        <v>90</v>
      </c>
      <c r="BK152" s="260">
        <f>ROUND(I152*H152,3)</f>
        <v>0</v>
      </c>
      <c r="BL152" s="18" t="s">
        <v>138</v>
      </c>
      <c r="BM152" s="258" t="s">
        <v>293</v>
      </c>
    </row>
    <row r="153" s="2" customFormat="1" ht="21.75" customHeight="1">
      <c r="A153" s="39"/>
      <c r="B153" s="40"/>
      <c r="C153" s="247" t="s">
        <v>192</v>
      </c>
      <c r="D153" s="247" t="s">
        <v>134</v>
      </c>
      <c r="E153" s="248" t="s">
        <v>294</v>
      </c>
      <c r="F153" s="249" t="s">
        <v>295</v>
      </c>
      <c r="G153" s="250" t="s">
        <v>273</v>
      </c>
      <c r="H153" s="251">
        <v>1</v>
      </c>
      <c r="I153" s="252"/>
      <c r="J153" s="251">
        <f>ROUND(I153*H153,3)</f>
        <v>0</v>
      </c>
      <c r="K153" s="253"/>
      <c r="L153" s="45"/>
      <c r="M153" s="254" t="s">
        <v>1</v>
      </c>
      <c r="N153" s="255" t="s">
        <v>43</v>
      </c>
      <c r="O153" s="92"/>
      <c r="P153" s="256">
        <f>O153*H153</f>
        <v>0</v>
      </c>
      <c r="Q153" s="256">
        <v>0.97299000000000002</v>
      </c>
      <c r="R153" s="256">
        <f>Q153*H153</f>
        <v>0.97299000000000002</v>
      </c>
      <c r="S153" s="256">
        <v>0</v>
      </c>
      <c r="T153" s="25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8" t="s">
        <v>138</v>
      </c>
      <c r="AT153" s="258" t="s">
        <v>134</v>
      </c>
      <c r="AU153" s="258" t="s">
        <v>90</v>
      </c>
      <c r="AY153" s="18" t="s">
        <v>132</v>
      </c>
      <c r="BE153" s="259">
        <f>IF(N153="základná",J153,0)</f>
        <v>0</v>
      </c>
      <c r="BF153" s="259">
        <f>IF(N153="znížená",J153,0)</f>
        <v>0</v>
      </c>
      <c r="BG153" s="259">
        <f>IF(N153="zákl. prenesená",J153,0)</f>
        <v>0</v>
      </c>
      <c r="BH153" s="259">
        <f>IF(N153="zníž. prenesená",J153,0)</f>
        <v>0</v>
      </c>
      <c r="BI153" s="259">
        <f>IF(N153="nulová",J153,0)</f>
        <v>0</v>
      </c>
      <c r="BJ153" s="18" t="s">
        <v>90</v>
      </c>
      <c r="BK153" s="260">
        <f>ROUND(I153*H153,3)</f>
        <v>0</v>
      </c>
      <c r="BL153" s="18" t="s">
        <v>138</v>
      </c>
      <c r="BM153" s="258" t="s">
        <v>296</v>
      </c>
    </row>
    <row r="154" s="2" customFormat="1" ht="16.5" customHeight="1">
      <c r="A154" s="39"/>
      <c r="B154" s="40"/>
      <c r="C154" s="247" t="s">
        <v>196</v>
      </c>
      <c r="D154" s="247" t="s">
        <v>134</v>
      </c>
      <c r="E154" s="248" t="s">
        <v>297</v>
      </c>
      <c r="F154" s="249" t="s">
        <v>298</v>
      </c>
      <c r="G154" s="250" t="s">
        <v>273</v>
      </c>
      <c r="H154" s="251">
        <v>1</v>
      </c>
      <c r="I154" s="252"/>
      <c r="J154" s="251">
        <f>ROUND(I154*H154,3)</f>
        <v>0</v>
      </c>
      <c r="K154" s="253"/>
      <c r="L154" s="45"/>
      <c r="M154" s="254" t="s">
        <v>1</v>
      </c>
      <c r="N154" s="255" t="s">
        <v>43</v>
      </c>
      <c r="O154" s="92"/>
      <c r="P154" s="256">
        <f>O154*H154</f>
        <v>0</v>
      </c>
      <c r="Q154" s="256">
        <v>0.97299000000000002</v>
      </c>
      <c r="R154" s="256">
        <f>Q154*H154</f>
        <v>0.97299000000000002</v>
      </c>
      <c r="S154" s="256">
        <v>0</v>
      </c>
      <c r="T154" s="25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58" t="s">
        <v>138</v>
      </c>
      <c r="AT154" s="258" t="s">
        <v>134</v>
      </c>
      <c r="AU154" s="258" t="s">
        <v>90</v>
      </c>
      <c r="AY154" s="18" t="s">
        <v>132</v>
      </c>
      <c r="BE154" s="259">
        <f>IF(N154="základná",J154,0)</f>
        <v>0</v>
      </c>
      <c r="BF154" s="259">
        <f>IF(N154="znížená",J154,0)</f>
        <v>0</v>
      </c>
      <c r="BG154" s="259">
        <f>IF(N154="zákl. prenesená",J154,0)</f>
        <v>0</v>
      </c>
      <c r="BH154" s="259">
        <f>IF(N154="zníž. prenesená",J154,0)</f>
        <v>0</v>
      </c>
      <c r="BI154" s="259">
        <f>IF(N154="nulová",J154,0)</f>
        <v>0</v>
      </c>
      <c r="BJ154" s="18" t="s">
        <v>90</v>
      </c>
      <c r="BK154" s="260">
        <f>ROUND(I154*H154,3)</f>
        <v>0</v>
      </c>
      <c r="BL154" s="18" t="s">
        <v>138</v>
      </c>
      <c r="BM154" s="258" t="s">
        <v>299</v>
      </c>
    </row>
    <row r="155" s="2" customFormat="1" ht="16.5" customHeight="1">
      <c r="A155" s="39"/>
      <c r="B155" s="40"/>
      <c r="C155" s="306" t="s">
        <v>203</v>
      </c>
      <c r="D155" s="306" t="s">
        <v>275</v>
      </c>
      <c r="E155" s="307" t="s">
        <v>300</v>
      </c>
      <c r="F155" s="308" t="s">
        <v>301</v>
      </c>
      <c r="G155" s="309" t="s">
        <v>206</v>
      </c>
      <c r="H155" s="310">
        <v>1</v>
      </c>
      <c r="I155" s="311"/>
      <c r="J155" s="310">
        <f>ROUND(I155*H155,3)</f>
        <v>0</v>
      </c>
      <c r="K155" s="312"/>
      <c r="L155" s="313"/>
      <c r="M155" s="314" t="s">
        <v>1</v>
      </c>
      <c r="N155" s="315" t="s">
        <v>43</v>
      </c>
      <c r="O155" s="92"/>
      <c r="P155" s="256">
        <f>O155*H155</f>
        <v>0</v>
      </c>
      <c r="Q155" s="256">
        <v>0.21060000000000001</v>
      </c>
      <c r="R155" s="256">
        <f>Q155*H155</f>
        <v>0.21060000000000001</v>
      </c>
      <c r="S155" s="256">
        <v>0</v>
      </c>
      <c r="T155" s="25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8" t="s">
        <v>175</v>
      </c>
      <c r="AT155" s="258" t="s">
        <v>275</v>
      </c>
      <c r="AU155" s="258" t="s">
        <v>90</v>
      </c>
      <c r="AY155" s="18" t="s">
        <v>132</v>
      </c>
      <c r="BE155" s="259">
        <f>IF(N155="základná",J155,0)</f>
        <v>0</v>
      </c>
      <c r="BF155" s="259">
        <f>IF(N155="znížená",J155,0)</f>
        <v>0</v>
      </c>
      <c r="BG155" s="259">
        <f>IF(N155="zákl. prenesená",J155,0)</f>
        <v>0</v>
      </c>
      <c r="BH155" s="259">
        <f>IF(N155="zníž. prenesená",J155,0)</f>
        <v>0</v>
      </c>
      <c r="BI155" s="259">
        <f>IF(N155="nulová",J155,0)</f>
        <v>0</v>
      </c>
      <c r="BJ155" s="18" t="s">
        <v>90</v>
      </c>
      <c r="BK155" s="260">
        <f>ROUND(I155*H155,3)</f>
        <v>0</v>
      </c>
      <c r="BL155" s="18" t="s">
        <v>138</v>
      </c>
      <c r="BM155" s="258" t="s">
        <v>302</v>
      </c>
    </row>
    <row r="156" s="2" customFormat="1" ht="16.5" customHeight="1">
      <c r="A156" s="39"/>
      <c r="B156" s="40"/>
      <c r="C156" s="247" t="s">
        <v>209</v>
      </c>
      <c r="D156" s="247" t="s">
        <v>134</v>
      </c>
      <c r="E156" s="248" t="s">
        <v>303</v>
      </c>
      <c r="F156" s="249" t="s">
        <v>304</v>
      </c>
      <c r="G156" s="250" t="s">
        <v>273</v>
      </c>
      <c r="H156" s="251">
        <v>1</v>
      </c>
      <c r="I156" s="252"/>
      <c r="J156" s="251">
        <f>ROUND(I156*H156,3)</f>
        <v>0</v>
      </c>
      <c r="K156" s="253"/>
      <c r="L156" s="45"/>
      <c r="M156" s="254" t="s">
        <v>1</v>
      </c>
      <c r="N156" s="255" t="s">
        <v>43</v>
      </c>
      <c r="O156" s="92"/>
      <c r="P156" s="256">
        <f>O156*H156</f>
        <v>0</v>
      </c>
      <c r="Q156" s="256">
        <v>0.97299000000000002</v>
      </c>
      <c r="R156" s="256">
        <f>Q156*H156</f>
        <v>0.97299000000000002</v>
      </c>
      <c r="S156" s="256">
        <v>0</v>
      </c>
      <c r="T156" s="25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8" t="s">
        <v>138</v>
      </c>
      <c r="AT156" s="258" t="s">
        <v>134</v>
      </c>
      <c r="AU156" s="258" t="s">
        <v>90</v>
      </c>
      <c r="AY156" s="18" t="s">
        <v>132</v>
      </c>
      <c r="BE156" s="259">
        <f>IF(N156="základná",J156,0)</f>
        <v>0</v>
      </c>
      <c r="BF156" s="259">
        <f>IF(N156="znížená",J156,0)</f>
        <v>0</v>
      </c>
      <c r="BG156" s="259">
        <f>IF(N156="zákl. prenesená",J156,0)</f>
        <v>0</v>
      </c>
      <c r="BH156" s="259">
        <f>IF(N156="zníž. prenesená",J156,0)</f>
        <v>0</v>
      </c>
      <c r="BI156" s="259">
        <f>IF(N156="nulová",J156,0)</f>
        <v>0</v>
      </c>
      <c r="BJ156" s="18" t="s">
        <v>90</v>
      </c>
      <c r="BK156" s="260">
        <f>ROUND(I156*H156,3)</f>
        <v>0</v>
      </c>
      <c r="BL156" s="18" t="s">
        <v>138</v>
      </c>
      <c r="BM156" s="258" t="s">
        <v>305</v>
      </c>
    </row>
    <row r="157" s="2" customFormat="1" ht="16.5" customHeight="1">
      <c r="A157" s="39"/>
      <c r="B157" s="40"/>
      <c r="C157" s="306" t="s">
        <v>213</v>
      </c>
      <c r="D157" s="306" t="s">
        <v>275</v>
      </c>
      <c r="E157" s="307" t="s">
        <v>306</v>
      </c>
      <c r="F157" s="308" t="s">
        <v>307</v>
      </c>
      <c r="G157" s="309" t="s">
        <v>206</v>
      </c>
      <c r="H157" s="310">
        <v>1</v>
      </c>
      <c r="I157" s="311"/>
      <c r="J157" s="310">
        <f>ROUND(I157*H157,3)</f>
        <v>0</v>
      </c>
      <c r="K157" s="312"/>
      <c r="L157" s="313"/>
      <c r="M157" s="314" t="s">
        <v>1</v>
      </c>
      <c r="N157" s="315" t="s">
        <v>43</v>
      </c>
      <c r="O157" s="92"/>
      <c r="P157" s="256">
        <f>O157*H157</f>
        <v>0</v>
      </c>
      <c r="Q157" s="256">
        <v>0.21060000000000001</v>
      </c>
      <c r="R157" s="256">
        <f>Q157*H157</f>
        <v>0.21060000000000001</v>
      </c>
      <c r="S157" s="256">
        <v>0</v>
      </c>
      <c r="T157" s="25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8" t="s">
        <v>175</v>
      </c>
      <c r="AT157" s="258" t="s">
        <v>275</v>
      </c>
      <c r="AU157" s="258" t="s">
        <v>90</v>
      </c>
      <c r="AY157" s="18" t="s">
        <v>132</v>
      </c>
      <c r="BE157" s="259">
        <f>IF(N157="základná",J157,0)</f>
        <v>0</v>
      </c>
      <c r="BF157" s="259">
        <f>IF(N157="znížená",J157,0)</f>
        <v>0</v>
      </c>
      <c r="BG157" s="259">
        <f>IF(N157="zákl. prenesená",J157,0)</f>
        <v>0</v>
      </c>
      <c r="BH157" s="259">
        <f>IF(N157="zníž. prenesená",J157,0)</f>
        <v>0</v>
      </c>
      <c r="BI157" s="259">
        <f>IF(N157="nulová",J157,0)</f>
        <v>0</v>
      </c>
      <c r="BJ157" s="18" t="s">
        <v>90</v>
      </c>
      <c r="BK157" s="260">
        <f>ROUND(I157*H157,3)</f>
        <v>0</v>
      </c>
      <c r="BL157" s="18" t="s">
        <v>138</v>
      </c>
      <c r="BM157" s="258" t="s">
        <v>308</v>
      </c>
    </row>
    <row r="158" s="2" customFormat="1" ht="16.5" customHeight="1">
      <c r="A158" s="39"/>
      <c r="B158" s="40"/>
      <c r="C158" s="247" t="s">
        <v>218</v>
      </c>
      <c r="D158" s="247" t="s">
        <v>134</v>
      </c>
      <c r="E158" s="248" t="s">
        <v>309</v>
      </c>
      <c r="F158" s="249" t="s">
        <v>310</v>
      </c>
      <c r="G158" s="250" t="s">
        <v>273</v>
      </c>
      <c r="H158" s="251">
        <v>1</v>
      </c>
      <c r="I158" s="252"/>
      <c r="J158" s="251">
        <f>ROUND(I158*H158,3)</f>
        <v>0</v>
      </c>
      <c r="K158" s="253"/>
      <c r="L158" s="45"/>
      <c r="M158" s="254" t="s">
        <v>1</v>
      </c>
      <c r="N158" s="255" t="s">
        <v>43</v>
      </c>
      <c r="O158" s="92"/>
      <c r="P158" s="256">
        <f>O158*H158</f>
        <v>0</v>
      </c>
      <c r="Q158" s="256">
        <v>0.97299000000000002</v>
      </c>
      <c r="R158" s="256">
        <f>Q158*H158</f>
        <v>0.97299000000000002</v>
      </c>
      <c r="S158" s="256">
        <v>0</v>
      </c>
      <c r="T158" s="25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8" t="s">
        <v>138</v>
      </c>
      <c r="AT158" s="258" t="s">
        <v>134</v>
      </c>
      <c r="AU158" s="258" t="s">
        <v>90</v>
      </c>
      <c r="AY158" s="18" t="s">
        <v>132</v>
      </c>
      <c r="BE158" s="259">
        <f>IF(N158="základná",J158,0)</f>
        <v>0</v>
      </c>
      <c r="BF158" s="259">
        <f>IF(N158="znížená",J158,0)</f>
        <v>0</v>
      </c>
      <c r="BG158" s="259">
        <f>IF(N158="zákl. prenesená",J158,0)</f>
        <v>0</v>
      </c>
      <c r="BH158" s="259">
        <f>IF(N158="zníž. prenesená",J158,0)</f>
        <v>0</v>
      </c>
      <c r="BI158" s="259">
        <f>IF(N158="nulová",J158,0)</f>
        <v>0</v>
      </c>
      <c r="BJ158" s="18" t="s">
        <v>90</v>
      </c>
      <c r="BK158" s="260">
        <f>ROUND(I158*H158,3)</f>
        <v>0</v>
      </c>
      <c r="BL158" s="18" t="s">
        <v>138</v>
      </c>
      <c r="BM158" s="258" t="s">
        <v>311</v>
      </c>
    </row>
    <row r="159" s="2" customFormat="1" ht="16.5" customHeight="1">
      <c r="A159" s="39"/>
      <c r="B159" s="40"/>
      <c r="C159" s="306" t="s">
        <v>222</v>
      </c>
      <c r="D159" s="306" t="s">
        <v>275</v>
      </c>
      <c r="E159" s="307" t="s">
        <v>312</v>
      </c>
      <c r="F159" s="308" t="s">
        <v>313</v>
      </c>
      <c r="G159" s="309" t="s">
        <v>206</v>
      </c>
      <c r="H159" s="310">
        <v>1</v>
      </c>
      <c r="I159" s="311"/>
      <c r="J159" s="310">
        <f>ROUND(I159*H159,3)</f>
        <v>0</v>
      </c>
      <c r="K159" s="312"/>
      <c r="L159" s="313"/>
      <c r="M159" s="314" t="s">
        <v>1</v>
      </c>
      <c r="N159" s="315" t="s">
        <v>43</v>
      </c>
      <c r="O159" s="92"/>
      <c r="P159" s="256">
        <f>O159*H159</f>
        <v>0</v>
      </c>
      <c r="Q159" s="256">
        <v>0.21060000000000001</v>
      </c>
      <c r="R159" s="256">
        <f>Q159*H159</f>
        <v>0.21060000000000001</v>
      </c>
      <c r="S159" s="256">
        <v>0</v>
      </c>
      <c r="T159" s="25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8" t="s">
        <v>175</v>
      </c>
      <c r="AT159" s="258" t="s">
        <v>275</v>
      </c>
      <c r="AU159" s="258" t="s">
        <v>90</v>
      </c>
      <c r="AY159" s="18" t="s">
        <v>132</v>
      </c>
      <c r="BE159" s="259">
        <f>IF(N159="základná",J159,0)</f>
        <v>0</v>
      </c>
      <c r="BF159" s="259">
        <f>IF(N159="znížená",J159,0)</f>
        <v>0</v>
      </c>
      <c r="BG159" s="259">
        <f>IF(N159="zákl. prenesená",J159,0)</f>
        <v>0</v>
      </c>
      <c r="BH159" s="259">
        <f>IF(N159="zníž. prenesená",J159,0)</f>
        <v>0</v>
      </c>
      <c r="BI159" s="259">
        <f>IF(N159="nulová",J159,0)</f>
        <v>0</v>
      </c>
      <c r="BJ159" s="18" t="s">
        <v>90</v>
      </c>
      <c r="BK159" s="260">
        <f>ROUND(I159*H159,3)</f>
        <v>0</v>
      </c>
      <c r="BL159" s="18" t="s">
        <v>138</v>
      </c>
      <c r="BM159" s="258" t="s">
        <v>314</v>
      </c>
    </row>
    <row r="160" s="12" customFormat="1" ht="22.8" customHeight="1">
      <c r="A160" s="12"/>
      <c r="B160" s="232"/>
      <c r="C160" s="233"/>
      <c r="D160" s="234" t="s">
        <v>76</v>
      </c>
      <c r="E160" s="245" t="s">
        <v>315</v>
      </c>
      <c r="F160" s="245" t="s">
        <v>316</v>
      </c>
      <c r="G160" s="233"/>
      <c r="H160" s="233"/>
      <c r="I160" s="236"/>
      <c r="J160" s="246">
        <f>BK160</f>
        <v>0</v>
      </c>
      <c r="K160" s="233"/>
      <c r="L160" s="237"/>
      <c r="M160" s="238"/>
      <c r="N160" s="239"/>
      <c r="O160" s="239"/>
      <c r="P160" s="240">
        <f>P161</f>
        <v>0</v>
      </c>
      <c r="Q160" s="239"/>
      <c r="R160" s="240">
        <f>R161</f>
        <v>0</v>
      </c>
      <c r="S160" s="239"/>
      <c r="T160" s="241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42" t="s">
        <v>84</v>
      </c>
      <c r="AT160" s="243" t="s">
        <v>76</v>
      </c>
      <c r="AU160" s="243" t="s">
        <v>84</v>
      </c>
      <c r="AY160" s="242" t="s">
        <v>132</v>
      </c>
      <c r="BK160" s="244">
        <f>BK161</f>
        <v>0</v>
      </c>
    </row>
    <row r="161" s="2" customFormat="1" ht="21.75" customHeight="1">
      <c r="A161" s="39"/>
      <c r="B161" s="40"/>
      <c r="C161" s="247" t="s">
        <v>227</v>
      </c>
      <c r="D161" s="247" t="s">
        <v>134</v>
      </c>
      <c r="E161" s="248" t="s">
        <v>317</v>
      </c>
      <c r="F161" s="249" t="s">
        <v>318</v>
      </c>
      <c r="G161" s="250" t="s">
        <v>199</v>
      </c>
      <c r="H161" s="251">
        <v>112.40300000000001</v>
      </c>
      <c r="I161" s="252"/>
      <c r="J161" s="251">
        <f>ROUND(I161*H161,3)</f>
        <v>0</v>
      </c>
      <c r="K161" s="253"/>
      <c r="L161" s="45"/>
      <c r="M161" s="254" t="s">
        <v>1</v>
      </c>
      <c r="N161" s="255" t="s">
        <v>43</v>
      </c>
      <c r="O161" s="92"/>
      <c r="P161" s="256">
        <f>O161*H161</f>
        <v>0</v>
      </c>
      <c r="Q161" s="256">
        <v>0</v>
      </c>
      <c r="R161" s="256">
        <f>Q161*H161</f>
        <v>0</v>
      </c>
      <c r="S161" s="256">
        <v>0</v>
      </c>
      <c r="T161" s="25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8" t="s">
        <v>138</v>
      </c>
      <c r="AT161" s="258" t="s">
        <v>134</v>
      </c>
      <c r="AU161" s="258" t="s">
        <v>90</v>
      </c>
      <c r="AY161" s="18" t="s">
        <v>132</v>
      </c>
      <c r="BE161" s="259">
        <f>IF(N161="základná",J161,0)</f>
        <v>0</v>
      </c>
      <c r="BF161" s="259">
        <f>IF(N161="znížená",J161,0)</f>
        <v>0</v>
      </c>
      <c r="BG161" s="259">
        <f>IF(N161="zákl. prenesená",J161,0)</f>
        <v>0</v>
      </c>
      <c r="BH161" s="259">
        <f>IF(N161="zníž. prenesená",J161,0)</f>
        <v>0</v>
      </c>
      <c r="BI161" s="259">
        <f>IF(N161="nulová",J161,0)</f>
        <v>0</v>
      </c>
      <c r="BJ161" s="18" t="s">
        <v>90</v>
      </c>
      <c r="BK161" s="260">
        <f>ROUND(I161*H161,3)</f>
        <v>0</v>
      </c>
      <c r="BL161" s="18" t="s">
        <v>138</v>
      </c>
      <c r="BM161" s="258" t="s">
        <v>319</v>
      </c>
    </row>
    <row r="162" s="2" customFormat="1" ht="49.92" customHeight="1">
      <c r="A162" s="39"/>
      <c r="B162" s="40"/>
      <c r="C162" s="41"/>
      <c r="D162" s="41"/>
      <c r="E162" s="235" t="s">
        <v>249</v>
      </c>
      <c r="F162" s="235" t="s">
        <v>250</v>
      </c>
      <c r="G162" s="41"/>
      <c r="H162" s="41"/>
      <c r="I162" s="155"/>
      <c r="J162" s="218">
        <f>BK162</f>
        <v>0</v>
      </c>
      <c r="K162" s="41"/>
      <c r="L162" s="45"/>
      <c r="M162" s="294"/>
      <c r="N162" s="295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76</v>
      </c>
      <c r="AU162" s="18" t="s">
        <v>77</v>
      </c>
      <c r="AY162" s="18" t="s">
        <v>251</v>
      </c>
      <c r="BK162" s="260">
        <f>SUM(BK163:BK172)</f>
        <v>0</v>
      </c>
    </row>
    <row r="163" s="2" customFormat="1" ht="16.32" customHeight="1">
      <c r="A163" s="39"/>
      <c r="B163" s="40"/>
      <c r="C163" s="296" t="s">
        <v>1</v>
      </c>
      <c r="D163" s="296" t="s">
        <v>134</v>
      </c>
      <c r="E163" s="297" t="s">
        <v>1</v>
      </c>
      <c r="F163" s="298" t="s">
        <v>1</v>
      </c>
      <c r="G163" s="299" t="s">
        <v>1</v>
      </c>
      <c r="H163" s="300"/>
      <c r="I163" s="300"/>
      <c r="J163" s="301">
        <f>BK163</f>
        <v>0</v>
      </c>
      <c r="K163" s="253"/>
      <c r="L163" s="45"/>
      <c r="M163" s="302" t="s">
        <v>1</v>
      </c>
      <c r="N163" s="303" t="s">
        <v>43</v>
      </c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251</v>
      </c>
      <c r="AU163" s="18" t="s">
        <v>84</v>
      </c>
      <c r="AY163" s="18" t="s">
        <v>251</v>
      </c>
      <c r="BE163" s="259">
        <f>IF(N163="základná",J163,0)</f>
        <v>0</v>
      </c>
      <c r="BF163" s="259">
        <f>IF(N163="znížená",J163,0)</f>
        <v>0</v>
      </c>
      <c r="BG163" s="259">
        <f>IF(N163="zákl. prenesená",J163,0)</f>
        <v>0</v>
      </c>
      <c r="BH163" s="259">
        <f>IF(N163="zníž. prenesená",J163,0)</f>
        <v>0</v>
      </c>
      <c r="BI163" s="259">
        <f>IF(N163="nulová",J163,0)</f>
        <v>0</v>
      </c>
      <c r="BJ163" s="18" t="s">
        <v>90</v>
      </c>
      <c r="BK163" s="260">
        <f>I163*H163</f>
        <v>0</v>
      </c>
    </row>
    <row r="164" s="2" customFormat="1" ht="16.32" customHeight="1">
      <c r="A164" s="39"/>
      <c r="B164" s="40"/>
      <c r="C164" s="296" t="s">
        <v>1</v>
      </c>
      <c r="D164" s="296" t="s">
        <v>134</v>
      </c>
      <c r="E164" s="297" t="s">
        <v>1</v>
      </c>
      <c r="F164" s="298" t="s">
        <v>1</v>
      </c>
      <c r="G164" s="299" t="s">
        <v>1</v>
      </c>
      <c r="H164" s="300"/>
      <c r="I164" s="300"/>
      <c r="J164" s="301">
        <f>BK164</f>
        <v>0</v>
      </c>
      <c r="K164" s="253"/>
      <c r="L164" s="45"/>
      <c r="M164" s="302" t="s">
        <v>1</v>
      </c>
      <c r="N164" s="303" t="s">
        <v>43</v>
      </c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251</v>
      </c>
      <c r="AU164" s="18" t="s">
        <v>84</v>
      </c>
      <c r="AY164" s="18" t="s">
        <v>251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8" t="s">
        <v>90</v>
      </c>
      <c r="BK164" s="260">
        <f>I164*H164</f>
        <v>0</v>
      </c>
    </row>
    <row r="165" s="2" customFormat="1" ht="16.32" customHeight="1">
      <c r="A165" s="39"/>
      <c r="B165" s="40"/>
      <c r="C165" s="296" t="s">
        <v>1</v>
      </c>
      <c r="D165" s="296" t="s">
        <v>134</v>
      </c>
      <c r="E165" s="297" t="s">
        <v>1</v>
      </c>
      <c r="F165" s="298" t="s">
        <v>1</v>
      </c>
      <c r="G165" s="299" t="s">
        <v>1</v>
      </c>
      <c r="H165" s="300"/>
      <c r="I165" s="300"/>
      <c r="J165" s="301">
        <f>BK165</f>
        <v>0</v>
      </c>
      <c r="K165" s="253"/>
      <c r="L165" s="45"/>
      <c r="M165" s="302" t="s">
        <v>1</v>
      </c>
      <c r="N165" s="303" t="s">
        <v>43</v>
      </c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251</v>
      </c>
      <c r="AU165" s="18" t="s">
        <v>84</v>
      </c>
      <c r="AY165" s="18" t="s">
        <v>251</v>
      </c>
      <c r="BE165" s="259">
        <f>IF(N165="základná",J165,0)</f>
        <v>0</v>
      </c>
      <c r="BF165" s="259">
        <f>IF(N165="znížená",J165,0)</f>
        <v>0</v>
      </c>
      <c r="BG165" s="259">
        <f>IF(N165="zákl. prenesená",J165,0)</f>
        <v>0</v>
      </c>
      <c r="BH165" s="259">
        <f>IF(N165="zníž. prenesená",J165,0)</f>
        <v>0</v>
      </c>
      <c r="BI165" s="259">
        <f>IF(N165="nulová",J165,0)</f>
        <v>0</v>
      </c>
      <c r="BJ165" s="18" t="s">
        <v>90</v>
      </c>
      <c r="BK165" s="260">
        <f>I165*H165</f>
        <v>0</v>
      </c>
    </row>
    <row r="166" s="2" customFormat="1" ht="16.32" customHeight="1">
      <c r="A166" s="39"/>
      <c r="B166" s="40"/>
      <c r="C166" s="296" t="s">
        <v>1</v>
      </c>
      <c r="D166" s="296" t="s">
        <v>134</v>
      </c>
      <c r="E166" s="297" t="s">
        <v>1</v>
      </c>
      <c r="F166" s="298" t="s">
        <v>1</v>
      </c>
      <c r="G166" s="299" t="s">
        <v>1</v>
      </c>
      <c r="H166" s="300"/>
      <c r="I166" s="300"/>
      <c r="J166" s="301">
        <f>BK166</f>
        <v>0</v>
      </c>
      <c r="K166" s="253"/>
      <c r="L166" s="45"/>
      <c r="M166" s="302" t="s">
        <v>1</v>
      </c>
      <c r="N166" s="303" t="s">
        <v>43</v>
      </c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251</v>
      </c>
      <c r="AU166" s="18" t="s">
        <v>84</v>
      </c>
      <c r="AY166" s="18" t="s">
        <v>251</v>
      </c>
      <c r="BE166" s="259">
        <f>IF(N166="základná",J166,0)</f>
        <v>0</v>
      </c>
      <c r="BF166" s="259">
        <f>IF(N166="znížená",J166,0)</f>
        <v>0</v>
      </c>
      <c r="BG166" s="259">
        <f>IF(N166="zákl. prenesená",J166,0)</f>
        <v>0</v>
      </c>
      <c r="BH166" s="259">
        <f>IF(N166="zníž. prenesená",J166,0)</f>
        <v>0</v>
      </c>
      <c r="BI166" s="259">
        <f>IF(N166="nulová",J166,0)</f>
        <v>0</v>
      </c>
      <c r="BJ166" s="18" t="s">
        <v>90</v>
      </c>
      <c r="BK166" s="260">
        <f>I166*H166</f>
        <v>0</v>
      </c>
    </row>
    <row r="167" s="2" customFormat="1" ht="16.32" customHeight="1">
      <c r="A167" s="39"/>
      <c r="B167" s="40"/>
      <c r="C167" s="296" t="s">
        <v>1</v>
      </c>
      <c r="D167" s="296" t="s">
        <v>134</v>
      </c>
      <c r="E167" s="297" t="s">
        <v>1</v>
      </c>
      <c r="F167" s="298" t="s">
        <v>1</v>
      </c>
      <c r="G167" s="299" t="s">
        <v>1</v>
      </c>
      <c r="H167" s="300"/>
      <c r="I167" s="300"/>
      <c r="J167" s="301">
        <f>BK167</f>
        <v>0</v>
      </c>
      <c r="K167" s="253"/>
      <c r="L167" s="45"/>
      <c r="M167" s="302" t="s">
        <v>1</v>
      </c>
      <c r="N167" s="303" t="s">
        <v>43</v>
      </c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251</v>
      </c>
      <c r="AU167" s="18" t="s">
        <v>84</v>
      </c>
      <c r="AY167" s="18" t="s">
        <v>251</v>
      </c>
      <c r="BE167" s="259">
        <f>IF(N167="základná",J167,0)</f>
        <v>0</v>
      </c>
      <c r="BF167" s="259">
        <f>IF(N167="znížená",J167,0)</f>
        <v>0</v>
      </c>
      <c r="BG167" s="259">
        <f>IF(N167="zákl. prenesená",J167,0)</f>
        <v>0</v>
      </c>
      <c r="BH167" s="259">
        <f>IF(N167="zníž. prenesená",J167,0)</f>
        <v>0</v>
      </c>
      <c r="BI167" s="259">
        <f>IF(N167="nulová",J167,0)</f>
        <v>0</v>
      </c>
      <c r="BJ167" s="18" t="s">
        <v>90</v>
      </c>
      <c r="BK167" s="260">
        <f>I167*H167</f>
        <v>0</v>
      </c>
    </row>
    <row r="168" s="2" customFormat="1" ht="16.32" customHeight="1">
      <c r="A168" s="39"/>
      <c r="B168" s="40"/>
      <c r="C168" s="296" t="s">
        <v>1</v>
      </c>
      <c r="D168" s="296" t="s">
        <v>134</v>
      </c>
      <c r="E168" s="297" t="s">
        <v>1</v>
      </c>
      <c r="F168" s="298" t="s">
        <v>1</v>
      </c>
      <c r="G168" s="299" t="s">
        <v>1</v>
      </c>
      <c r="H168" s="300"/>
      <c r="I168" s="300"/>
      <c r="J168" s="301">
        <f>BK168</f>
        <v>0</v>
      </c>
      <c r="K168" s="253"/>
      <c r="L168" s="45"/>
      <c r="M168" s="302" t="s">
        <v>1</v>
      </c>
      <c r="N168" s="303" t="s">
        <v>43</v>
      </c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251</v>
      </c>
      <c r="AU168" s="18" t="s">
        <v>84</v>
      </c>
      <c r="AY168" s="18" t="s">
        <v>251</v>
      </c>
      <c r="BE168" s="259">
        <f>IF(N168="základná",J168,0)</f>
        <v>0</v>
      </c>
      <c r="BF168" s="259">
        <f>IF(N168="znížená",J168,0)</f>
        <v>0</v>
      </c>
      <c r="BG168" s="259">
        <f>IF(N168="zákl. prenesená",J168,0)</f>
        <v>0</v>
      </c>
      <c r="BH168" s="259">
        <f>IF(N168="zníž. prenesená",J168,0)</f>
        <v>0</v>
      </c>
      <c r="BI168" s="259">
        <f>IF(N168="nulová",J168,0)</f>
        <v>0</v>
      </c>
      <c r="BJ168" s="18" t="s">
        <v>90</v>
      </c>
      <c r="BK168" s="260">
        <f>I168*H168</f>
        <v>0</v>
      </c>
    </row>
    <row r="169" s="2" customFormat="1" ht="16.32" customHeight="1">
      <c r="A169" s="39"/>
      <c r="B169" s="40"/>
      <c r="C169" s="296" t="s">
        <v>1</v>
      </c>
      <c r="D169" s="296" t="s">
        <v>134</v>
      </c>
      <c r="E169" s="297" t="s">
        <v>1</v>
      </c>
      <c r="F169" s="298" t="s">
        <v>1</v>
      </c>
      <c r="G169" s="299" t="s">
        <v>1</v>
      </c>
      <c r="H169" s="300"/>
      <c r="I169" s="300"/>
      <c r="J169" s="301">
        <f>BK169</f>
        <v>0</v>
      </c>
      <c r="K169" s="253"/>
      <c r="L169" s="45"/>
      <c r="M169" s="302" t="s">
        <v>1</v>
      </c>
      <c r="N169" s="303" t="s">
        <v>43</v>
      </c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251</v>
      </c>
      <c r="AU169" s="18" t="s">
        <v>84</v>
      </c>
      <c r="AY169" s="18" t="s">
        <v>251</v>
      </c>
      <c r="BE169" s="259">
        <f>IF(N169="základná",J169,0)</f>
        <v>0</v>
      </c>
      <c r="BF169" s="259">
        <f>IF(N169="znížená",J169,0)</f>
        <v>0</v>
      </c>
      <c r="BG169" s="259">
        <f>IF(N169="zákl. prenesená",J169,0)</f>
        <v>0</v>
      </c>
      <c r="BH169" s="259">
        <f>IF(N169="zníž. prenesená",J169,0)</f>
        <v>0</v>
      </c>
      <c r="BI169" s="259">
        <f>IF(N169="nulová",J169,0)</f>
        <v>0</v>
      </c>
      <c r="BJ169" s="18" t="s">
        <v>90</v>
      </c>
      <c r="BK169" s="260">
        <f>I169*H169</f>
        <v>0</v>
      </c>
    </row>
    <row r="170" s="2" customFormat="1" ht="16.32" customHeight="1">
      <c r="A170" s="39"/>
      <c r="B170" s="40"/>
      <c r="C170" s="296" t="s">
        <v>1</v>
      </c>
      <c r="D170" s="296" t="s">
        <v>134</v>
      </c>
      <c r="E170" s="297" t="s">
        <v>1</v>
      </c>
      <c r="F170" s="298" t="s">
        <v>1</v>
      </c>
      <c r="G170" s="299" t="s">
        <v>1</v>
      </c>
      <c r="H170" s="300"/>
      <c r="I170" s="300"/>
      <c r="J170" s="301">
        <f>BK170</f>
        <v>0</v>
      </c>
      <c r="K170" s="253"/>
      <c r="L170" s="45"/>
      <c r="M170" s="302" t="s">
        <v>1</v>
      </c>
      <c r="N170" s="303" t="s">
        <v>43</v>
      </c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251</v>
      </c>
      <c r="AU170" s="18" t="s">
        <v>84</v>
      </c>
      <c r="AY170" s="18" t="s">
        <v>251</v>
      </c>
      <c r="BE170" s="259">
        <f>IF(N170="základná",J170,0)</f>
        <v>0</v>
      </c>
      <c r="BF170" s="259">
        <f>IF(N170="znížená",J170,0)</f>
        <v>0</v>
      </c>
      <c r="BG170" s="259">
        <f>IF(N170="zákl. prenesená",J170,0)</f>
        <v>0</v>
      </c>
      <c r="BH170" s="259">
        <f>IF(N170="zníž. prenesená",J170,0)</f>
        <v>0</v>
      </c>
      <c r="BI170" s="259">
        <f>IF(N170="nulová",J170,0)</f>
        <v>0</v>
      </c>
      <c r="BJ170" s="18" t="s">
        <v>90</v>
      </c>
      <c r="BK170" s="260">
        <f>I170*H170</f>
        <v>0</v>
      </c>
    </row>
    <row r="171" s="2" customFormat="1" ht="16.32" customHeight="1">
      <c r="A171" s="39"/>
      <c r="B171" s="40"/>
      <c r="C171" s="296" t="s">
        <v>1</v>
      </c>
      <c r="D171" s="296" t="s">
        <v>134</v>
      </c>
      <c r="E171" s="297" t="s">
        <v>1</v>
      </c>
      <c r="F171" s="298" t="s">
        <v>1</v>
      </c>
      <c r="G171" s="299" t="s">
        <v>1</v>
      </c>
      <c r="H171" s="300"/>
      <c r="I171" s="300"/>
      <c r="J171" s="301">
        <f>BK171</f>
        <v>0</v>
      </c>
      <c r="K171" s="253"/>
      <c r="L171" s="45"/>
      <c r="M171" s="302" t="s">
        <v>1</v>
      </c>
      <c r="N171" s="303" t="s">
        <v>43</v>
      </c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251</v>
      </c>
      <c r="AU171" s="18" t="s">
        <v>84</v>
      </c>
      <c r="AY171" s="18" t="s">
        <v>251</v>
      </c>
      <c r="BE171" s="259">
        <f>IF(N171="základná",J171,0)</f>
        <v>0</v>
      </c>
      <c r="BF171" s="259">
        <f>IF(N171="znížená",J171,0)</f>
        <v>0</v>
      </c>
      <c r="BG171" s="259">
        <f>IF(N171="zákl. prenesená",J171,0)</f>
        <v>0</v>
      </c>
      <c r="BH171" s="259">
        <f>IF(N171="zníž. prenesená",J171,0)</f>
        <v>0</v>
      </c>
      <c r="BI171" s="259">
        <f>IF(N171="nulová",J171,0)</f>
        <v>0</v>
      </c>
      <c r="BJ171" s="18" t="s">
        <v>90</v>
      </c>
      <c r="BK171" s="260">
        <f>I171*H171</f>
        <v>0</v>
      </c>
    </row>
    <row r="172" s="2" customFormat="1" ht="16.32" customHeight="1">
      <c r="A172" s="39"/>
      <c r="B172" s="40"/>
      <c r="C172" s="296" t="s">
        <v>1</v>
      </c>
      <c r="D172" s="296" t="s">
        <v>134</v>
      </c>
      <c r="E172" s="297" t="s">
        <v>1</v>
      </c>
      <c r="F172" s="298" t="s">
        <v>1</v>
      </c>
      <c r="G172" s="299" t="s">
        <v>1</v>
      </c>
      <c r="H172" s="300"/>
      <c r="I172" s="300"/>
      <c r="J172" s="301">
        <f>BK172</f>
        <v>0</v>
      </c>
      <c r="K172" s="253"/>
      <c r="L172" s="45"/>
      <c r="M172" s="302" t="s">
        <v>1</v>
      </c>
      <c r="N172" s="303" t="s">
        <v>43</v>
      </c>
      <c r="O172" s="304"/>
      <c r="P172" s="304"/>
      <c r="Q172" s="304"/>
      <c r="R172" s="304"/>
      <c r="S172" s="304"/>
      <c r="T172" s="305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251</v>
      </c>
      <c r="AU172" s="18" t="s">
        <v>84</v>
      </c>
      <c r="AY172" s="18" t="s">
        <v>251</v>
      </c>
      <c r="BE172" s="259">
        <f>IF(N172="základná",J172,0)</f>
        <v>0</v>
      </c>
      <c r="BF172" s="259">
        <f>IF(N172="znížená",J172,0)</f>
        <v>0</v>
      </c>
      <c r="BG172" s="259">
        <f>IF(N172="zákl. prenesená",J172,0)</f>
        <v>0</v>
      </c>
      <c r="BH172" s="259">
        <f>IF(N172="zníž. prenesená",J172,0)</f>
        <v>0</v>
      </c>
      <c r="BI172" s="259">
        <f>IF(N172="nulová",J172,0)</f>
        <v>0</v>
      </c>
      <c r="BJ172" s="18" t="s">
        <v>90</v>
      </c>
      <c r="BK172" s="260">
        <f>I172*H172</f>
        <v>0</v>
      </c>
    </row>
    <row r="173" s="2" customFormat="1" ht="6.96" customHeight="1">
      <c r="A173" s="39"/>
      <c r="B173" s="67"/>
      <c r="C173" s="68"/>
      <c r="D173" s="68"/>
      <c r="E173" s="68"/>
      <c r="F173" s="68"/>
      <c r="G173" s="68"/>
      <c r="H173" s="68"/>
      <c r="I173" s="193"/>
      <c r="J173" s="68"/>
      <c r="K173" s="68"/>
      <c r="L173" s="45"/>
      <c r="M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</sheetData>
  <sheetProtection sheet="1" autoFilter="0" formatColumns="0" formatRows="0" objects="1" scenarios="1" spinCount="100000" saltValue="LRSTZkPfRpqSZh80tQhJagoif/Q7Ku1NtWZhHuzhinmmCg1djaNlrn8DA/Q9ZHt49Co71bSUR+Rpz1V8VQN1Vg==" hashValue="S8KTG+HqedJIlcVJHsRFEoZflfcd07cmda7vgnkYlHW7bo/4+LOd+lVpC6sQZFQEEXxJ6XOM4lPMGRyRCuYoxA==" algorithmName="SHA-512" password="CC35"/>
  <autoFilter ref="C124:K17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dataValidations count="2">
    <dataValidation type="list" allowBlank="1" showInputMessage="1" showErrorMessage="1" error="Povolené sú hodnoty K, M." sqref="D163:D173">
      <formula1>"K, M"</formula1>
    </dataValidation>
    <dataValidation type="list" allowBlank="1" showInputMessage="1" showErrorMessage="1" error="Povolené sú hodnoty základná, znížená, nulová." sqref="N163:N173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4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4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50"/>
      <c r="J3" s="149"/>
      <c r="K3" s="149"/>
      <c r="L3" s="21"/>
      <c r="AT3" s="18" t="s">
        <v>77</v>
      </c>
    </row>
    <row r="4" s="1" customFormat="1" ht="24.96" customHeight="1">
      <c r="B4" s="21"/>
      <c r="D4" s="151" t="s">
        <v>104</v>
      </c>
      <c r="I4" s="147"/>
      <c r="L4" s="21"/>
      <c r="M4" s="152" t="s">
        <v>9</v>
      </c>
      <c r="AT4" s="18" t="s">
        <v>4</v>
      </c>
    </row>
    <row r="5" s="1" customFormat="1" ht="6.96" customHeight="1">
      <c r="B5" s="21"/>
      <c r="I5" s="147"/>
      <c r="L5" s="21"/>
    </row>
    <row r="6" s="1" customFormat="1" ht="12" customHeight="1">
      <c r="B6" s="21"/>
      <c r="D6" s="153" t="s">
        <v>14</v>
      </c>
      <c r="I6" s="147"/>
      <c r="L6" s="21"/>
    </row>
    <row r="7" s="1" customFormat="1" ht="16.5" customHeight="1">
      <c r="B7" s="21"/>
      <c r="E7" s="154" t="str">
        <f>'Rekapitulácia stavby'!K6</f>
        <v>OBNOVA DETSKÉHO IHRISKA PEČIANSKA</v>
      </c>
      <c r="F7" s="153"/>
      <c r="G7" s="153"/>
      <c r="H7" s="153"/>
      <c r="I7" s="147"/>
      <c r="L7" s="21"/>
    </row>
    <row r="8" s="1" customFormat="1" ht="12" customHeight="1">
      <c r="B8" s="21"/>
      <c r="D8" s="153" t="s">
        <v>105</v>
      </c>
      <c r="I8" s="147"/>
      <c r="L8" s="21"/>
    </row>
    <row r="9" s="2" customFormat="1" ht="16.5" customHeight="1">
      <c r="A9" s="39"/>
      <c r="B9" s="45"/>
      <c r="C9" s="39"/>
      <c r="D9" s="39"/>
      <c r="E9" s="154" t="s">
        <v>106</v>
      </c>
      <c r="F9" s="39"/>
      <c r="G9" s="39"/>
      <c r="H9" s="39"/>
      <c r="I9" s="155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3" t="s">
        <v>107</v>
      </c>
      <c r="E10" s="39"/>
      <c r="F10" s="39"/>
      <c r="G10" s="39"/>
      <c r="H10" s="39"/>
      <c r="I10" s="155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6" t="s">
        <v>320</v>
      </c>
      <c r="F11" s="39"/>
      <c r="G11" s="39"/>
      <c r="H11" s="39"/>
      <c r="I11" s="155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155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3" t="s">
        <v>16</v>
      </c>
      <c r="E13" s="39"/>
      <c r="F13" s="142" t="s">
        <v>1</v>
      </c>
      <c r="G13" s="39"/>
      <c r="H13" s="39"/>
      <c r="I13" s="157" t="s">
        <v>17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3" t="s">
        <v>18</v>
      </c>
      <c r="E14" s="39"/>
      <c r="F14" s="142" t="s">
        <v>19</v>
      </c>
      <c r="G14" s="39"/>
      <c r="H14" s="39"/>
      <c r="I14" s="157" t="s">
        <v>20</v>
      </c>
      <c r="J14" s="158" t="str">
        <f>'Rekapitulácia stavby'!AN8</f>
        <v>12. 8. 2020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155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3" t="s">
        <v>22</v>
      </c>
      <c r="E16" s="39"/>
      <c r="F16" s="39"/>
      <c r="G16" s="39"/>
      <c r="H16" s="39"/>
      <c r="I16" s="157" t="s">
        <v>23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24</v>
      </c>
      <c r="F17" s="39"/>
      <c r="G17" s="39"/>
      <c r="H17" s="39"/>
      <c r="I17" s="157" t="s">
        <v>25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155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3" t="s">
        <v>26</v>
      </c>
      <c r="E19" s="39"/>
      <c r="F19" s="39"/>
      <c r="G19" s="39"/>
      <c r="H19" s="39"/>
      <c r="I19" s="157" t="s">
        <v>23</v>
      </c>
      <c r="J19" s="34" t="str">
        <f>'Rekapitulácia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2"/>
      <c r="G20" s="142"/>
      <c r="H20" s="142"/>
      <c r="I20" s="157" t="s">
        <v>25</v>
      </c>
      <c r="J20" s="34" t="str">
        <f>'Rekapitulácia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155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3" t="s">
        <v>28</v>
      </c>
      <c r="E22" s="39"/>
      <c r="F22" s="39"/>
      <c r="G22" s="39"/>
      <c r="H22" s="39"/>
      <c r="I22" s="157" t="s">
        <v>23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29</v>
      </c>
      <c r="F23" s="39"/>
      <c r="G23" s="39"/>
      <c r="H23" s="39"/>
      <c r="I23" s="157" t="s">
        <v>25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155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3" t="s">
        <v>32</v>
      </c>
      <c r="E25" s="39"/>
      <c r="F25" s="39"/>
      <c r="G25" s="39"/>
      <c r="H25" s="39"/>
      <c r="I25" s="157" t="s">
        <v>23</v>
      </c>
      <c r="J25" s="142" t="s">
        <v>33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34</v>
      </c>
      <c r="F26" s="39"/>
      <c r="G26" s="39"/>
      <c r="H26" s="39"/>
      <c r="I26" s="157" t="s">
        <v>25</v>
      </c>
      <c r="J26" s="142" t="s">
        <v>35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155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3" t="s">
        <v>36</v>
      </c>
      <c r="E28" s="39"/>
      <c r="F28" s="39"/>
      <c r="G28" s="39"/>
      <c r="H28" s="39"/>
      <c r="I28" s="155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9"/>
      <c r="B29" s="160"/>
      <c r="C29" s="159"/>
      <c r="D29" s="159"/>
      <c r="E29" s="161" t="s">
        <v>1</v>
      </c>
      <c r="F29" s="161"/>
      <c r="G29" s="161"/>
      <c r="H29" s="161"/>
      <c r="I29" s="162"/>
      <c r="J29" s="159"/>
      <c r="K29" s="159"/>
      <c r="L29" s="163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155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4"/>
      <c r="E31" s="164"/>
      <c r="F31" s="164"/>
      <c r="G31" s="164"/>
      <c r="H31" s="164"/>
      <c r="I31" s="165"/>
      <c r="J31" s="164"/>
      <c r="K31" s="164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6" t="s">
        <v>37</v>
      </c>
      <c r="E32" s="39"/>
      <c r="F32" s="39"/>
      <c r="G32" s="39"/>
      <c r="H32" s="39"/>
      <c r="I32" s="155"/>
      <c r="J32" s="167">
        <f>ROUND(J124,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4"/>
      <c r="E33" s="164"/>
      <c r="F33" s="164"/>
      <c r="G33" s="164"/>
      <c r="H33" s="164"/>
      <c r="I33" s="165"/>
      <c r="J33" s="164"/>
      <c r="K33" s="164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8" t="s">
        <v>39</v>
      </c>
      <c r="G34" s="39"/>
      <c r="H34" s="39"/>
      <c r="I34" s="169" t="s">
        <v>38</v>
      </c>
      <c r="J34" s="168" t="s">
        <v>40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70" t="s">
        <v>41</v>
      </c>
      <c r="E35" s="153" t="s">
        <v>42</v>
      </c>
      <c r="F35" s="171">
        <f>ROUND((ROUND((SUM(BE124:BE140)),  2) + SUM(BE142:BE151)), 2)</f>
        <v>0</v>
      </c>
      <c r="G35" s="39"/>
      <c r="H35" s="39"/>
      <c r="I35" s="172">
        <v>0.20000000000000001</v>
      </c>
      <c r="J35" s="171">
        <f>ROUND((ROUND(((SUM(BE124:BE140))*I35),  2) + (SUM(BE142:BE151)*I35)),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3" t="s">
        <v>43</v>
      </c>
      <c r="F36" s="171">
        <f>ROUND((ROUND((SUM(BF124:BF140)),  2) + SUM(BF142:BF151)), 2)</f>
        <v>0</v>
      </c>
      <c r="G36" s="39"/>
      <c r="H36" s="39"/>
      <c r="I36" s="172">
        <v>0.20000000000000001</v>
      </c>
      <c r="J36" s="171">
        <f>ROUND((ROUND(((SUM(BF124:BF140))*I36),  2) + (SUM(BF142:BF151)*I36)),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3" t="s">
        <v>44</v>
      </c>
      <c r="F37" s="171">
        <f>ROUND((ROUND((SUM(BG124:BG140)),  2) + SUM(BG142:BG151)), 2)</f>
        <v>0</v>
      </c>
      <c r="G37" s="39"/>
      <c r="H37" s="39"/>
      <c r="I37" s="172">
        <v>0.20000000000000001</v>
      </c>
      <c r="J37" s="17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3" t="s">
        <v>45</v>
      </c>
      <c r="F38" s="171">
        <f>ROUND((ROUND((SUM(BH124:BH140)),  2) + SUM(BH142:BH151)), 2)</f>
        <v>0</v>
      </c>
      <c r="G38" s="39"/>
      <c r="H38" s="39"/>
      <c r="I38" s="172">
        <v>0.20000000000000001</v>
      </c>
      <c r="J38" s="171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3" t="s">
        <v>46</v>
      </c>
      <c r="F39" s="171">
        <f>ROUND((ROUND((SUM(BI124:BI140)),  2) + SUM(BI142:BI151)), 2)</f>
        <v>0</v>
      </c>
      <c r="G39" s="39"/>
      <c r="H39" s="39"/>
      <c r="I39" s="172">
        <v>0</v>
      </c>
      <c r="J39" s="171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155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3"/>
      <c r="D41" s="174" t="s">
        <v>47</v>
      </c>
      <c r="E41" s="175"/>
      <c r="F41" s="175"/>
      <c r="G41" s="176" t="s">
        <v>48</v>
      </c>
      <c r="H41" s="177" t="s">
        <v>49</v>
      </c>
      <c r="I41" s="178"/>
      <c r="J41" s="179">
        <f>SUM(J32:J39)</f>
        <v>0</v>
      </c>
      <c r="K41" s="180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155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I43" s="147"/>
      <c r="L43" s="21"/>
    </row>
    <row r="44" s="1" customFormat="1" ht="14.4" customHeight="1">
      <c r="B44" s="21"/>
      <c r="I44" s="147"/>
      <c r="L44" s="21"/>
    </row>
    <row r="45" s="1" customFormat="1" ht="14.4" customHeight="1">
      <c r="B45" s="21"/>
      <c r="I45" s="147"/>
      <c r="L45" s="21"/>
    </row>
    <row r="46" s="1" customFormat="1" ht="14.4" customHeight="1">
      <c r="B46" s="21"/>
      <c r="I46" s="147"/>
      <c r="L46" s="21"/>
    </row>
    <row r="47" s="1" customFormat="1" ht="14.4" customHeight="1">
      <c r="B47" s="21"/>
      <c r="I47" s="147"/>
      <c r="L47" s="21"/>
    </row>
    <row r="48" s="1" customFormat="1" ht="14.4" customHeight="1">
      <c r="B48" s="21"/>
      <c r="I48" s="147"/>
      <c r="L48" s="21"/>
    </row>
    <row r="49" s="1" customFormat="1" ht="14.4" customHeight="1">
      <c r="B49" s="21"/>
      <c r="I49" s="147"/>
      <c r="L49" s="21"/>
    </row>
    <row r="50" s="2" customFormat="1" ht="14.4" customHeight="1">
      <c r="B50" s="64"/>
      <c r="D50" s="181" t="s">
        <v>50</v>
      </c>
      <c r="E50" s="182"/>
      <c r="F50" s="182"/>
      <c r="G50" s="181" t="s">
        <v>51</v>
      </c>
      <c r="H50" s="182"/>
      <c r="I50" s="183"/>
      <c r="J50" s="182"/>
      <c r="K50" s="18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4" t="s">
        <v>52</v>
      </c>
      <c r="E61" s="185"/>
      <c r="F61" s="186" t="s">
        <v>53</v>
      </c>
      <c r="G61" s="184" t="s">
        <v>52</v>
      </c>
      <c r="H61" s="185"/>
      <c r="I61" s="187"/>
      <c r="J61" s="188" t="s">
        <v>53</v>
      </c>
      <c r="K61" s="185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1" t="s">
        <v>54</v>
      </c>
      <c r="E65" s="189"/>
      <c r="F65" s="189"/>
      <c r="G65" s="181" t="s">
        <v>55</v>
      </c>
      <c r="H65" s="189"/>
      <c r="I65" s="190"/>
      <c r="J65" s="189"/>
      <c r="K65" s="18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4" t="s">
        <v>52</v>
      </c>
      <c r="E76" s="185"/>
      <c r="F76" s="186" t="s">
        <v>53</v>
      </c>
      <c r="G76" s="184" t="s">
        <v>52</v>
      </c>
      <c r="H76" s="185"/>
      <c r="I76" s="187"/>
      <c r="J76" s="188" t="s">
        <v>53</v>
      </c>
      <c r="K76" s="185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3"/>
      <c r="J77" s="192"/>
      <c r="K77" s="19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4"/>
      <c r="C81" s="195"/>
      <c r="D81" s="195"/>
      <c r="E81" s="195"/>
      <c r="F81" s="195"/>
      <c r="G81" s="195"/>
      <c r="H81" s="195"/>
      <c r="I81" s="196"/>
      <c r="J81" s="195"/>
      <c r="K81" s="19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109</v>
      </c>
      <c r="D82" s="41"/>
      <c r="E82" s="41"/>
      <c r="F82" s="41"/>
      <c r="G82" s="41"/>
      <c r="H82" s="41"/>
      <c r="I82" s="155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55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14</v>
      </c>
      <c r="D84" s="41"/>
      <c r="E84" s="41"/>
      <c r="F84" s="41"/>
      <c r="G84" s="41"/>
      <c r="H84" s="41"/>
      <c r="I84" s="155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7" t="str">
        <f>E7</f>
        <v>OBNOVA DETSKÉHO IHRISKA PEČIANSKA</v>
      </c>
      <c r="F85" s="33"/>
      <c r="G85" s="33"/>
      <c r="H85" s="33"/>
      <c r="I85" s="155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105</v>
      </c>
      <c r="D86" s="23"/>
      <c r="E86" s="23"/>
      <c r="F86" s="23"/>
      <c r="G86" s="23"/>
      <c r="H86" s="23"/>
      <c r="I86" s="147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97" t="s">
        <v>106</v>
      </c>
      <c r="F87" s="41"/>
      <c r="G87" s="41"/>
      <c r="H87" s="41"/>
      <c r="I87" s="155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107</v>
      </c>
      <c r="D88" s="41"/>
      <c r="E88" s="41"/>
      <c r="F88" s="41"/>
      <c r="G88" s="41"/>
      <c r="H88" s="41"/>
      <c r="I88" s="155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 xml:space="preserve">SO.01.3 - SO.01.3 - Mobiliár ihriska </v>
      </c>
      <c r="F89" s="41"/>
      <c r="G89" s="41"/>
      <c r="H89" s="41"/>
      <c r="I89" s="155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155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18</v>
      </c>
      <c r="D91" s="41"/>
      <c r="E91" s="41"/>
      <c r="F91" s="28" t="str">
        <f>F14</f>
        <v xml:space="preserve">Bratislava </v>
      </c>
      <c r="G91" s="41"/>
      <c r="H91" s="41"/>
      <c r="I91" s="157" t="s">
        <v>20</v>
      </c>
      <c r="J91" s="80" t="str">
        <f>IF(J14="","",J14)</f>
        <v>12. 8. 2020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155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22</v>
      </c>
      <c r="D93" s="41"/>
      <c r="E93" s="41"/>
      <c r="F93" s="28" t="str">
        <f>E17</f>
        <v>Magistrát hlavného mesta SR Bratislavy</v>
      </c>
      <c r="G93" s="41"/>
      <c r="H93" s="41"/>
      <c r="I93" s="157" t="s">
        <v>28</v>
      </c>
      <c r="J93" s="37" t="str">
        <f>E23</f>
        <v xml:space="preserve">Ing.arch.K. Kolčáková 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26</v>
      </c>
      <c r="D94" s="41"/>
      <c r="E94" s="41"/>
      <c r="F94" s="28" t="str">
        <f>IF(E20="","",E20)</f>
        <v>Vyplň údaj</v>
      </c>
      <c r="G94" s="41"/>
      <c r="H94" s="41"/>
      <c r="I94" s="157" t="s">
        <v>32</v>
      </c>
      <c r="J94" s="37" t="str">
        <f>E26</f>
        <v xml:space="preserve">BizPartner Agency s.r.o. , Poprad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155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8" t="s">
        <v>110</v>
      </c>
      <c r="D96" s="199"/>
      <c r="E96" s="199"/>
      <c r="F96" s="199"/>
      <c r="G96" s="199"/>
      <c r="H96" s="199"/>
      <c r="I96" s="200"/>
      <c r="J96" s="201" t="s">
        <v>111</v>
      </c>
      <c r="K96" s="199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155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2" t="s">
        <v>112</v>
      </c>
      <c r="D98" s="41"/>
      <c r="E98" s="41"/>
      <c r="F98" s="41"/>
      <c r="G98" s="41"/>
      <c r="H98" s="41"/>
      <c r="I98" s="155"/>
      <c r="J98" s="111">
        <f>J124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113</v>
      </c>
    </row>
    <row r="99" s="9" customFormat="1" ht="24.96" customHeight="1">
      <c r="A99" s="9"/>
      <c r="B99" s="203"/>
      <c r="C99" s="204"/>
      <c r="D99" s="205" t="s">
        <v>114</v>
      </c>
      <c r="E99" s="206"/>
      <c r="F99" s="206"/>
      <c r="G99" s="206"/>
      <c r="H99" s="206"/>
      <c r="I99" s="207"/>
      <c r="J99" s="208">
        <f>J125</f>
        <v>0</v>
      </c>
      <c r="K99" s="204"/>
      <c r="L99" s="20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10"/>
      <c r="C100" s="134"/>
      <c r="D100" s="211" t="s">
        <v>116</v>
      </c>
      <c r="E100" s="212"/>
      <c r="F100" s="212"/>
      <c r="G100" s="212"/>
      <c r="H100" s="212"/>
      <c r="I100" s="213"/>
      <c r="J100" s="214">
        <f>J126</f>
        <v>0</v>
      </c>
      <c r="K100" s="134"/>
      <c r="L100" s="21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0"/>
      <c r="C101" s="134"/>
      <c r="D101" s="211" t="s">
        <v>254</v>
      </c>
      <c r="E101" s="212"/>
      <c r="F101" s="212"/>
      <c r="G101" s="212"/>
      <c r="H101" s="212"/>
      <c r="I101" s="213"/>
      <c r="J101" s="214">
        <f>J139</f>
        <v>0</v>
      </c>
      <c r="K101" s="134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203"/>
      <c r="C102" s="204"/>
      <c r="D102" s="216" t="s">
        <v>117</v>
      </c>
      <c r="E102" s="204"/>
      <c r="F102" s="204"/>
      <c r="G102" s="204"/>
      <c r="H102" s="204"/>
      <c r="I102" s="217"/>
      <c r="J102" s="218">
        <f>J141</f>
        <v>0</v>
      </c>
      <c r="K102" s="204"/>
      <c r="L102" s="20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155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193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196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118</v>
      </c>
      <c r="D109" s="41"/>
      <c r="E109" s="41"/>
      <c r="F109" s="41"/>
      <c r="G109" s="41"/>
      <c r="H109" s="41"/>
      <c r="I109" s="155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155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14</v>
      </c>
      <c r="D111" s="41"/>
      <c r="E111" s="41"/>
      <c r="F111" s="41"/>
      <c r="G111" s="41"/>
      <c r="H111" s="41"/>
      <c r="I111" s="155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97" t="str">
        <f>E7</f>
        <v>OBNOVA DETSKÉHO IHRISKA PEČIANSKA</v>
      </c>
      <c r="F112" s="33"/>
      <c r="G112" s="33"/>
      <c r="H112" s="33"/>
      <c r="I112" s="155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105</v>
      </c>
      <c r="D113" s="23"/>
      <c r="E113" s="23"/>
      <c r="F113" s="23"/>
      <c r="G113" s="23"/>
      <c r="H113" s="23"/>
      <c r="I113" s="147"/>
      <c r="J113" s="23"/>
      <c r="K113" s="23"/>
      <c r="L113" s="21"/>
    </row>
    <row r="114" s="2" customFormat="1" ht="16.5" customHeight="1">
      <c r="A114" s="39"/>
      <c r="B114" s="40"/>
      <c r="C114" s="41"/>
      <c r="D114" s="41"/>
      <c r="E114" s="197" t="s">
        <v>106</v>
      </c>
      <c r="F114" s="41"/>
      <c r="G114" s="41"/>
      <c r="H114" s="41"/>
      <c r="I114" s="155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107</v>
      </c>
      <c r="D115" s="41"/>
      <c r="E115" s="41"/>
      <c r="F115" s="41"/>
      <c r="G115" s="41"/>
      <c r="H115" s="41"/>
      <c r="I115" s="155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E11</f>
        <v xml:space="preserve">SO.01.3 - SO.01.3 - Mobiliár ihriska </v>
      </c>
      <c r="F116" s="41"/>
      <c r="G116" s="41"/>
      <c r="H116" s="41"/>
      <c r="I116" s="155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155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18</v>
      </c>
      <c r="D118" s="41"/>
      <c r="E118" s="41"/>
      <c r="F118" s="28" t="str">
        <f>F14</f>
        <v xml:space="preserve">Bratislava </v>
      </c>
      <c r="G118" s="41"/>
      <c r="H118" s="41"/>
      <c r="I118" s="157" t="s">
        <v>20</v>
      </c>
      <c r="J118" s="80" t="str">
        <f>IF(J14="","",J14)</f>
        <v>12. 8. 2020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155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5.65" customHeight="1">
      <c r="A120" s="39"/>
      <c r="B120" s="40"/>
      <c r="C120" s="33" t="s">
        <v>22</v>
      </c>
      <c r="D120" s="41"/>
      <c r="E120" s="41"/>
      <c r="F120" s="28" t="str">
        <f>E17</f>
        <v>Magistrát hlavného mesta SR Bratislavy</v>
      </c>
      <c r="G120" s="41"/>
      <c r="H120" s="41"/>
      <c r="I120" s="157" t="s">
        <v>28</v>
      </c>
      <c r="J120" s="37" t="str">
        <f>E23</f>
        <v xml:space="preserve">Ing.arch.K. Kolčáková 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5.65" customHeight="1">
      <c r="A121" s="39"/>
      <c r="B121" s="40"/>
      <c r="C121" s="33" t="s">
        <v>26</v>
      </c>
      <c r="D121" s="41"/>
      <c r="E121" s="41"/>
      <c r="F121" s="28" t="str">
        <f>IF(E20="","",E20)</f>
        <v>Vyplň údaj</v>
      </c>
      <c r="G121" s="41"/>
      <c r="H121" s="41"/>
      <c r="I121" s="157" t="s">
        <v>32</v>
      </c>
      <c r="J121" s="37" t="str">
        <f>E26</f>
        <v xml:space="preserve">BizPartner Agency s.r.o. , Poprad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155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19"/>
      <c r="B123" s="220"/>
      <c r="C123" s="221" t="s">
        <v>119</v>
      </c>
      <c r="D123" s="222" t="s">
        <v>62</v>
      </c>
      <c r="E123" s="222" t="s">
        <v>58</v>
      </c>
      <c r="F123" s="222" t="s">
        <v>59</v>
      </c>
      <c r="G123" s="222" t="s">
        <v>120</v>
      </c>
      <c r="H123" s="222" t="s">
        <v>121</v>
      </c>
      <c r="I123" s="223" t="s">
        <v>122</v>
      </c>
      <c r="J123" s="224" t="s">
        <v>111</v>
      </c>
      <c r="K123" s="225" t="s">
        <v>123</v>
      </c>
      <c r="L123" s="226"/>
      <c r="M123" s="101" t="s">
        <v>1</v>
      </c>
      <c r="N123" s="102" t="s">
        <v>41</v>
      </c>
      <c r="O123" s="102" t="s">
        <v>124</v>
      </c>
      <c r="P123" s="102" t="s">
        <v>125</v>
      </c>
      <c r="Q123" s="102" t="s">
        <v>126</v>
      </c>
      <c r="R123" s="102" t="s">
        <v>127</v>
      </c>
      <c r="S123" s="102" t="s">
        <v>128</v>
      </c>
      <c r="T123" s="103" t="s">
        <v>129</v>
      </c>
      <c r="U123" s="219"/>
      <c r="V123" s="219"/>
      <c r="W123" s="219"/>
      <c r="X123" s="219"/>
      <c r="Y123" s="219"/>
      <c r="Z123" s="219"/>
      <c r="AA123" s="219"/>
      <c r="AB123" s="219"/>
      <c r="AC123" s="219"/>
      <c r="AD123" s="219"/>
      <c r="AE123" s="219"/>
    </row>
    <row r="124" s="2" customFormat="1" ht="22.8" customHeight="1">
      <c r="A124" s="39"/>
      <c r="B124" s="40"/>
      <c r="C124" s="108" t="s">
        <v>112</v>
      </c>
      <c r="D124" s="41"/>
      <c r="E124" s="41"/>
      <c r="F124" s="41"/>
      <c r="G124" s="41"/>
      <c r="H124" s="41"/>
      <c r="I124" s="155"/>
      <c r="J124" s="227">
        <f>BK124</f>
        <v>0</v>
      </c>
      <c r="K124" s="41"/>
      <c r="L124" s="45"/>
      <c r="M124" s="104"/>
      <c r="N124" s="228"/>
      <c r="O124" s="105"/>
      <c r="P124" s="229">
        <f>P125+P141</f>
        <v>0</v>
      </c>
      <c r="Q124" s="105"/>
      <c r="R124" s="229">
        <f>R125+R141</f>
        <v>0.30206</v>
      </c>
      <c r="S124" s="105"/>
      <c r="T124" s="230">
        <f>T125+T141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76</v>
      </c>
      <c r="AU124" s="18" t="s">
        <v>113</v>
      </c>
      <c r="BK124" s="231">
        <f>BK125+BK141</f>
        <v>0</v>
      </c>
    </row>
    <row r="125" s="12" customFormat="1" ht="25.92" customHeight="1">
      <c r="A125" s="12"/>
      <c r="B125" s="232"/>
      <c r="C125" s="233"/>
      <c r="D125" s="234" t="s">
        <v>76</v>
      </c>
      <c r="E125" s="235" t="s">
        <v>130</v>
      </c>
      <c r="F125" s="235" t="s">
        <v>131</v>
      </c>
      <c r="G125" s="233"/>
      <c r="H125" s="233"/>
      <c r="I125" s="236"/>
      <c r="J125" s="218">
        <f>BK125</f>
        <v>0</v>
      </c>
      <c r="K125" s="233"/>
      <c r="L125" s="237"/>
      <c r="M125" s="238"/>
      <c r="N125" s="239"/>
      <c r="O125" s="239"/>
      <c r="P125" s="240">
        <f>P126+P139</f>
        <v>0</v>
      </c>
      <c r="Q125" s="239"/>
      <c r="R125" s="240">
        <f>R126+R139</f>
        <v>0.30206</v>
      </c>
      <c r="S125" s="239"/>
      <c r="T125" s="241">
        <f>T126+T139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42" t="s">
        <v>84</v>
      </c>
      <c r="AT125" s="243" t="s">
        <v>76</v>
      </c>
      <c r="AU125" s="243" t="s">
        <v>77</v>
      </c>
      <c r="AY125" s="242" t="s">
        <v>132</v>
      </c>
      <c r="BK125" s="244">
        <f>BK126+BK139</f>
        <v>0</v>
      </c>
    </row>
    <row r="126" s="12" customFormat="1" ht="22.8" customHeight="1">
      <c r="A126" s="12"/>
      <c r="B126" s="232"/>
      <c r="C126" s="233"/>
      <c r="D126" s="234" t="s">
        <v>76</v>
      </c>
      <c r="E126" s="245" t="s">
        <v>179</v>
      </c>
      <c r="F126" s="245" t="s">
        <v>202</v>
      </c>
      <c r="G126" s="233"/>
      <c r="H126" s="233"/>
      <c r="I126" s="236"/>
      <c r="J126" s="246">
        <f>BK126</f>
        <v>0</v>
      </c>
      <c r="K126" s="233"/>
      <c r="L126" s="237"/>
      <c r="M126" s="238"/>
      <c r="N126" s="239"/>
      <c r="O126" s="239"/>
      <c r="P126" s="240">
        <f>SUM(P127:P138)</f>
        <v>0</v>
      </c>
      <c r="Q126" s="239"/>
      <c r="R126" s="240">
        <f>SUM(R127:R138)</f>
        <v>0.30206</v>
      </c>
      <c r="S126" s="239"/>
      <c r="T126" s="241">
        <f>SUM(T127:T138)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42" t="s">
        <v>84</v>
      </c>
      <c r="AT126" s="243" t="s">
        <v>76</v>
      </c>
      <c r="AU126" s="243" t="s">
        <v>84</v>
      </c>
      <c r="AY126" s="242" t="s">
        <v>132</v>
      </c>
      <c r="BK126" s="244">
        <f>SUM(BK127:BK138)</f>
        <v>0</v>
      </c>
    </row>
    <row r="127" s="2" customFormat="1" ht="21.75" customHeight="1">
      <c r="A127" s="39"/>
      <c r="B127" s="40"/>
      <c r="C127" s="247" t="s">
        <v>84</v>
      </c>
      <c r="D127" s="247" t="s">
        <v>134</v>
      </c>
      <c r="E127" s="248" t="s">
        <v>321</v>
      </c>
      <c r="F127" s="249" t="s">
        <v>322</v>
      </c>
      <c r="G127" s="250" t="s">
        <v>206</v>
      </c>
      <c r="H127" s="251">
        <v>2</v>
      </c>
      <c r="I127" s="252"/>
      <c r="J127" s="251">
        <f>ROUND(I127*H127,3)</f>
        <v>0</v>
      </c>
      <c r="K127" s="253"/>
      <c r="L127" s="45"/>
      <c r="M127" s="254" t="s">
        <v>1</v>
      </c>
      <c r="N127" s="255" t="s">
        <v>43</v>
      </c>
      <c r="O127" s="92"/>
      <c r="P127" s="256">
        <f>O127*H127</f>
        <v>0</v>
      </c>
      <c r="Q127" s="256">
        <v>0.00051000000000000004</v>
      </c>
      <c r="R127" s="256">
        <f>Q127*H127</f>
        <v>0.0010200000000000001</v>
      </c>
      <c r="S127" s="256">
        <v>0</v>
      </c>
      <c r="T127" s="25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58" t="s">
        <v>138</v>
      </c>
      <c r="AT127" s="258" t="s">
        <v>134</v>
      </c>
      <c r="AU127" s="258" t="s">
        <v>90</v>
      </c>
      <c r="AY127" s="18" t="s">
        <v>132</v>
      </c>
      <c r="BE127" s="259">
        <f>IF(N127="základná",J127,0)</f>
        <v>0</v>
      </c>
      <c r="BF127" s="259">
        <f>IF(N127="znížená",J127,0)</f>
        <v>0</v>
      </c>
      <c r="BG127" s="259">
        <f>IF(N127="zákl. prenesená",J127,0)</f>
        <v>0</v>
      </c>
      <c r="BH127" s="259">
        <f>IF(N127="zníž. prenesená",J127,0)</f>
        <v>0</v>
      </c>
      <c r="BI127" s="259">
        <f>IF(N127="nulová",J127,0)</f>
        <v>0</v>
      </c>
      <c r="BJ127" s="18" t="s">
        <v>90</v>
      </c>
      <c r="BK127" s="260">
        <f>ROUND(I127*H127,3)</f>
        <v>0</v>
      </c>
      <c r="BL127" s="18" t="s">
        <v>138</v>
      </c>
      <c r="BM127" s="258" t="s">
        <v>323</v>
      </c>
    </row>
    <row r="128" s="2" customFormat="1" ht="44.25" customHeight="1">
      <c r="A128" s="39"/>
      <c r="B128" s="40"/>
      <c r="C128" s="306" t="s">
        <v>90</v>
      </c>
      <c r="D128" s="306" t="s">
        <v>275</v>
      </c>
      <c r="E128" s="307" t="s">
        <v>324</v>
      </c>
      <c r="F128" s="308" t="s">
        <v>325</v>
      </c>
      <c r="G128" s="309" t="s">
        <v>206</v>
      </c>
      <c r="H128" s="310">
        <v>2</v>
      </c>
      <c r="I128" s="311"/>
      <c r="J128" s="310">
        <f>ROUND(I128*H128,3)</f>
        <v>0</v>
      </c>
      <c r="K128" s="312"/>
      <c r="L128" s="313"/>
      <c r="M128" s="314" t="s">
        <v>1</v>
      </c>
      <c r="N128" s="315" t="s">
        <v>43</v>
      </c>
      <c r="O128" s="92"/>
      <c r="P128" s="256">
        <f>O128*H128</f>
        <v>0</v>
      </c>
      <c r="Q128" s="256">
        <v>0.029000000000000001</v>
      </c>
      <c r="R128" s="256">
        <f>Q128*H128</f>
        <v>0.058000000000000003</v>
      </c>
      <c r="S128" s="256">
        <v>0</v>
      </c>
      <c r="T128" s="25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58" t="s">
        <v>175</v>
      </c>
      <c r="AT128" s="258" t="s">
        <v>275</v>
      </c>
      <c r="AU128" s="258" t="s">
        <v>90</v>
      </c>
      <c r="AY128" s="18" t="s">
        <v>132</v>
      </c>
      <c r="BE128" s="259">
        <f>IF(N128="základná",J128,0)</f>
        <v>0</v>
      </c>
      <c r="BF128" s="259">
        <f>IF(N128="znížená",J128,0)</f>
        <v>0</v>
      </c>
      <c r="BG128" s="259">
        <f>IF(N128="zákl. prenesená",J128,0)</f>
        <v>0</v>
      </c>
      <c r="BH128" s="259">
        <f>IF(N128="zníž. prenesená",J128,0)</f>
        <v>0</v>
      </c>
      <c r="BI128" s="259">
        <f>IF(N128="nulová",J128,0)</f>
        <v>0</v>
      </c>
      <c r="BJ128" s="18" t="s">
        <v>90</v>
      </c>
      <c r="BK128" s="260">
        <f>ROUND(I128*H128,3)</f>
        <v>0</v>
      </c>
      <c r="BL128" s="18" t="s">
        <v>138</v>
      </c>
      <c r="BM128" s="258" t="s">
        <v>326</v>
      </c>
    </row>
    <row r="129" s="2" customFormat="1" ht="21.75" customHeight="1">
      <c r="A129" s="39"/>
      <c r="B129" s="40"/>
      <c r="C129" s="247" t="s">
        <v>148</v>
      </c>
      <c r="D129" s="247" t="s">
        <v>134</v>
      </c>
      <c r="E129" s="248" t="s">
        <v>327</v>
      </c>
      <c r="F129" s="249" t="s">
        <v>328</v>
      </c>
      <c r="G129" s="250" t="s">
        <v>206</v>
      </c>
      <c r="H129" s="251">
        <v>7</v>
      </c>
      <c r="I129" s="252"/>
      <c r="J129" s="251">
        <f>ROUND(I129*H129,3)</f>
        <v>0</v>
      </c>
      <c r="K129" s="253"/>
      <c r="L129" s="45"/>
      <c r="M129" s="254" t="s">
        <v>1</v>
      </c>
      <c r="N129" s="255" t="s">
        <v>43</v>
      </c>
      <c r="O129" s="92"/>
      <c r="P129" s="256">
        <f>O129*H129</f>
        <v>0</v>
      </c>
      <c r="Q129" s="256">
        <v>0.00046999999999999999</v>
      </c>
      <c r="R129" s="256">
        <f>Q129*H129</f>
        <v>0.00329</v>
      </c>
      <c r="S129" s="256">
        <v>0</v>
      </c>
      <c r="T129" s="25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58" t="s">
        <v>138</v>
      </c>
      <c r="AT129" s="258" t="s">
        <v>134</v>
      </c>
      <c r="AU129" s="258" t="s">
        <v>90</v>
      </c>
      <c r="AY129" s="18" t="s">
        <v>132</v>
      </c>
      <c r="BE129" s="259">
        <f>IF(N129="základná",J129,0)</f>
        <v>0</v>
      </c>
      <c r="BF129" s="259">
        <f>IF(N129="znížená",J129,0)</f>
        <v>0</v>
      </c>
      <c r="BG129" s="259">
        <f>IF(N129="zákl. prenesená",J129,0)</f>
        <v>0</v>
      </c>
      <c r="BH129" s="259">
        <f>IF(N129="zníž. prenesená",J129,0)</f>
        <v>0</v>
      </c>
      <c r="BI129" s="259">
        <f>IF(N129="nulová",J129,0)</f>
        <v>0</v>
      </c>
      <c r="BJ129" s="18" t="s">
        <v>90</v>
      </c>
      <c r="BK129" s="260">
        <f>ROUND(I129*H129,3)</f>
        <v>0</v>
      </c>
      <c r="BL129" s="18" t="s">
        <v>138</v>
      </c>
      <c r="BM129" s="258" t="s">
        <v>329</v>
      </c>
    </row>
    <row r="130" s="2" customFormat="1" ht="44.25" customHeight="1">
      <c r="A130" s="39"/>
      <c r="B130" s="40"/>
      <c r="C130" s="306" t="s">
        <v>138</v>
      </c>
      <c r="D130" s="306" t="s">
        <v>275</v>
      </c>
      <c r="E130" s="307" t="s">
        <v>330</v>
      </c>
      <c r="F130" s="308" t="s">
        <v>331</v>
      </c>
      <c r="G130" s="309" t="s">
        <v>206</v>
      </c>
      <c r="H130" s="310">
        <v>7</v>
      </c>
      <c r="I130" s="311"/>
      <c r="J130" s="310">
        <f>ROUND(I130*H130,3)</f>
        <v>0</v>
      </c>
      <c r="K130" s="312"/>
      <c r="L130" s="313"/>
      <c r="M130" s="314" t="s">
        <v>1</v>
      </c>
      <c r="N130" s="315" t="s">
        <v>43</v>
      </c>
      <c r="O130" s="92"/>
      <c r="P130" s="256">
        <f>O130*H130</f>
        <v>0</v>
      </c>
      <c r="Q130" s="256">
        <v>0.02</v>
      </c>
      <c r="R130" s="256">
        <f>Q130*H130</f>
        <v>0.14000000000000001</v>
      </c>
      <c r="S130" s="256">
        <v>0</v>
      </c>
      <c r="T130" s="25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58" t="s">
        <v>175</v>
      </c>
      <c r="AT130" s="258" t="s">
        <v>275</v>
      </c>
      <c r="AU130" s="258" t="s">
        <v>90</v>
      </c>
      <c r="AY130" s="18" t="s">
        <v>132</v>
      </c>
      <c r="BE130" s="259">
        <f>IF(N130="základná",J130,0)</f>
        <v>0</v>
      </c>
      <c r="BF130" s="259">
        <f>IF(N130="znížená",J130,0)</f>
        <v>0</v>
      </c>
      <c r="BG130" s="259">
        <f>IF(N130="zákl. prenesená",J130,0)</f>
        <v>0</v>
      </c>
      <c r="BH130" s="259">
        <f>IF(N130="zníž. prenesená",J130,0)</f>
        <v>0</v>
      </c>
      <c r="BI130" s="259">
        <f>IF(N130="nulová",J130,0)</f>
        <v>0</v>
      </c>
      <c r="BJ130" s="18" t="s">
        <v>90</v>
      </c>
      <c r="BK130" s="260">
        <f>ROUND(I130*H130,3)</f>
        <v>0</v>
      </c>
      <c r="BL130" s="18" t="s">
        <v>138</v>
      </c>
      <c r="BM130" s="258" t="s">
        <v>332</v>
      </c>
    </row>
    <row r="131" s="2" customFormat="1" ht="21.75" customHeight="1">
      <c r="A131" s="39"/>
      <c r="B131" s="40"/>
      <c r="C131" s="247" t="s">
        <v>158</v>
      </c>
      <c r="D131" s="247" t="s">
        <v>134</v>
      </c>
      <c r="E131" s="248" t="s">
        <v>333</v>
      </c>
      <c r="F131" s="249" t="s">
        <v>334</v>
      </c>
      <c r="G131" s="250" t="s">
        <v>206</v>
      </c>
      <c r="H131" s="251">
        <v>1</v>
      </c>
      <c r="I131" s="252"/>
      <c r="J131" s="251">
        <f>ROUND(I131*H131,3)</f>
        <v>0</v>
      </c>
      <c r="K131" s="253"/>
      <c r="L131" s="45"/>
      <c r="M131" s="254" t="s">
        <v>1</v>
      </c>
      <c r="N131" s="255" t="s">
        <v>43</v>
      </c>
      <c r="O131" s="92"/>
      <c r="P131" s="256">
        <f>O131*H131</f>
        <v>0</v>
      </c>
      <c r="Q131" s="256">
        <v>0.00046999999999999999</v>
      </c>
      <c r="R131" s="256">
        <f>Q131*H131</f>
        <v>0.00046999999999999999</v>
      </c>
      <c r="S131" s="256">
        <v>0</v>
      </c>
      <c r="T131" s="25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58" t="s">
        <v>138</v>
      </c>
      <c r="AT131" s="258" t="s">
        <v>134</v>
      </c>
      <c r="AU131" s="258" t="s">
        <v>90</v>
      </c>
      <c r="AY131" s="18" t="s">
        <v>132</v>
      </c>
      <c r="BE131" s="259">
        <f>IF(N131="základná",J131,0)</f>
        <v>0</v>
      </c>
      <c r="BF131" s="259">
        <f>IF(N131="znížená",J131,0)</f>
        <v>0</v>
      </c>
      <c r="BG131" s="259">
        <f>IF(N131="zákl. prenesená",J131,0)</f>
        <v>0</v>
      </c>
      <c r="BH131" s="259">
        <f>IF(N131="zníž. prenesená",J131,0)</f>
        <v>0</v>
      </c>
      <c r="BI131" s="259">
        <f>IF(N131="nulová",J131,0)</f>
        <v>0</v>
      </c>
      <c r="BJ131" s="18" t="s">
        <v>90</v>
      </c>
      <c r="BK131" s="260">
        <f>ROUND(I131*H131,3)</f>
        <v>0</v>
      </c>
      <c r="BL131" s="18" t="s">
        <v>138</v>
      </c>
      <c r="BM131" s="258" t="s">
        <v>335</v>
      </c>
    </row>
    <row r="132" s="2" customFormat="1" ht="44.25" customHeight="1">
      <c r="A132" s="39"/>
      <c r="B132" s="40"/>
      <c r="C132" s="306" t="s">
        <v>167</v>
      </c>
      <c r="D132" s="306" t="s">
        <v>275</v>
      </c>
      <c r="E132" s="307" t="s">
        <v>336</v>
      </c>
      <c r="F132" s="308" t="s">
        <v>337</v>
      </c>
      <c r="G132" s="309" t="s">
        <v>206</v>
      </c>
      <c r="H132" s="310">
        <v>1</v>
      </c>
      <c r="I132" s="311"/>
      <c r="J132" s="310">
        <f>ROUND(I132*H132,3)</f>
        <v>0</v>
      </c>
      <c r="K132" s="312"/>
      <c r="L132" s="313"/>
      <c r="M132" s="314" t="s">
        <v>1</v>
      </c>
      <c r="N132" s="315" t="s">
        <v>43</v>
      </c>
      <c r="O132" s="92"/>
      <c r="P132" s="256">
        <f>O132*H132</f>
        <v>0</v>
      </c>
      <c r="Q132" s="256">
        <v>0.02</v>
      </c>
      <c r="R132" s="256">
        <f>Q132*H132</f>
        <v>0.02</v>
      </c>
      <c r="S132" s="256">
        <v>0</v>
      </c>
      <c r="T132" s="25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58" t="s">
        <v>175</v>
      </c>
      <c r="AT132" s="258" t="s">
        <v>275</v>
      </c>
      <c r="AU132" s="258" t="s">
        <v>90</v>
      </c>
      <c r="AY132" s="18" t="s">
        <v>132</v>
      </c>
      <c r="BE132" s="259">
        <f>IF(N132="základná",J132,0)</f>
        <v>0</v>
      </c>
      <c r="BF132" s="259">
        <f>IF(N132="znížená",J132,0)</f>
        <v>0</v>
      </c>
      <c r="BG132" s="259">
        <f>IF(N132="zákl. prenesená",J132,0)</f>
        <v>0</v>
      </c>
      <c r="BH132" s="259">
        <f>IF(N132="zníž. prenesená",J132,0)</f>
        <v>0</v>
      </c>
      <c r="BI132" s="259">
        <f>IF(N132="nulová",J132,0)</f>
        <v>0</v>
      </c>
      <c r="BJ132" s="18" t="s">
        <v>90</v>
      </c>
      <c r="BK132" s="260">
        <f>ROUND(I132*H132,3)</f>
        <v>0</v>
      </c>
      <c r="BL132" s="18" t="s">
        <v>138</v>
      </c>
      <c r="BM132" s="258" t="s">
        <v>338</v>
      </c>
    </row>
    <row r="133" s="2" customFormat="1" ht="21.75" customHeight="1">
      <c r="A133" s="39"/>
      <c r="B133" s="40"/>
      <c r="C133" s="247" t="s">
        <v>171</v>
      </c>
      <c r="D133" s="247" t="s">
        <v>134</v>
      </c>
      <c r="E133" s="248" t="s">
        <v>339</v>
      </c>
      <c r="F133" s="249" t="s">
        <v>340</v>
      </c>
      <c r="G133" s="250" t="s">
        <v>206</v>
      </c>
      <c r="H133" s="251">
        <v>2</v>
      </c>
      <c r="I133" s="252"/>
      <c r="J133" s="251">
        <f>ROUND(I133*H133,3)</f>
        <v>0</v>
      </c>
      <c r="K133" s="253"/>
      <c r="L133" s="45"/>
      <c r="M133" s="254" t="s">
        <v>1</v>
      </c>
      <c r="N133" s="255" t="s">
        <v>43</v>
      </c>
      <c r="O133" s="92"/>
      <c r="P133" s="256">
        <f>O133*H133</f>
        <v>0</v>
      </c>
      <c r="Q133" s="256">
        <v>0.00067000000000000002</v>
      </c>
      <c r="R133" s="256">
        <f>Q133*H133</f>
        <v>0.0013400000000000001</v>
      </c>
      <c r="S133" s="256">
        <v>0</v>
      </c>
      <c r="T133" s="25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8" t="s">
        <v>138</v>
      </c>
      <c r="AT133" s="258" t="s">
        <v>134</v>
      </c>
      <c r="AU133" s="258" t="s">
        <v>90</v>
      </c>
      <c r="AY133" s="18" t="s">
        <v>132</v>
      </c>
      <c r="BE133" s="259">
        <f>IF(N133="základná",J133,0)</f>
        <v>0</v>
      </c>
      <c r="BF133" s="259">
        <f>IF(N133="znížená",J133,0)</f>
        <v>0</v>
      </c>
      <c r="BG133" s="259">
        <f>IF(N133="zákl. prenesená",J133,0)</f>
        <v>0</v>
      </c>
      <c r="BH133" s="259">
        <f>IF(N133="zníž. prenesená",J133,0)</f>
        <v>0</v>
      </c>
      <c r="BI133" s="259">
        <f>IF(N133="nulová",J133,0)</f>
        <v>0</v>
      </c>
      <c r="BJ133" s="18" t="s">
        <v>90</v>
      </c>
      <c r="BK133" s="260">
        <f>ROUND(I133*H133,3)</f>
        <v>0</v>
      </c>
      <c r="BL133" s="18" t="s">
        <v>138</v>
      </c>
      <c r="BM133" s="258" t="s">
        <v>341</v>
      </c>
    </row>
    <row r="134" s="2" customFormat="1" ht="21.75" customHeight="1">
      <c r="A134" s="39"/>
      <c r="B134" s="40"/>
      <c r="C134" s="306" t="s">
        <v>175</v>
      </c>
      <c r="D134" s="306" t="s">
        <v>275</v>
      </c>
      <c r="E134" s="307" t="s">
        <v>342</v>
      </c>
      <c r="F134" s="308" t="s">
        <v>343</v>
      </c>
      <c r="G134" s="309" t="s">
        <v>206</v>
      </c>
      <c r="H134" s="310">
        <v>2</v>
      </c>
      <c r="I134" s="311"/>
      <c r="J134" s="310">
        <f>ROUND(I134*H134,3)</f>
        <v>0</v>
      </c>
      <c r="K134" s="312"/>
      <c r="L134" s="313"/>
      <c r="M134" s="314" t="s">
        <v>1</v>
      </c>
      <c r="N134" s="315" t="s">
        <v>43</v>
      </c>
      <c r="O134" s="92"/>
      <c r="P134" s="256">
        <f>O134*H134</f>
        <v>0</v>
      </c>
      <c r="Q134" s="256">
        <v>0.010999999999999999</v>
      </c>
      <c r="R134" s="256">
        <f>Q134*H134</f>
        <v>0.021999999999999999</v>
      </c>
      <c r="S134" s="256">
        <v>0</v>
      </c>
      <c r="T134" s="25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8" t="s">
        <v>175</v>
      </c>
      <c r="AT134" s="258" t="s">
        <v>275</v>
      </c>
      <c r="AU134" s="258" t="s">
        <v>90</v>
      </c>
      <c r="AY134" s="18" t="s">
        <v>132</v>
      </c>
      <c r="BE134" s="259">
        <f>IF(N134="základná",J134,0)</f>
        <v>0</v>
      </c>
      <c r="BF134" s="259">
        <f>IF(N134="znížená",J134,0)</f>
        <v>0</v>
      </c>
      <c r="BG134" s="259">
        <f>IF(N134="zákl. prenesená",J134,0)</f>
        <v>0</v>
      </c>
      <c r="BH134" s="259">
        <f>IF(N134="zníž. prenesená",J134,0)</f>
        <v>0</v>
      </c>
      <c r="BI134" s="259">
        <f>IF(N134="nulová",J134,0)</f>
        <v>0</v>
      </c>
      <c r="BJ134" s="18" t="s">
        <v>90</v>
      </c>
      <c r="BK134" s="260">
        <f>ROUND(I134*H134,3)</f>
        <v>0</v>
      </c>
      <c r="BL134" s="18" t="s">
        <v>138</v>
      </c>
      <c r="BM134" s="258" t="s">
        <v>344</v>
      </c>
    </row>
    <row r="135" s="2" customFormat="1" ht="21.75" customHeight="1">
      <c r="A135" s="39"/>
      <c r="B135" s="40"/>
      <c r="C135" s="306" t="s">
        <v>179</v>
      </c>
      <c r="D135" s="306" t="s">
        <v>275</v>
      </c>
      <c r="E135" s="307" t="s">
        <v>345</v>
      </c>
      <c r="F135" s="308" t="s">
        <v>346</v>
      </c>
      <c r="G135" s="309" t="s">
        <v>206</v>
      </c>
      <c r="H135" s="310">
        <v>8</v>
      </c>
      <c r="I135" s="311"/>
      <c r="J135" s="310">
        <f>ROUND(I135*H135,3)</f>
        <v>0</v>
      </c>
      <c r="K135" s="312"/>
      <c r="L135" s="313"/>
      <c r="M135" s="314" t="s">
        <v>1</v>
      </c>
      <c r="N135" s="315" t="s">
        <v>43</v>
      </c>
      <c r="O135" s="92"/>
      <c r="P135" s="256">
        <f>O135*H135</f>
        <v>0</v>
      </c>
      <c r="Q135" s="256">
        <v>0.00020000000000000001</v>
      </c>
      <c r="R135" s="256">
        <f>Q135*H135</f>
        <v>0.0016000000000000001</v>
      </c>
      <c r="S135" s="256">
        <v>0</v>
      </c>
      <c r="T135" s="25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8" t="s">
        <v>347</v>
      </c>
      <c r="AT135" s="258" t="s">
        <v>275</v>
      </c>
      <c r="AU135" s="258" t="s">
        <v>90</v>
      </c>
      <c r="AY135" s="18" t="s">
        <v>132</v>
      </c>
      <c r="BE135" s="259">
        <f>IF(N135="základná",J135,0)</f>
        <v>0</v>
      </c>
      <c r="BF135" s="259">
        <f>IF(N135="znížená",J135,0)</f>
        <v>0</v>
      </c>
      <c r="BG135" s="259">
        <f>IF(N135="zákl. prenesená",J135,0)</f>
        <v>0</v>
      </c>
      <c r="BH135" s="259">
        <f>IF(N135="zníž. prenesená",J135,0)</f>
        <v>0</v>
      </c>
      <c r="BI135" s="259">
        <f>IF(N135="nulová",J135,0)</f>
        <v>0</v>
      </c>
      <c r="BJ135" s="18" t="s">
        <v>90</v>
      </c>
      <c r="BK135" s="260">
        <f>ROUND(I135*H135,3)</f>
        <v>0</v>
      </c>
      <c r="BL135" s="18" t="s">
        <v>213</v>
      </c>
      <c r="BM135" s="258" t="s">
        <v>348</v>
      </c>
    </row>
    <row r="136" s="13" customFormat="1">
      <c r="A136" s="13"/>
      <c r="B136" s="261"/>
      <c r="C136" s="262"/>
      <c r="D136" s="263" t="s">
        <v>140</v>
      </c>
      <c r="E136" s="262"/>
      <c r="F136" s="265" t="s">
        <v>349</v>
      </c>
      <c r="G136" s="262"/>
      <c r="H136" s="266">
        <v>8</v>
      </c>
      <c r="I136" s="267"/>
      <c r="J136" s="262"/>
      <c r="K136" s="262"/>
      <c r="L136" s="268"/>
      <c r="M136" s="269"/>
      <c r="N136" s="270"/>
      <c r="O136" s="270"/>
      <c r="P136" s="270"/>
      <c r="Q136" s="270"/>
      <c r="R136" s="270"/>
      <c r="S136" s="270"/>
      <c r="T136" s="27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72" t="s">
        <v>140</v>
      </c>
      <c r="AU136" s="272" t="s">
        <v>90</v>
      </c>
      <c r="AV136" s="13" t="s">
        <v>90</v>
      </c>
      <c r="AW136" s="13" t="s">
        <v>4</v>
      </c>
      <c r="AX136" s="13" t="s">
        <v>84</v>
      </c>
      <c r="AY136" s="272" t="s">
        <v>132</v>
      </c>
    </row>
    <row r="137" s="2" customFormat="1" ht="21.75" customHeight="1">
      <c r="A137" s="39"/>
      <c r="B137" s="40"/>
      <c r="C137" s="247" t="s">
        <v>184</v>
      </c>
      <c r="D137" s="247" t="s">
        <v>134</v>
      </c>
      <c r="E137" s="248" t="s">
        <v>350</v>
      </c>
      <c r="F137" s="249" t="s">
        <v>351</v>
      </c>
      <c r="G137" s="250" t="s">
        <v>206</v>
      </c>
      <c r="H137" s="251">
        <v>1</v>
      </c>
      <c r="I137" s="252"/>
      <c r="J137" s="251">
        <f>ROUND(I137*H137,3)</f>
        <v>0</v>
      </c>
      <c r="K137" s="253"/>
      <c r="L137" s="45"/>
      <c r="M137" s="254" t="s">
        <v>1</v>
      </c>
      <c r="N137" s="255" t="s">
        <v>43</v>
      </c>
      <c r="O137" s="92"/>
      <c r="P137" s="256">
        <f>O137*H137</f>
        <v>0</v>
      </c>
      <c r="Q137" s="256">
        <v>0.0013400000000000001</v>
      </c>
      <c r="R137" s="256">
        <f>Q137*H137</f>
        <v>0.0013400000000000001</v>
      </c>
      <c r="S137" s="256">
        <v>0</v>
      </c>
      <c r="T137" s="25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8" t="s">
        <v>138</v>
      </c>
      <c r="AT137" s="258" t="s">
        <v>134</v>
      </c>
      <c r="AU137" s="258" t="s">
        <v>90</v>
      </c>
      <c r="AY137" s="18" t="s">
        <v>132</v>
      </c>
      <c r="BE137" s="259">
        <f>IF(N137="základná",J137,0)</f>
        <v>0</v>
      </c>
      <c r="BF137" s="259">
        <f>IF(N137="znížená",J137,0)</f>
        <v>0</v>
      </c>
      <c r="BG137" s="259">
        <f>IF(N137="zákl. prenesená",J137,0)</f>
        <v>0</v>
      </c>
      <c r="BH137" s="259">
        <f>IF(N137="zníž. prenesená",J137,0)</f>
        <v>0</v>
      </c>
      <c r="BI137" s="259">
        <f>IF(N137="nulová",J137,0)</f>
        <v>0</v>
      </c>
      <c r="BJ137" s="18" t="s">
        <v>90</v>
      </c>
      <c r="BK137" s="260">
        <f>ROUND(I137*H137,3)</f>
        <v>0</v>
      </c>
      <c r="BL137" s="18" t="s">
        <v>138</v>
      </c>
      <c r="BM137" s="258" t="s">
        <v>352</v>
      </c>
    </row>
    <row r="138" s="2" customFormat="1" ht="16.5" customHeight="1">
      <c r="A138" s="39"/>
      <c r="B138" s="40"/>
      <c r="C138" s="306" t="s">
        <v>188</v>
      </c>
      <c r="D138" s="306" t="s">
        <v>275</v>
      </c>
      <c r="E138" s="307" t="s">
        <v>353</v>
      </c>
      <c r="F138" s="308" t="s">
        <v>354</v>
      </c>
      <c r="G138" s="309" t="s">
        <v>206</v>
      </c>
      <c r="H138" s="310">
        <v>1</v>
      </c>
      <c r="I138" s="311"/>
      <c r="J138" s="310">
        <f>ROUND(I138*H138,3)</f>
        <v>0</v>
      </c>
      <c r="K138" s="312"/>
      <c r="L138" s="313"/>
      <c r="M138" s="314" t="s">
        <v>1</v>
      </c>
      <c r="N138" s="315" t="s">
        <v>43</v>
      </c>
      <c r="O138" s="92"/>
      <c r="P138" s="256">
        <f>O138*H138</f>
        <v>0</v>
      </c>
      <c r="Q138" s="256">
        <v>0.052999999999999998</v>
      </c>
      <c r="R138" s="256">
        <f>Q138*H138</f>
        <v>0.052999999999999998</v>
      </c>
      <c r="S138" s="256">
        <v>0</v>
      </c>
      <c r="T138" s="25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8" t="s">
        <v>175</v>
      </c>
      <c r="AT138" s="258" t="s">
        <v>275</v>
      </c>
      <c r="AU138" s="258" t="s">
        <v>90</v>
      </c>
      <c r="AY138" s="18" t="s">
        <v>132</v>
      </c>
      <c r="BE138" s="259">
        <f>IF(N138="základná",J138,0)</f>
        <v>0</v>
      </c>
      <c r="BF138" s="259">
        <f>IF(N138="znížená",J138,0)</f>
        <v>0</v>
      </c>
      <c r="BG138" s="259">
        <f>IF(N138="zákl. prenesená",J138,0)</f>
        <v>0</v>
      </c>
      <c r="BH138" s="259">
        <f>IF(N138="zníž. prenesená",J138,0)</f>
        <v>0</v>
      </c>
      <c r="BI138" s="259">
        <f>IF(N138="nulová",J138,0)</f>
        <v>0</v>
      </c>
      <c r="BJ138" s="18" t="s">
        <v>90</v>
      </c>
      <c r="BK138" s="260">
        <f>ROUND(I138*H138,3)</f>
        <v>0</v>
      </c>
      <c r="BL138" s="18" t="s">
        <v>138</v>
      </c>
      <c r="BM138" s="258" t="s">
        <v>355</v>
      </c>
    </row>
    <row r="139" s="12" customFormat="1" ht="22.8" customHeight="1">
      <c r="A139" s="12"/>
      <c r="B139" s="232"/>
      <c r="C139" s="233"/>
      <c r="D139" s="234" t="s">
        <v>76</v>
      </c>
      <c r="E139" s="245" t="s">
        <v>315</v>
      </c>
      <c r="F139" s="245" t="s">
        <v>316</v>
      </c>
      <c r="G139" s="233"/>
      <c r="H139" s="233"/>
      <c r="I139" s="236"/>
      <c r="J139" s="246">
        <f>BK139</f>
        <v>0</v>
      </c>
      <c r="K139" s="233"/>
      <c r="L139" s="237"/>
      <c r="M139" s="238"/>
      <c r="N139" s="239"/>
      <c r="O139" s="239"/>
      <c r="P139" s="240">
        <f>P140</f>
        <v>0</v>
      </c>
      <c r="Q139" s="239"/>
      <c r="R139" s="240">
        <f>R140</f>
        <v>0</v>
      </c>
      <c r="S139" s="239"/>
      <c r="T139" s="241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42" t="s">
        <v>84</v>
      </c>
      <c r="AT139" s="243" t="s">
        <v>76</v>
      </c>
      <c r="AU139" s="243" t="s">
        <v>84</v>
      </c>
      <c r="AY139" s="242" t="s">
        <v>132</v>
      </c>
      <c r="BK139" s="244">
        <f>BK140</f>
        <v>0</v>
      </c>
    </row>
    <row r="140" s="2" customFormat="1" ht="21.75" customHeight="1">
      <c r="A140" s="39"/>
      <c r="B140" s="40"/>
      <c r="C140" s="247" t="s">
        <v>192</v>
      </c>
      <c r="D140" s="247" t="s">
        <v>134</v>
      </c>
      <c r="E140" s="248" t="s">
        <v>317</v>
      </c>
      <c r="F140" s="249" t="s">
        <v>318</v>
      </c>
      <c r="G140" s="250" t="s">
        <v>199</v>
      </c>
      <c r="H140" s="251">
        <v>0.29999999999999999</v>
      </c>
      <c r="I140" s="252"/>
      <c r="J140" s="251">
        <f>ROUND(I140*H140,3)</f>
        <v>0</v>
      </c>
      <c r="K140" s="253"/>
      <c r="L140" s="45"/>
      <c r="M140" s="254" t="s">
        <v>1</v>
      </c>
      <c r="N140" s="255" t="s">
        <v>43</v>
      </c>
      <c r="O140" s="92"/>
      <c r="P140" s="256">
        <f>O140*H140</f>
        <v>0</v>
      </c>
      <c r="Q140" s="256">
        <v>0</v>
      </c>
      <c r="R140" s="256">
        <f>Q140*H140</f>
        <v>0</v>
      </c>
      <c r="S140" s="256">
        <v>0</v>
      </c>
      <c r="T140" s="25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8" t="s">
        <v>138</v>
      </c>
      <c r="AT140" s="258" t="s">
        <v>134</v>
      </c>
      <c r="AU140" s="258" t="s">
        <v>90</v>
      </c>
      <c r="AY140" s="18" t="s">
        <v>132</v>
      </c>
      <c r="BE140" s="259">
        <f>IF(N140="základná",J140,0)</f>
        <v>0</v>
      </c>
      <c r="BF140" s="259">
        <f>IF(N140="znížená",J140,0)</f>
        <v>0</v>
      </c>
      <c r="BG140" s="259">
        <f>IF(N140="zákl. prenesená",J140,0)</f>
        <v>0</v>
      </c>
      <c r="BH140" s="259">
        <f>IF(N140="zníž. prenesená",J140,0)</f>
        <v>0</v>
      </c>
      <c r="BI140" s="259">
        <f>IF(N140="nulová",J140,0)</f>
        <v>0</v>
      </c>
      <c r="BJ140" s="18" t="s">
        <v>90</v>
      </c>
      <c r="BK140" s="260">
        <f>ROUND(I140*H140,3)</f>
        <v>0</v>
      </c>
      <c r="BL140" s="18" t="s">
        <v>138</v>
      </c>
      <c r="BM140" s="258" t="s">
        <v>356</v>
      </c>
    </row>
    <row r="141" s="2" customFormat="1" ht="49.92" customHeight="1">
      <c r="A141" s="39"/>
      <c r="B141" s="40"/>
      <c r="C141" s="41"/>
      <c r="D141" s="41"/>
      <c r="E141" s="235" t="s">
        <v>249</v>
      </c>
      <c r="F141" s="235" t="s">
        <v>250</v>
      </c>
      <c r="G141" s="41"/>
      <c r="H141" s="41"/>
      <c r="I141" s="155"/>
      <c r="J141" s="218">
        <f>BK141</f>
        <v>0</v>
      </c>
      <c r="K141" s="41"/>
      <c r="L141" s="45"/>
      <c r="M141" s="294"/>
      <c r="N141" s="295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76</v>
      </c>
      <c r="AU141" s="18" t="s">
        <v>77</v>
      </c>
      <c r="AY141" s="18" t="s">
        <v>251</v>
      </c>
      <c r="BK141" s="260">
        <f>SUM(BK142:BK151)</f>
        <v>0</v>
      </c>
    </row>
    <row r="142" s="2" customFormat="1" ht="16.32" customHeight="1">
      <c r="A142" s="39"/>
      <c r="B142" s="40"/>
      <c r="C142" s="296" t="s">
        <v>1</v>
      </c>
      <c r="D142" s="296" t="s">
        <v>134</v>
      </c>
      <c r="E142" s="297" t="s">
        <v>1</v>
      </c>
      <c r="F142" s="298" t="s">
        <v>1</v>
      </c>
      <c r="G142" s="299" t="s">
        <v>1</v>
      </c>
      <c r="H142" s="300"/>
      <c r="I142" s="300"/>
      <c r="J142" s="301">
        <f>BK142</f>
        <v>0</v>
      </c>
      <c r="K142" s="253"/>
      <c r="L142" s="45"/>
      <c r="M142" s="302" t="s">
        <v>1</v>
      </c>
      <c r="N142" s="303" t="s">
        <v>43</v>
      </c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251</v>
      </c>
      <c r="AU142" s="18" t="s">
        <v>84</v>
      </c>
      <c r="AY142" s="18" t="s">
        <v>251</v>
      </c>
      <c r="BE142" s="259">
        <f>IF(N142="základná",J142,0)</f>
        <v>0</v>
      </c>
      <c r="BF142" s="259">
        <f>IF(N142="znížená",J142,0)</f>
        <v>0</v>
      </c>
      <c r="BG142" s="259">
        <f>IF(N142="zákl. prenesená",J142,0)</f>
        <v>0</v>
      </c>
      <c r="BH142" s="259">
        <f>IF(N142="zníž. prenesená",J142,0)</f>
        <v>0</v>
      </c>
      <c r="BI142" s="259">
        <f>IF(N142="nulová",J142,0)</f>
        <v>0</v>
      </c>
      <c r="BJ142" s="18" t="s">
        <v>90</v>
      </c>
      <c r="BK142" s="260">
        <f>I142*H142</f>
        <v>0</v>
      </c>
    </row>
    <row r="143" s="2" customFormat="1" ht="16.32" customHeight="1">
      <c r="A143" s="39"/>
      <c r="B143" s="40"/>
      <c r="C143" s="296" t="s">
        <v>1</v>
      </c>
      <c r="D143" s="296" t="s">
        <v>134</v>
      </c>
      <c r="E143" s="297" t="s">
        <v>1</v>
      </c>
      <c r="F143" s="298" t="s">
        <v>1</v>
      </c>
      <c r="G143" s="299" t="s">
        <v>1</v>
      </c>
      <c r="H143" s="300"/>
      <c r="I143" s="300"/>
      <c r="J143" s="301">
        <f>BK143</f>
        <v>0</v>
      </c>
      <c r="K143" s="253"/>
      <c r="L143" s="45"/>
      <c r="M143" s="302" t="s">
        <v>1</v>
      </c>
      <c r="N143" s="303" t="s">
        <v>43</v>
      </c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251</v>
      </c>
      <c r="AU143" s="18" t="s">
        <v>84</v>
      </c>
      <c r="AY143" s="18" t="s">
        <v>251</v>
      </c>
      <c r="BE143" s="259">
        <f>IF(N143="základná",J143,0)</f>
        <v>0</v>
      </c>
      <c r="BF143" s="259">
        <f>IF(N143="znížená",J143,0)</f>
        <v>0</v>
      </c>
      <c r="BG143" s="259">
        <f>IF(N143="zákl. prenesená",J143,0)</f>
        <v>0</v>
      </c>
      <c r="BH143" s="259">
        <f>IF(N143="zníž. prenesená",J143,0)</f>
        <v>0</v>
      </c>
      <c r="BI143" s="259">
        <f>IF(N143="nulová",J143,0)</f>
        <v>0</v>
      </c>
      <c r="BJ143" s="18" t="s">
        <v>90</v>
      </c>
      <c r="BK143" s="260">
        <f>I143*H143</f>
        <v>0</v>
      </c>
    </row>
    <row r="144" s="2" customFormat="1" ht="16.32" customHeight="1">
      <c r="A144" s="39"/>
      <c r="B144" s="40"/>
      <c r="C144" s="296" t="s">
        <v>1</v>
      </c>
      <c r="D144" s="296" t="s">
        <v>134</v>
      </c>
      <c r="E144" s="297" t="s">
        <v>1</v>
      </c>
      <c r="F144" s="298" t="s">
        <v>1</v>
      </c>
      <c r="G144" s="299" t="s">
        <v>1</v>
      </c>
      <c r="H144" s="300"/>
      <c r="I144" s="300"/>
      <c r="J144" s="301">
        <f>BK144</f>
        <v>0</v>
      </c>
      <c r="K144" s="253"/>
      <c r="L144" s="45"/>
      <c r="M144" s="302" t="s">
        <v>1</v>
      </c>
      <c r="N144" s="303" t="s">
        <v>43</v>
      </c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251</v>
      </c>
      <c r="AU144" s="18" t="s">
        <v>84</v>
      </c>
      <c r="AY144" s="18" t="s">
        <v>251</v>
      </c>
      <c r="BE144" s="259">
        <f>IF(N144="základná",J144,0)</f>
        <v>0</v>
      </c>
      <c r="BF144" s="259">
        <f>IF(N144="znížená",J144,0)</f>
        <v>0</v>
      </c>
      <c r="BG144" s="259">
        <f>IF(N144="zákl. prenesená",J144,0)</f>
        <v>0</v>
      </c>
      <c r="BH144" s="259">
        <f>IF(N144="zníž. prenesená",J144,0)</f>
        <v>0</v>
      </c>
      <c r="BI144" s="259">
        <f>IF(N144="nulová",J144,0)</f>
        <v>0</v>
      </c>
      <c r="BJ144" s="18" t="s">
        <v>90</v>
      </c>
      <c r="BK144" s="260">
        <f>I144*H144</f>
        <v>0</v>
      </c>
    </row>
    <row r="145" s="2" customFormat="1" ht="16.32" customHeight="1">
      <c r="A145" s="39"/>
      <c r="B145" s="40"/>
      <c r="C145" s="296" t="s">
        <v>1</v>
      </c>
      <c r="D145" s="296" t="s">
        <v>134</v>
      </c>
      <c r="E145" s="297" t="s">
        <v>1</v>
      </c>
      <c r="F145" s="298" t="s">
        <v>1</v>
      </c>
      <c r="G145" s="299" t="s">
        <v>1</v>
      </c>
      <c r="H145" s="300"/>
      <c r="I145" s="300"/>
      <c r="J145" s="301">
        <f>BK145</f>
        <v>0</v>
      </c>
      <c r="K145" s="253"/>
      <c r="L145" s="45"/>
      <c r="M145" s="302" t="s">
        <v>1</v>
      </c>
      <c r="N145" s="303" t="s">
        <v>43</v>
      </c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251</v>
      </c>
      <c r="AU145" s="18" t="s">
        <v>84</v>
      </c>
      <c r="AY145" s="18" t="s">
        <v>251</v>
      </c>
      <c r="BE145" s="259">
        <f>IF(N145="základná",J145,0)</f>
        <v>0</v>
      </c>
      <c r="BF145" s="259">
        <f>IF(N145="znížená",J145,0)</f>
        <v>0</v>
      </c>
      <c r="BG145" s="259">
        <f>IF(N145="zákl. prenesená",J145,0)</f>
        <v>0</v>
      </c>
      <c r="BH145" s="259">
        <f>IF(N145="zníž. prenesená",J145,0)</f>
        <v>0</v>
      </c>
      <c r="BI145" s="259">
        <f>IF(N145="nulová",J145,0)</f>
        <v>0</v>
      </c>
      <c r="BJ145" s="18" t="s">
        <v>90</v>
      </c>
      <c r="BK145" s="260">
        <f>I145*H145</f>
        <v>0</v>
      </c>
    </row>
    <row r="146" s="2" customFormat="1" ht="16.32" customHeight="1">
      <c r="A146" s="39"/>
      <c r="B146" s="40"/>
      <c r="C146" s="296" t="s">
        <v>1</v>
      </c>
      <c r="D146" s="296" t="s">
        <v>134</v>
      </c>
      <c r="E146" s="297" t="s">
        <v>1</v>
      </c>
      <c r="F146" s="298" t="s">
        <v>1</v>
      </c>
      <c r="G146" s="299" t="s">
        <v>1</v>
      </c>
      <c r="H146" s="300"/>
      <c r="I146" s="300"/>
      <c r="J146" s="301">
        <f>BK146</f>
        <v>0</v>
      </c>
      <c r="K146" s="253"/>
      <c r="L146" s="45"/>
      <c r="M146" s="302" t="s">
        <v>1</v>
      </c>
      <c r="N146" s="303" t="s">
        <v>43</v>
      </c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251</v>
      </c>
      <c r="AU146" s="18" t="s">
        <v>84</v>
      </c>
      <c r="AY146" s="18" t="s">
        <v>251</v>
      </c>
      <c r="BE146" s="259">
        <f>IF(N146="základná",J146,0)</f>
        <v>0</v>
      </c>
      <c r="BF146" s="259">
        <f>IF(N146="znížená",J146,0)</f>
        <v>0</v>
      </c>
      <c r="BG146" s="259">
        <f>IF(N146="zákl. prenesená",J146,0)</f>
        <v>0</v>
      </c>
      <c r="BH146" s="259">
        <f>IF(N146="zníž. prenesená",J146,0)</f>
        <v>0</v>
      </c>
      <c r="BI146" s="259">
        <f>IF(N146="nulová",J146,0)</f>
        <v>0</v>
      </c>
      <c r="BJ146" s="18" t="s">
        <v>90</v>
      </c>
      <c r="BK146" s="260">
        <f>I146*H146</f>
        <v>0</v>
      </c>
    </row>
    <row r="147" s="2" customFormat="1" ht="16.32" customHeight="1">
      <c r="A147" s="39"/>
      <c r="B147" s="40"/>
      <c r="C147" s="296" t="s">
        <v>1</v>
      </c>
      <c r="D147" s="296" t="s">
        <v>134</v>
      </c>
      <c r="E147" s="297" t="s">
        <v>1</v>
      </c>
      <c r="F147" s="298" t="s">
        <v>1</v>
      </c>
      <c r="G147" s="299" t="s">
        <v>1</v>
      </c>
      <c r="H147" s="300"/>
      <c r="I147" s="300"/>
      <c r="J147" s="301">
        <f>BK147</f>
        <v>0</v>
      </c>
      <c r="K147" s="253"/>
      <c r="L147" s="45"/>
      <c r="M147" s="302" t="s">
        <v>1</v>
      </c>
      <c r="N147" s="303" t="s">
        <v>43</v>
      </c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251</v>
      </c>
      <c r="AU147" s="18" t="s">
        <v>84</v>
      </c>
      <c r="AY147" s="18" t="s">
        <v>251</v>
      </c>
      <c r="BE147" s="259">
        <f>IF(N147="základná",J147,0)</f>
        <v>0</v>
      </c>
      <c r="BF147" s="259">
        <f>IF(N147="znížená",J147,0)</f>
        <v>0</v>
      </c>
      <c r="BG147" s="259">
        <f>IF(N147="zákl. prenesená",J147,0)</f>
        <v>0</v>
      </c>
      <c r="BH147" s="259">
        <f>IF(N147="zníž. prenesená",J147,0)</f>
        <v>0</v>
      </c>
      <c r="BI147" s="259">
        <f>IF(N147="nulová",J147,0)</f>
        <v>0</v>
      </c>
      <c r="BJ147" s="18" t="s">
        <v>90</v>
      </c>
      <c r="BK147" s="260">
        <f>I147*H147</f>
        <v>0</v>
      </c>
    </row>
    <row r="148" s="2" customFormat="1" ht="16.32" customHeight="1">
      <c r="A148" s="39"/>
      <c r="B148" s="40"/>
      <c r="C148" s="296" t="s">
        <v>1</v>
      </c>
      <c r="D148" s="296" t="s">
        <v>134</v>
      </c>
      <c r="E148" s="297" t="s">
        <v>1</v>
      </c>
      <c r="F148" s="298" t="s">
        <v>1</v>
      </c>
      <c r="G148" s="299" t="s">
        <v>1</v>
      </c>
      <c r="H148" s="300"/>
      <c r="I148" s="300"/>
      <c r="J148" s="301">
        <f>BK148</f>
        <v>0</v>
      </c>
      <c r="K148" s="253"/>
      <c r="L148" s="45"/>
      <c r="M148" s="302" t="s">
        <v>1</v>
      </c>
      <c r="N148" s="303" t="s">
        <v>43</v>
      </c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251</v>
      </c>
      <c r="AU148" s="18" t="s">
        <v>84</v>
      </c>
      <c r="AY148" s="18" t="s">
        <v>251</v>
      </c>
      <c r="BE148" s="259">
        <f>IF(N148="základná",J148,0)</f>
        <v>0</v>
      </c>
      <c r="BF148" s="259">
        <f>IF(N148="znížená",J148,0)</f>
        <v>0</v>
      </c>
      <c r="BG148" s="259">
        <f>IF(N148="zákl. prenesená",J148,0)</f>
        <v>0</v>
      </c>
      <c r="BH148" s="259">
        <f>IF(N148="zníž. prenesená",J148,0)</f>
        <v>0</v>
      </c>
      <c r="BI148" s="259">
        <f>IF(N148="nulová",J148,0)</f>
        <v>0</v>
      </c>
      <c r="BJ148" s="18" t="s">
        <v>90</v>
      </c>
      <c r="BK148" s="260">
        <f>I148*H148</f>
        <v>0</v>
      </c>
    </row>
    <row r="149" s="2" customFormat="1" ht="16.32" customHeight="1">
      <c r="A149" s="39"/>
      <c r="B149" s="40"/>
      <c r="C149" s="296" t="s">
        <v>1</v>
      </c>
      <c r="D149" s="296" t="s">
        <v>134</v>
      </c>
      <c r="E149" s="297" t="s">
        <v>1</v>
      </c>
      <c r="F149" s="298" t="s">
        <v>1</v>
      </c>
      <c r="G149" s="299" t="s">
        <v>1</v>
      </c>
      <c r="H149" s="300"/>
      <c r="I149" s="300"/>
      <c r="J149" s="301">
        <f>BK149</f>
        <v>0</v>
      </c>
      <c r="K149" s="253"/>
      <c r="L149" s="45"/>
      <c r="M149" s="302" t="s">
        <v>1</v>
      </c>
      <c r="N149" s="303" t="s">
        <v>43</v>
      </c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251</v>
      </c>
      <c r="AU149" s="18" t="s">
        <v>84</v>
      </c>
      <c r="AY149" s="18" t="s">
        <v>251</v>
      </c>
      <c r="BE149" s="259">
        <f>IF(N149="základná",J149,0)</f>
        <v>0</v>
      </c>
      <c r="BF149" s="259">
        <f>IF(N149="znížená",J149,0)</f>
        <v>0</v>
      </c>
      <c r="BG149" s="259">
        <f>IF(N149="zákl. prenesená",J149,0)</f>
        <v>0</v>
      </c>
      <c r="BH149" s="259">
        <f>IF(N149="zníž. prenesená",J149,0)</f>
        <v>0</v>
      </c>
      <c r="BI149" s="259">
        <f>IF(N149="nulová",J149,0)</f>
        <v>0</v>
      </c>
      <c r="BJ149" s="18" t="s">
        <v>90</v>
      </c>
      <c r="BK149" s="260">
        <f>I149*H149</f>
        <v>0</v>
      </c>
    </row>
    <row r="150" s="2" customFormat="1" ht="16.32" customHeight="1">
      <c r="A150" s="39"/>
      <c r="B150" s="40"/>
      <c r="C150" s="296" t="s">
        <v>1</v>
      </c>
      <c r="D150" s="296" t="s">
        <v>134</v>
      </c>
      <c r="E150" s="297" t="s">
        <v>1</v>
      </c>
      <c r="F150" s="298" t="s">
        <v>1</v>
      </c>
      <c r="G150" s="299" t="s">
        <v>1</v>
      </c>
      <c r="H150" s="300"/>
      <c r="I150" s="300"/>
      <c r="J150" s="301">
        <f>BK150</f>
        <v>0</v>
      </c>
      <c r="K150" s="253"/>
      <c r="L150" s="45"/>
      <c r="M150" s="302" t="s">
        <v>1</v>
      </c>
      <c r="N150" s="303" t="s">
        <v>43</v>
      </c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251</v>
      </c>
      <c r="AU150" s="18" t="s">
        <v>84</v>
      </c>
      <c r="AY150" s="18" t="s">
        <v>251</v>
      </c>
      <c r="BE150" s="259">
        <f>IF(N150="základná",J150,0)</f>
        <v>0</v>
      </c>
      <c r="BF150" s="259">
        <f>IF(N150="znížená",J150,0)</f>
        <v>0</v>
      </c>
      <c r="BG150" s="259">
        <f>IF(N150="zákl. prenesená",J150,0)</f>
        <v>0</v>
      </c>
      <c r="BH150" s="259">
        <f>IF(N150="zníž. prenesená",J150,0)</f>
        <v>0</v>
      </c>
      <c r="BI150" s="259">
        <f>IF(N150="nulová",J150,0)</f>
        <v>0</v>
      </c>
      <c r="BJ150" s="18" t="s">
        <v>90</v>
      </c>
      <c r="BK150" s="260">
        <f>I150*H150</f>
        <v>0</v>
      </c>
    </row>
    <row r="151" s="2" customFormat="1" ht="16.32" customHeight="1">
      <c r="A151" s="39"/>
      <c r="B151" s="40"/>
      <c r="C151" s="296" t="s">
        <v>1</v>
      </c>
      <c r="D151" s="296" t="s">
        <v>134</v>
      </c>
      <c r="E151" s="297" t="s">
        <v>1</v>
      </c>
      <c r="F151" s="298" t="s">
        <v>1</v>
      </c>
      <c r="G151" s="299" t="s">
        <v>1</v>
      </c>
      <c r="H151" s="300"/>
      <c r="I151" s="300"/>
      <c r="J151" s="301">
        <f>BK151</f>
        <v>0</v>
      </c>
      <c r="K151" s="253"/>
      <c r="L151" s="45"/>
      <c r="M151" s="302" t="s">
        <v>1</v>
      </c>
      <c r="N151" s="303" t="s">
        <v>43</v>
      </c>
      <c r="O151" s="304"/>
      <c r="P151" s="304"/>
      <c r="Q151" s="304"/>
      <c r="R151" s="304"/>
      <c r="S151" s="304"/>
      <c r="T151" s="305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251</v>
      </c>
      <c r="AU151" s="18" t="s">
        <v>84</v>
      </c>
      <c r="AY151" s="18" t="s">
        <v>251</v>
      </c>
      <c r="BE151" s="259">
        <f>IF(N151="základná",J151,0)</f>
        <v>0</v>
      </c>
      <c r="BF151" s="259">
        <f>IF(N151="znížená",J151,0)</f>
        <v>0</v>
      </c>
      <c r="BG151" s="259">
        <f>IF(N151="zákl. prenesená",J151,0)</f>
        <v>0</v>
      </c>
      <c r="BH151" s="259">
        <f>IF(N151="zníž. prenesená",J151,0)</f>
        <v>0</v>
      </c>
      <c r="BI151" s="259">
        <f>IF(N151="nulová",J151,0)</f>
        <v>0</v>
      </c>
      <c r="BJ151" s="18" t="s">
        <v>90</v>
      </c>
      <c r="BK151" s="260">
        <f>I151*H151</f>
        <v>0</v>
      </c>
    </row>
    <row r="152" s="2" customFormat="1" ht="6.96" customHeight="1">
      <c r="A152" s="39"/>
      <c r="B152" s="67"/>
      <c r="C152" s="68"/>
      <c r="D152" s="68"/>
      <c r="E152" s="68"/>
      <c r="F152" s="68"/>
      <c r="G152" s="68"/>
      <c r="H152" s="68"/>
      <c r="I152" s="193"/>
      <c r="J152" s="68"/>
      <c r="K152" s="68"/>
      <c r="L152" s="45"/>
      <c r="M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</row>
  </sheetData>
  <sheetProtection sheet="1" autoFilter="0" formatColumns="0" formatRows="0" objects="1" scenarios="1" spinCount="100000" saltValue="1puuP+IKkKjkphpMb5ZFPmYypVeIrpB914Vs+TEr9LTFv/PduDrSa+Sfeno9YxXh7avhl3pRyjtV72ognhJbew==" hashValue="mtGRpJNTrECTMiULkL3JtXVmPP4s0nL8oQk8O4bdDf9joRO9sZUCrNSBoQQUgzj92Yxx8PZohBkbW+iEIBImTA==" algorithmName="SHA-512" password="CC35"/>
  <autoFilter ref="C123:K15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dataValidations count="2">
    <dataValidation type="list" allowBlank="1" showInputMessage="1" showErrorMessage="1" error="Povolené sú hodnoty K, M." sqref="D142:D152">
      <formula1>"K, M"</formula1>
    </dataValidation>
    <dataValidation type="list" allowBlank="1" showInputMessage="1" showErrorMessage="1" error="Povolené sú hodnoty základná, znížená, nulová." sqref="N142:N15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4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4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50"/>
      <c r="J3" s="149"/>
      <c r="K3" s="149"/>
      <c r="L3" s="21"/>
      <c r="AT3" s="18" t="s">
        <v>77</v>
      </c>
    </row>
    <row r="4" s="1" customFormat="1" ht="24.96" customHeight="1">
      <c r="B4" s="21"/>
      <c r="D4" s="151" t="s">
        <v>104</v>
      </c>
      <c r="I4" s="147"/>
      <c r="L4" s="21"/>
      <c r="M4" s="152" t="s">
        <v>9</v>
      </c>
      <c r="AT4" s="18" t="s">
        <v>4</v>
      </c>
    </row>
    <row r="5" s="1" customFormat="1" ht="6.96" customHeight="1">
      <c r="B5" s="21"/>
      <c r="I5" s="147"/>
      <c r="L5" s="21"/>
    </row>
    <row r="6" s="1" customFormat="1" ht="12" customHeight="1">
      <c r="B6" s="21"/>
      <c r="D6" s="153" t="s">
        <v>14</v>
      </c>
      <c r="I6" s="147"/>
      <c r="L6" s="21"/>
    </row>
    <row r="7" s="1" customFormat="1" ht="16.5" customHeight="1">
      <c r="B7" s="21"/>
      <c r="E7" s="154" t="str">
        <f>'Rekapitulácia stavby'!K6</f>
        <v>OBNOVA DETSKÉHO IHRISKA PEČIANSKA</v>
      </c>
      <c r="F7" s="153"/>
      <c r="G7" s="153"/>
      <c r="H7" s="153"/>
      <c r="I7" s="147"/>
      <c r="L7" s="21"/>
    </row>
    <row r="8" s="2" customFormat="1" ht="12" customHeight="1">
      <c r="A8" s="39"/>
      <c r="B8" s="45"/>
      <c r="C8" s="39"/>
      <c r="D8" s="153" t="s">
        <v>105</v>
      </c>
      <c r="E8" s="39"/>
      <c r="F8" s="39"/>
      <c r="G8" s="39"/>
      <c r="H8" s="39"/>
      <c r="I8" s="155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6" t="s">
        <v>357</v>
      </c>
      <c r="F9" s="39"/>
      <c r="G9" s="39"/>
      <c r="H9" s="39"/>
      <c r="I9" s="155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155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3" t="s">
        <v>16</v>
      </c>
      <c r="E11" s="39"/>
      <c r="F11" s="142" t="s">
        <v>1</v>
      </c>
      <c r="G11" s="39"/>
      <c r="H11" s="39"/>
      <c r="I11" s="157" t="s">
        <v>17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3" t="s">
        <v>18</v>
      </c>
      <c r="E12" s="39"/>
      <c r="F12" s="142" t="s">
        <v>19</v>
      </c>
      <c r="G12" s="39"/>
      <c r="H12" s="39"/>
      <c r="I12" s="157" t="s">
        <v>20</v>
      </c>
      <c r="J12" s="158" t="str">
        <f>'Rekapitulácia stavby'!AN8</f>
        <v>12. 8. 2020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155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3" t="s">
        <v>22</v>
      </c>
      <c r="E14" s="39"/>
      <c r="F14" s="39"/>
      <c r="G14" s="39"/>
      <c r="H14" s="39"/>
      <c r="I14" s="157" t="s">
        <v>23</v>
      </c>
      <c r="J14" s="142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24</v>
      </c>
      <c r="F15" s="39"/>
      <c r="G15" s="39"/>
      <c r="H15" s="39"/>
      <c r="I15" s="157" t="s">
        <v>25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155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3" t="s">
        <v>26</v>
      </c>
      <c r="E17" s="39"/>
      <c r="F17" s="39"/>
      <c r="G17" s="39"/>
      <c r="H17" s="39"/>
      <c r="I17" s="157" t="s">
        <v>23</v>
      </c>
      <c r="J17" s="34" t="str">
        <f>'Rekapitulácia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42"/>
      <c r="G18" s="142"/>
      <c r="H18" s="142"/>
      <c r="I18" s="157" t="s">
        <v>25</v>
      </c>
      <c r="J18" s="34" t="str">
        <f>'Rekapitulácia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155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3" t="s">
        <v>28</v>
      </c>
      <c r="E20" s="39"/>
      <c r="F20" s="39"/>
      <c r="G20" s="39"/>
      <c r="H20" s="39"/>
      <c r="I20" s="157" t="s">
        <v>23</v>
      </c>
      <c r="J20" s="142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29</v>
      </c>
      <c r="F21" s="39"/>
      <c r="G21" s="39"/>
      <c r="H21" s="39"/>
      <c r="I21" s="157" t="s">
        <v>25</v>
      </c>
      <c r="J21" s="142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155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3" t="s">
        <v>32</v>
      </c>
      <c r="E23" s="39"/>
      <c r="F23" s="39"/>
      <c r="G23" s="39"/>
      <c r="H23" s="39"/>
      <c r="I23" s="157" t="s">
        <v>23</v>
      </c>
      <c r="J23" s="142" t="str">
        <f>IF('Rekapitulácia stavby'!AN19="","",'Rekapitulácia stavby'!AN19)</f>
        <v>52 608 069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tr">
        <f>IF('Rekapitulácia stavby'!E20="","",'Rekapitulácia stavby'!E20)</f>
        <v xml:space="preserve">BizPartner Agency s.r.o. , Poprad </v>
      </c>
      <c r="F24" s="39"/>
      <c r="G24" s="39"/>
      <c r="H24" s="39"/>
      <c r="I24" s="157" t="s">
        <v>25</v>
      </c>
      <c r="J24" s="142" t="str">
        <f>IF('Rekapitulácia stavby'!AN20="","",'Rekapitulácia stavby'!AN20)</f>
        <v>DIČ: 21211134213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155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3" t="s">
        <v>36</v>
      </c>
      <c r="E26" s="39"/>
      <c r="F26" s="39"/>
      <c r="G26" s="39"/>
      <c r="H26" s="39"/>
      <c r="I26" s="155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62"/>
      <c r="J27" s="159"/>
      <c r="K27" s="159"/>
      <c r="L27" s="163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155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4"/>
      <c r="E29" s="164"/>
      <c r="F29" s="164"/>
      <c r="G29" s="164"/>
      <c r="H29" s="164"/>
      <c r="I29" s="165"/>
      <c r="J29" s="164"/>
      <c r="K29" s="164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6" t="s">
        <v>37</v>
      </c>
      <c r="E30" s="39"/>
      <c r="F30" s="39"/>
      <c r="G30" s="39"/>
      <c r="H30" s="39"/>
      <c r="I30" s="155"/>
      <c r="J30" s="167">
        <f>ROUND(J122,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4"/>
      <c r="E31" s="164"/>
      <c r="F31" s="164"/>
      <c r="G31" s="164"/>
      <c r="H31" s="164"/>
      <c r="I31" s="165"/>
      <c r="J31" s="164"/>
      <c r="K31" s="164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8" t="s">
        <v>39</v>
      </c>
      <c r="G32" s="39"/>
      <c r="H32" s="39"/>
      <c r="I32" s="169" t="s">
        <v>38</v>
      </c>
      <c r="J32" s="168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70" t="s">
        <v>41</v>
      </c>
      <c r="E33" s="153" t="s">
        <v>42</v>
      </c>
      <c r="F33" s="171">
        <f>ROUND((ROUND((SUM(BE122:BE226)),  2) + SUM(BE228:BE237)), 2)</f>
        <v>0</v>
      </c>
      <c r="G33" s="39"/>
      <c r="H33" s="39"/>
      <c r="I33" s="172">
        <v>0.20000000000000001</v>
      </c>
      <c r="J33" s="171">
        <f>ROUND((ROUND(((SUM(BE122:BE226))*I33),  2) + (SUM(BE228:BE237)*I33)),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3" t="s">
        <v>43</v>
      </c>
      <c r="F34" s="171">
        <f>ROUND((ROUND((SUM(BF122:BF226)),  2) + SUM(BF228:BF237)), 2)</f>
        <v>0</v>
      </c>
      <c r="G34" s="39"/>
      <c r="H34" s="39"/>
      <c r="I34" s="172">
        <v>0.20000000000000001</v>
      </c>
      <c r="J34" s="171">
        <f>ROUND((ROUND(((SUM(BF122:BF226))*I34),  2) + (SUM(BF228:BF237)*I34)),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3" t="s">
        <v>44</v>
      </c>
      <c r="F35" s="171">
        <f>ROUND((ROUND((SUM(BG122:BG226)),  2) + SUM(BG228:BG237)), 2)</f>
        <v>0</v>
      </c>
      <c r="G35" s="39"/>
      <c r="H35" s="39"/>
      <c r="I35" s="172">
        <v>0.20000000000000001</v>
      </c>
      <c r="J35" s="171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3" t="s">
        <v>45</v>
      </c>
      <c r="F36" s="171">
        <f>ROUND((ROUND((SUM(BH122:BH226)),  2) + SUM(BH228:BH237)), 2)</f>
        <v>0</v>
      </c>
      <c r="G36" s="39"/>
      <c r="H36" s="39"/>
      <c r="I36" s="172">
        <v>0.20000000000000001</v>
      </c>
      <c r="J36" s="171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3" t="s">
        <v>46</v>
      </c>
      <c r="F37" s="171">
        <f>ROUND((ROUND((SUM(BI122:BI226)),  2) + SUM(BI228:BI237)), 2)</f>
        <v>0</v>
      </c>
      <c r="G37" s="39"/>
      <c r="H37" s="39"/>
      <c r="I37" s="172">
        <v>0</v>
      </c>
      <c r="J37" s="17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155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73"/>
      <c r="D39" s="174" t="s">
        <v>47</v>
      </c>
      <c r="E39" s="175"/>
      <c r="F39" s="175"/>
      <c r="G39" s="176" t="s">
        <v>48</v>
      </c>
      <c r="H39" s="177" t="s">
        <v>49</v>
      </c>
      <c r="I39" s="178"/>
      <c r="J39" s="179">
        <f>SUM(J30:J37)</f>
        <v>0</v>
      </c>
      <c r="K39" s="180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155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I41" s="147"/>
      <c r="L41" s="21"/>
    </row>
    <row r="42" s="1" customFormat="1" ht="14.4" customHeight="1">
      <c r="B42" s="21"/>
      <c r="I42" s="147"/>
      <c r="L42" s="21"/>
    </row>
    <row r="43" s="1" customFormat="1" ht="14.4" customHeight="1">
      <c r="B43" s="21"/>
      <c r="I43" s="147"/>
      <c r="L43" s="21"/>
    </row>
    <row r="44" s="1" customFormat="1" ht="14.4" customHeight="1">
      <c r="B44" s="21"/>
      <c r="I44" s="147"/>
      <c r="L44" s="21"/>
    </row>
    <row r="45" s="1" customFormat="1" ht="14.4" customHeight="1">
      <c r="B45" s="21"/>
      <c r="I45" s="147"/>
      <c r="L45" s="21"/>
    </row>
    <row r="46" s="1" customFormat="1" ht="14.4" customHeight="1">
      <c r="B46" s="21"/>
      <c r="I46" s="147"/>
      <c r="L46" s="21"/>
    </row>
    <row r="47" s="1" customFormat="1" ht="14.4" customHeight="1">
      <c r="B47" s="21"/>
      <c r="I47" s="147"/>
      <c r="L47" s="21"/>
    </row>
    <row r="48" s="1" customFormat="1" ht="14.4" customHeight="1">
      <c r="B48" s="21"/>
      <c r="I48" s="147"/>
      <c r="L48" s="21"/>
    </row>
    <row r="49" s="1" customFormat="1" ht="14.4" customHeight="1">
      <c r="B49" s="21"/>
      <c r="I49" s="147"/>
      <c r="L49" s="21"/>
    </row>
    <row r="50" s="2" customFormat="1" ht="14.4" customHeight="1">
      <c r="B50" s="64"/>
      <c r="D50" s="181" t="s">
        <v>50</v>
      </c>
      <c r="E50" s="182"/>
      <c r="F50" s="182"/>
      <c r="G50" s="181" t="s">
        <v>51</v>
      </c>
      <c r="H50" s="182"/>
      <c r="I50" s="183"/>
      <c r="J50" s="182"/>
      <c r="K50" s="18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4" t="s">
        <v>52</v>
      </c>
      <c r="E61" s="185"/>
      <c r="F61" s="186" t="s">
        <v>53</v>
      </c>
      <c r="G61" s="184" t="s">
        <v>52</v>
      </c>
      <c r="H61" s="185"/>
      <c r="I61" s="187"/>
      <c r="J61" s="188" t="s">
        <v>53</v>
      </c>
      <c r="K61" s="185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1" t="s">
        <v>54</v>
      </c>
      <c r="E65" s="189"/>
      <c r="F65" s="189"/>
      <c r="G65" s="181" t="s">
        <v>55</v>
      </c>
      <c r="H65" s="189"/>
      <c r="I65" s="190"/>
      <c r="J65" s="189"/>
      <c r="K65" s="18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4" t="s">
        <v>52</v>
      </c>
      <c r="E76" s="185"/>
      <c r="F76" s="186" t="s">
        <v>53</v>
      </c>
      <c r="G76" s="184" t="s">
        <v>52</v>
      </c>
      <c r="H76" s="185"/>
      <c r="I76" s="187"/>
      <c r="J76" s="188" t="s">
        <v>53</v>
      </c>
      <c r="K76" s="185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3"/>
      <c r="J77" s="192"/>
      <c r="K77" s="19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4"/>
      <c r="C81" s="195"/>
      <c r="D81" s="195"/>
      <c r="E81" s="195"/>
      <c r="F81" s="195"/>
      <c r="G81" s="195"/>
      <c r="H81" s="195"/>
      <c r="I81" s="196"/>
      <c r="J81" s="195"/>
      <c r="K81" s="19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109</v>
      </c>
      <c r="D82" s="41"/>
      <c r="E82" s="41"/>
      <c r="F82" s="41"/>
      <c r="G82" s="41"/>
      <c r="H82" s="41"/>
      <c r="I82" s="155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55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14</v>
      </c>
      <c r="D84" s="41"/>
      <c r="E84" s="41"/>
      <c r="F84" s="41"/>
      <c r="G84" s="41"/>
      <c r="H84" s="41"/>
      <c r="I84" s="155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7" t="str">
        <f>E7</f>
        <v>OBNOVA DETSKÉHO IHRISKA PEČIANSKA</v>
      </c>
      <c r="F85" s="33"/>
      <c r="G85" s="33"/>
      <c r="H85" s="33"/>
      <c r="I85" s="155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105</v>
      </c>
      <c r="D86" s="41"/>
      <c r="E86" s="41"/>
      <c r="F86" s="41"/>
      <c r="G86" s="41"/>
      <c r="H86" s="41"/>
      <c r="I86" s="155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SO.02 - SO.02 - Spevnené plochy </v>
      </c>
      <c r="F87" s="41"/>
      <c r="G87" s="41"/>
      <c r="H87" s="41"/>
      <c r="I87" s="155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155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18</v>
      </c>
      <c r="D89" s="41"/>
      <c r="E89" s="41"/>
      <c r="F89" s="28" t="str">
        <f>F12</f>
        <v xml:space="preserve">Bratislava </v>
      </c>
      <c r="G89" s="41"/>
      <c r="H89" s="41"/>
      <c r="I89" s="157" t="s">
        <v>20</v>
      </c>
      <c r="J89" s="80" t="str">
        <f>IF(J12="","",J12)</f>
        <v>12. 8. 2020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155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22</v>
      </c>
      <c r="D91" s="41"/>
      <c r="E91" s="41"/>
      <c r="F91" s="28" t="str">
        <f>E15</f>
        <v>Magistrát hlavného mesta SR Bratislavy</v>
      </c>
      <c r="G91" s="41"/>
      <c r="H91" s="41"/>
      <c r="I91" s="157" t="s">
        <v>28</v>
      </c>
      <c r="J91" s="37" t="str">
        <f>E21</f>
        <v xml:space="preserve">Ing.arch.K. Kolčáková 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26</v>
      </c>
      <c r="D92" s="41"/>
      <c r="E92" s="41"/>
      <c r="F92" s="28" t="str">
        <f>IF(E18="","",E18)</f>
        <v>Vyplň údaj</v>
      </c>
      <c r="G92" s="41"/>
      <c r="H92" s="41"/>
      <c r="I92" s="157" t="s">
        <v>32</v>
      </c>
      <c r="J92" s="37" t="str">
        <f>E24</f>
        <v xml:space="preserve">BizPartner Agency s.r.o. , Poprad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155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98" t="s">
        <v>110</v>
      </c>
      <c r="D94" s="199"/>
      <c r="E94" s="199"/>
      <c r="F94" s="199"/>
      <c r="G94" s="199"/>
      <c r="H94" s="199"/>
      <c r="I94" s="200"/>
      <c r="J94" s="201" t="s">
        <v>111</v>
      </c>
      <c r="K94" s="199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155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202" t="s">
        <v>112</v>
      </c>
      <c r="D96" s="41"/>
      <c r="E96" s="41"/>
      <c r="F96" s="41"/>
      <c r="G96" s="41"/>
      <c r="H96" s="41"/>
      <c r="I96" s="155"/>
      <c r="J96" s="111">
        <f>J122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113</v>
      </c>
    </row>
    <row r="97" s="9" customFormat="1" ht="24.96" customHeight="1">
      <c r="A97" s="9"/>
      <c r="B97" s="203"/>
      <c r="C97" s="204"/>
      <c r="D97" s="205" t="s">
        <v>358</v>
      </c>
      <c r="E97" s="206"/>
      <c r="F97" s="206"/>
      <c r="G97" s="206"/>
      <c r="H97" s="206"/>
      <c r="I97" s="207"/>
      <c r="J97" s="208">
        <f>J123</f>
        <v>0</v>
      </c>
      <c r="K97" s="204"/>
      <c r="L97" s="20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0"/>
      <c r="C98" s="134"/>
      <c r="D98" s="211" t="s">
        <v>359</v>
      </c>
      <c r="E98" s="212"/>
      <c r="F98" s="212"/>
      <c r="G98" s="212"/>
      <c r="H98" s="212"/>
      <c r="I98" s="213"/>
      <c r="J98" s="214">
        <f>J124</f>
        <v>0</v>
      </c>
      <c r="K98" s="134"/>
      <c r="L98" s="21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0"/>
      <c r="C99" s="134"/>
      <c r="D99" s="211" t="s">
        <v>360</v>
      </c>
      <c r="E99" s="212"/>
      <c r="F99" s="212"/>
      <c r="G99" s="212"/>
      <c r="H99" s="212"/>
      <c r="I99" s="213"/>
      <c r="J99" s="214">
        <f>J158</f>
        <v>0</v>
      </c>
      <c r="K99" s="134"/>
      <c r="L99" s="21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0"/>
      <c r="C100" s="134"/>
      <c r="D100" s="211" t="s">
        <v>361</v>
      </c>
      <c r="E100" s="212"/>
      <c r="F100" s="212"/>
      <c r="G100" s="212"/>
      <c r="H100" s="212"/>
      <c r="I100" s="213"/>
      <c r="J100" s="214">
        <f>J179</f>
        <v>0</v>
      </c>
      <c r="K100" s="134"/>
      <c r="L100" s="21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0"/>
      <c r="C101" s="134"/>
      <c r="D101" s="211" t="s">
        <v>362</v>
      </c>
      <c r="E101" s="212"/>
      <c r="F101" s="212"/>
      <c r="G101" s="212"/>
      <c r="H101" s="212"/>
      <c r="I101" s="213"/>
      <c r="J101" s="214">
        <f>J225</f>
        <v>0</v>
      </c>
      <c r="K101" s="134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203"/>
      <c r="C102" s="204"/>
      <c r="D102" s="216" t="s">
        <v>117</v>
      </c>
      <c r="E102" s="204"/>
      <c r="F102" s="204"/>
      <c r="G102" s="204"/>
      <c r="H102" s="204"/>
      <c r="I102" s="217"/>
      <c r="J102" s="218">
        <f>J227</f>
        <v>0</v>
      </c>
      <c r="K102" s="204"/>
      <c r="L102" s="20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155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193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196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118</v>
      </c>
      <c r="D109" s="41"/>
      <c r="E109" s="41"/>
      <c r="F109" s="41"/>
      <c r="G109" s="41"/>
      <c r="H109" s="41"/>
      <c r="I109" s="155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155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14</v>
      </c>
      <c r="D111" s="41"/>
      <c r="E111" s="41"/>
      <c r="F111" s="41"/>
      <c r="G111" s="41"/>
      <c r="H111" s="41"/>
      <c r="I111" s="155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97" t="str">
        <f>E7</f>
        <v>OBNOVA DETSKÉHO IHRISKA PEČIANSKA</v>
      </c>
      <c r="F112" s="33"/>
      <c r="G112" s="33"/>
      <c r="H112" s="33"/>
      <c r="I112" s="155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105</v>
      </c>
      <c r="D113" s="41"/>
      <c r="E113" s="41"/>
      <c r="F113" s="41"/>
      <c r="G113" s="41"/>
      <c r="H113" s="41"/>
      <c r="I113" s="155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E9</f>
        <v xml:space="preserve">SO.02 - SO.02 - Spevnené plochy </v>
      </c>
      <c r="F114" s="41"/>
      <c r="G114" s="41"/>
      <c r="H114" s="41"/>
      <c r="I114" s="155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155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18</v>
      </c>
      <c r="D116" s="41"/>
      <c r="E116" s="41"/>
      <c r="F116" s="28" t="str">
        <f>F12</f>
        <v xml:space="preserve">Bratislava </v>
      </c>
      <c r="G116" s="41"/>
      <c r="H116" s="41"/>
      <c r="I116" s="157" t="s">
        <v>20</v>
      </c>
      <c r="J116" s="80" t="str">
        <f>IF(J12="","",J12)</f>
        <v>12. 8. 2020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155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22</v>
      </c>
      <c r="D118" s="41"/>
      <c r="E118" s="41"/>
      <c r="F118" s="28" t="str">
        <f>E15</f>
        <v>Magistrát hlavného mesta SR Bratislavy</v>
      </c>
      <c r="G118" s="41"/>
      <c r="H118" s="41"/>
      <c r="I118" s="157" t="s">
        <v>28</v>
      </c>
      <c r="J118" s="37" t="str">
        <f>E21</f>
        <v xml:space="preserve">Ing.arch.K. Kolčáková  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26</v>
      </c>
      <c r="D119" s="41"/>
      <c r="E119" s="41"/>
      <c r="F119" s="28" t="str">
        <f>IF(E18="","",E18)</f>
        <v>Vyplň údaj</v>
      </c>
      <c r="G119" s="41"/>
      <c r="H119" s="41"/>
      <c r="I119" s="157" t="s">
        <v>32</v>
      </c>
      <c r="J119" s="37" t="str">
        <f>E24</f>
        <v xml:space="preserve">BizPartner Agency s.r.o. , Poprad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155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19"/>
      <c r="B121" s="220"/>
      <c r="C121" s="221" t="s">
        <v>119</v>
      </c>
      <c r="D121" s="222" t="s">
        <v>62</v>
      </c>
      <c r="E121" s="222" t="s">
        <v>58</v>
      </c>
      <c r="F121" s="222" t="s">
        <v>59</v>
      </c>
      <c r="G121" s="222" t="s">
        <v>120</v>
      </c>
      <c r="H121" s="222" t="s">
        <v>121</v>
      </c>
      <c r="I121" s="223" t="s">
        <v>122</v>
      </c>
      <c r="J121" s="224" t="s">
        <v>111</v>
      </c>
      <c r="K121" s="225" t="s">
        <v>123</v>
      </c>
      <c r="L121" s="226"/>
      <c r="M121" s="101" t="s">
        <v>1</v>
      </c>
      <c r="N121" s="102" t="s">
        <v>41</v>
      </c>
      <c r="O121" s="102" t="s">
        <v>124</v>
      </c>
      <c r="P121" s="102" t="s">
        <v>125</v>
      </c>
      <c r="Q121" s="102" t="s">
        <v>126</v>
      </c>
      <c r="R121" s="102" t="s">
        <v>127</v>
      </c>
      <c r="S121" s="102" t="s">
        <v>128</v>
      </c>
      <c r="T121" s="103" t="s">
        <v>129</v>
      </c>
      <c r="U121" s="219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</row>
    <row r="122" s="2" customFormat="1" ht="22.8" customHeight="1">
      <c r="A122" s="39"/>
      <c r="B122" s="40"/>
      <c r="C122" s="108" t="s">
        <v>112</v>
      </c>
      <c r="D122" s="41"/>
      <c r="E122" s="41"/>
      <c r="F122" s="41"/>
      <c r="G122" s="41"/>
      <c r="H122" s="41"/>
      <c r="I122" s="155"/>
      <c r="J122" s="227">
        <f>BK122</f>
        <v>0</v>
      </c>
      <c r="K122" s="41"/>
      <c r="L122" s="45"/>
      <c r="M122" s="104"/>
      <c r="N122" s="228"/>
      <c r="O122" s="105"/>
      <c r="P122" s="229">
        <f>P123+P227</f>
        <v>0</v>
      </c>
      <c r="Q122" s="105"/>
      <c r="R122" s="229">
        <f>R123+R227</f>
        <v>405.94820693999998</v>
      </c>
      <c r="S122" s="105"/>
      <c r="T122" s="230">
        <f>T123+T227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76</v>
      </c>
      <c r="AU122" s="18" t="s">
        <v>113</v>
      </c>
      <c r="BK122" s="231">
        <f>BK123+BK227</f>
        <v>0</v>
      </c>
    </row>
    <row r="123" s="12" customFormat="1" ht="25.92" customHeight="1">
      <c r="A123" s="12"/>
      <c r="B123" s="232"/>
      <c r="C123" s="233"/>
      <c r="D123" s="234" t="s">
        <v>76</v>
      </c>
      <c r="E123" s="235" t="s">
        <v>130</v>
      </c>
      <c r="F123" s="235" t="s">
        <v>363</v>
      </c>
      <c r="G123" s="233"/>
      <c r="H123" s="233"/>
      <c r="I123" s="236"/>
      <c r="J123" s="218">
        <f>BK123</f>
        <v>0</v>
      </c>
      <c r="K123" s="233"/>
      <c r="L123" s="237"/>
      <c r="M123" s="238"/>
      <c r="N123" s="239"/>
      <c r="O123" s="239"/>
      <c r="P123" s="240">
        <f>P124+P158+P179+P225</f>
        <v>0</v>
      </c>
      <c r="Q123" s="239"/>
      <c r="R123" s="240">
        <f>R124+R158+R179+R225</f>
        <v>405.94820693999998</v>
      </c>
      <c r="S123" s="239"/>
      <c r="T123" s="241">
        <f>T124+T158+T179+T225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42" t="s">
        <v>84</v>
      </c>
      <c r="AT123" s="243" t="s">
        <v>76</v>
      </c>
      <c r="AU123" s="243" t="s">
        <v>77</v>
      </c>
      <c r="AY123" s="242" t="s">
        <v>132</v>
      </c>
      <c r="BK123" s="244">
        <f>BK124+BK158+BK179+BK225</f>
        <v>0</v>
      </c>
    </row>
    <row r="124" s="12" customFormat="1" ht="22.8" customHeight="1">
      <c r="A124" s="12"/>
      <c r="B124" s="232"/>
      <c r="C124" s="233"/>
      <c r="D124" s="234" t="s">
        <v>76</v>
      </c>
      <c r="E124" s="245" t="s">
        <v>84</v>
      </c>
      <c r="F124" s="245" t="s">
        <v>364</v>
      </c>
      <c r="G124" s="233"/>
      <c r="H124" s="233"/>
      <c r="I124" s="236"/>
      <c r="J124" s="246">
        <f>BK124</f>
        <v>0</v>
      </c>
      <c r="K124" s="233"/>
      <c r="L124" s="237"/>
      <c r="M124" s="238"/>
      <c r="N124" s="239"/>
      <c r="O124" s="239"/>
      <c r="P124" s="240">
        <f>SUM(P125:P157)</f>
        <v>0</v>
      </c>
      <c r="Q124" s="239"/>
      <c r="R124" s="240">
        <f>SUM(R125:R157)</f>
        <v>162.0193946</v>
      </c>
      <c r="S124" s="239"/>
      <c r="T124" s="241">
        <f>SUM(T125:T157)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42" t="s">
        <v>84</v>
      </c>
      <c r="AT124" s="243" t="s">
        <v>76</v>
      </c>
      <c r="AU124" s="243" t="s">
        <v>84</v>
      </c>
      <c r="AY124" s="242" t="s">
        <v>132</v>
      </c>
      <c r="BK124" s="244">
        <f>SUM(BK125:BK157)</f>
        <v>0</v>
      </c>
    </row>
    <row r="125" s="2" customFormat="1" ht="21.75" customHeight="1">
      <c r="A125" s="39"/>
      <c r="B125" s="40"/>
      <c r="C125" s="247" t="s">
        <v>84</v>
      </c>
      <c r="D125" s="247" t="s">
        <v>134</v>
      </c>
      <c r="E125" s="248" t="s">
        <v>365</v>
      </c>
      <c r="F125" s="249" t="s">
        <v>154</v>
      </c>
      <c r="G125" s="250" t="s">
        <v>155</v>
      </c>
      <c r="H125" s="251">
        <v>130.27000000000001</v>
      </c>
      <c r="I125" s="252"/>
      <c r="J125" s="251">
        <f>ROUND(I125*H125,3)</f>
        <v>0</v>
      </c>
      <c r="K125" s="253"/>
      <c r="L125" s="45"/>
      <c r="M125" s="254" t="s">
        <v>1</v>
      </c>
      <c r="N125" s="255" t="s">
        <v>43</v>
      </c>
      <c r="O125" s="92"/>
      <c r="P125" s="256">
        <f>O125*H125</f>
        <v>0</v>
      </c>
      <c r="Q125" s="256">
        <v>0.14499999999999999</v>
      </c>
      <c r="R125" s="256">
        <f>Q125*H125</f>
        <v>18.889150000000001</v>
      </c>
      <c r="S125" s="256">
        <v>0</v>
      </c>
      <c r="T125" s="25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58" t="s">
        <v>138</v>
      </c>
      <c r="AT125" s="258" t="s">
        <v>134</v>
      </c>
      <c r="AU125" s="258" t="s">
        <v>90</v>
      </c>
      <c r="AY125" s="18" t="s">
        <v>132</v>
      </c>
      <c r="BE125" s="259">
        <f>IF(N125="základná",J125,0)</f>
        <v>0</v>
      </c>
      <c r="BF125" s="259">
        <f>IF(N125="znížená",J125,0)</f>
        <v>0</v>
      </c>
      <c r="BG125" s="259">
        <f>IF(N125="zákl. prenesená",J125,0)</f>
        <v>0</v>
      </c>
      <c r="BH125" s="259">
        <f>IF(N125="zníž. prenesená",J125,0)</f>
        <v>0</v>
      </c>
      <c r="BI125" s="259">
        <f>IF(N125="nulová",J125,0)</f>
        <v>0</v>
      </c>
      <c r="BJ125" s="18" t="s">
        <v>90</v>
      </c>
      <c r="BK125" s="260">
        <f>ROUND(I125*H125,3)</f>
        <v>0</v>
      </c>
      <c r="BL125" s="18" t="s">
        <v>138</v>
      </c>
      <c r="BM125" s="258" t="s">
        <v>366</v>
      </c>
    </row>
    <row r="126" s="15" customFormat="1">
      <c r="A126" s="15"/>
      <c r="B126" s="284"/>
      <c r="C126" s="285"/>
      <c r="D126" s="263" t="s">
        <v>140</v>
      </c>
      <c r="E126" s="286" t="s">
        <v>1</v>
      </c>
      <c r="F126" s="287" t="s">
        <v>367</v>
      </c>
      <c r="G126" s="285"/>
      <c r="H126" s="286" t="s">
        <v>1</v>
      </c>
      <c r="I126" s="288"/>
      <c r="J126" s="285"/>
      <c r="K126" s="285"/>
      <c r="L126" s="289"/>
      <c r="M126" s="290"/>
      <c r="N126" s="291"/>
      <c r="O126" s="291"/>
      <c r="P126" s="291"/>
      <c r="Q126" s="291"/>
      <c r="R126" s="291"/>
      <c r="S126" s="291"/>
      <c r="T126" s="292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93" t="s">
        <v>140</v>
      </c>
      <c r="AU126" s="293" t="s">
        <v>90</v>
      </c>
      <c r="AV126" s="15" t="s">
        <v>84</v>
      </c>
      <c r="AW126" s="15" t="s">
        <v>30</v>
      </c>
      <c r="AX126" s="15" t="s">
        <v>77</v>
      </c>
      <c r="AY126" s="293" t="s">
        <v>132</v>
      </c>
    </row>
    <row r="127" s="13" customFormat="1">
      <c r="A127" s="13"/>
      <c r="B127" s="261"/>
      <c r="C127" s="262"/>
      <c r="D127" s="263" t="s">
        <v>140</v>
      </c>
      <c r="E127" s="264" t="s">
        <v>1</v>
      </c>
      <c r="F127" s="265" t="s">
        <v>368</v>
      </c>
      <c r="G127" s="262"/>
      <c r="H127" s="266">
        <v>130.27000000000001</v>
      </c>
      <c r="I127" s="267"/>
      <c r="J127" s="262"/>
      <c r="K127" s="262"/>
      <c r="L127" s="268"/>
      <c r="M127" s="269"/>
      <c r="N127" s="270"/>
      <c r="O127" s="270"/>
      <c r="P127" s="270"/>
      <c r="Q127" s="270"/>
      <c r="R127" s="270"/>
      <c r="S127" s="270"/>
      <c r="T127" s="27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72" t="s">
        <v>140</v>
      </c>
      <c r="AU127" s="272" t="s">
        <v>90</v>
      </c>
      <c r="AV127" s="13" t="s">
        <v>90</v>
      </c>
      <c r="AW127" s="13" t="s">
        <v>30</v>
      </c>
      <c r="AX127" s="13" t="s">
        <v>77</v>
      </c>
      <c r="AY127" s="272" t="s">
        <v>132</v>
      </c>
    </row>
    <row r="128" s="16" customFormat="1">
      <c r="A128" s="16"/>
      <c r="B128" s="316"/>
      <c r="C128" s="317"/>
      <c r="D128" s="263" t="s">
        <v>140</v>
      </c>
      <c r="E128" s="318" t="s">
        <v>1</v>
      </c>
      <c r="F128" s="319" t="s">
        <v>369</v>
      </c>
      <c r="G128" s="317"/>
      <c r="H128" s="320">
        <v>130.27000000000001</v>
      </c>
      <c r="I128" s="321"/>
      <c r="J128" s="317"/>
      <c r="K128" s="317"/>
      <c r="L128" s="322"/>
      <c r="M128" s="323"/>
      <c r="N128" s="324"/>
      <c r="O128" s="324"/>
      <c r="P128" s="324"/>
      <c r="Q128" s="324"/>
      <c r="R128" s="324"/>
      <c r="S128" s="324"/>
      <c r="T128" s="325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T128" s="326" t="s">
        <v>140</v>
      </c>
      <c r="AU128" s="326" t="s">
        <v>90</v>
      </c>
      <c r="AV128" s="16" t="s">
        <v>148</v>
      </c>
      <c r="AW128" s="16" t="s">
        <v>30</v>
      </c>
      <c r="AX128" s="16" t="s">
        <v>77</v>
      </c>
      <c r="AY128" s="326" t="s">
        <v>132</v>
      </c>
    </row>
    <row r="129" s="14" customFormat="1">
      <c r="A129" s="14"/>
      <c r="B129" s="273"/>
      <c r="C129" s="274"/>
      <c r="D129" s="263" t="s">
        <v>140</v>
      </c>
      <c r="E129" s="275" t="s">
        <v>1</v>
      </c>
      <c r="F129" s="276" t="s">
        <v>142</v>
      </c>
      <c r="G129" s="274"/>
      <c r="H129" s="277">
        <v>130.27000000000001</v>
      </c>
      <c r="I129" s="278"/>
      <c r="J129" s="274"/>
      <c r="K129" s="274"/>
      <c r="L129" s="279"/>
      <c r="M129" s="280"/>
      <c r="N129" s="281"/>
      <c r="O129" s="281"/>
      <c r="P129" s="281"/>
      <c r="Q129" s="281"/>
      <c r="R129" s="281"/>
      <c r="S129" s="281"/>
      <c r="T129" s="28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83" t="s">
        <v>140</v>
      </c>
      <c r="AU129" s="283" t="s">
        <v>90</v>
      </c>
      <c r="AV129" s="14" t="s">
        <v>138</v>
      </c>
      <c r="AW129" s="14" t="s">
        <v>30</v>
      </c>
      <c r="AX129" s="14" t="s">
        <v>84</v>
      </c>
      <c r="AY129" s="283" t="s">
        <v>132</v>
      </c>
    </row>
    <row r="130" s="2" customFormat="1" ht="44.25" customHeight="1">
      <c r="A130" s="39"/>
      <c r="B130" s="40"/>
      <c r="C130" s="247" t="s">
        <v>90</v>
      </c>
      <c r="D130" s="247" t="s">
        <v>134</v>
      </c>
      <c r="E130" s="248" t="s">
        <v>370</v>
      </c>
      <c r="F130" s="249" t="s">
        <v>371</v>
      </c>
      <c r="G130" s="250" t="s">
        <v>137</v>
      </c>
      <c r="H130" s="251">
        <v>443.06</v>
      </c>
      <c r="I130" s="252"/>
      <c r="J130" s="251">
        <f>ROUND(I130*H130,3)</f>
        <v>0</v>
      </c>
      <c r="K130" s="253"/>
      <c r="L130" s="45"/>
      <c r="M130" s="254" t="s">
        <v>1</v>
      </c>
      <c r="N130" s="255" t="s">
        <v>43</v>
      </c>
      <c r="O130" s="92"/>
      <c r="P130" s="256">
        <f>O130*H130</f>
        <v>0</v>
      </c>
      <c r="Q130" s="256">
        <v>0.22500000000000001</v>
      </c>
      <c r="R130" s="256">
        <f>Q130*H130</f>
        <v>99.688500000000005</v>
      </c>
      <c r="S130" s="256">
        <v>0</v>
      </c>
      <c r="T130" s="25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58" t="s">
        <v>138</v>
      </c>
      <c r="AT130" s="258" t="s">
        <v>134</v>
      </c>
      <c r="AU130" s="258" t="s">
        <v>90</v>
      </c>
      <c r="AY130" s="18" t="s">
        <v>132</v>
      </c>
      <c r="BE130" s="259">
        <f>IF(N130="základná",J130,0)</f>
        <v>0</v>
      </c>
      <c r="BF130" s="259">
        <f>IF(N130="znížená",J130,0)</f>
        <v>0</v>
      </c>
      <c r="BG130" s="259">
        <f>IF(N130="zákl. prenesená",J130,0)</f>
        <v>0</v>
      </c>
      <c r="BH130" s="259">
        <f>IF(N130="zníž. prenesená",J130,0)</f>
        <v>0</v>
      </c>
      <c r="BI130" s="259">
        <f>IF(N130="nulová",J130,0)</f>
        <v>0</v>
      </c>
      <c r="BJ130" s="18" t="s">
        <v>90</v>
      </c>
      <c r="BK130" s="260">
        <f>ROUND(I130*H130,3)</f>
        <v>0</v>
      </c>
      <c r="BL130" s="18" t="s">
        <v>138</v>
      </c>
      <c r="BM130" s="258" t="s">
        <v>372</v>
      </c>
    </row>
    <row r="131" s="15" customFormat="1">
      <c r="A131" s="15"/>
      <c r="B131" s="284"/>
      <c r="C131" s="285"/>
      <c r="D131" s="263" t="s">
        <v>140</v>
      </c>
      <c r="E131" s="286" t="s">
        <v>1</v>
      </c>
      <c r="F131" s="287" t="s">
        <v>373</v>
      </c>
      <c r="G131" s="285"/>
      <c r="H131" s="286" t="s">
        <v>1</v>
      </c>
      <c r="I131" s="288"/>
      <c r="J131" s="285"/>
      <c r="K131" s="285"/>
      <c r="L131" s="289"/>
      <c r="M131" s="290"/>
      <c r="N131" s="291"/>
      <c r="O131" s="291"/>
      <c r="P131" s="291"/>
      <c r="Q131" s="291"/>
      <c r="R131" s="291"/>
      <c r="S131" s="291"/>
      <c r="T131" s="292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93" t="s">
        <v>140</v>
      </c>
      <c r="AU131" s="293" t="s">
        <v>90</v>
      </c>
      <c r="AV131" s="15" t="s">
        <v>84</v>
      </c>
      <c r="AW131" s="15" t="s">
        <v>30</v>
      </c>
      <c r="AX131" s="15" t="s">
        <v>77</v>
      </c>
      <c r="AY131" s="293" t="s">
        <v>132</v>
      </c>
    </row>
    <row r="132" s="13" customFormat="1">
      <c r="A132" s="13"/>
      <c r="B132" s="261"/>
      <c r="C132" s="262"/>
      <c r="D132" s="263" t="s">
        <v>140</v>
      </c>
      <c r="E132" s="264" t="s">
        <v>1</v>
      </c>
      <c r="F132" s="265" t="s">
        <v>374</v>
      </c>
      <c r="G132" s="262"/>
      <c r="H132" s="266">
        <v>443.06</v>
      </c>
      <c r="I132" s="267"/>
      <c r="J132" s="262"/>
      <c r="K132" s="262"/>
      <c r="L132" s="268"/>
      <c r="M132" s="269"/>
      <c r="N132" s="270"/>
      <c r="O132" s="270"/>
      <c r="P132" s="270"/>
      <c r="Q132" s="270"/>
      <c r="R132" s="270"/>
      <c r="S132" s="270"/>
      <c r="T132" s="27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72" t="s">
        <v>140</v>
      </c>
      <c r="AU132" s="272" t="s">
        <v>90</v>
      </c>
      <c r="AV132" s="13" t="s">
        <v>90</v>
      </c>
      <c r="AW132" s="13" t="s">
        <v>30</v>
      </c>
      <c r="AX132" s="13" t="s">
        <v>77</v>
      </c>
      <c r="AY132" s="272" t="s">
        <v>132</v>
      </c>
    </row>
    <row r="133" s="16" customFormat="1">
      <c r="A133" s="16"/>
      <c r="B133" s="316"/>
      <c r="C133" s="317"/>
      <c r="D133" s="263" t="s">
        <v>140</v>
      </c>
      <c r="E133" s="318" t="s">
        <v>1</v>
      </c>
      <c r="F133" s="319" t="s">
        <v>369</v>
      </c>
      <c r="G133" s="317"/>
      <c r="H133" s="320">
        <v>443.06</v>
      </c>
      <c r="I133" s="321"/>
      <c r="J133" s="317"/>
      <c r="K133" s="317"/>
      <c r="L133" s="322"/>
      <c r="M133" s="323"/>
      <c r="N133" s="324"/>
      <c r="O133" s="324"/>
      <c r="P133" s="324"/>
      <c r="Q133" s="324"/>
      <c r="R133" s="324"/>
      <c r="S133" s="324"/>
      <c r="T133" s="325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T133" s="326" t="s">
        <v>140</v>
      </c>
      <c r="AU133" s="326" t="s">
        <v>90</v>
      </c>
      <c r="AV133" s="16" t="s">
        <v>148</v>
      </c>
      <c r="AW133" s="16" t="s">
        <v>30</v>
      </c>
      <c r="AX133" s="16" t="s">
        <v>77</v>
      </c>
      <c r="AY133" s="326" t="s">
        <v>132</v>
      </c>
    </row>
    <row r="134" s="14" customFormat="1">
      <c r="A134" s="14"/>
      <c r="B134" s="273"/>
      <c r="C134" s="274"/>
      <c r="D134" s="263" t="s">
        <v>140</v>
      </c>
      <c r="E134" s="275" t="s">
        <v>1</v>
      </c>
      <c r="F134" s="276" t="s">
        <v>142</v>
      </c>
      <c r="G134" s="274"/>
      <c r="H134" s="277">
        <v>443.06</v>
      </c>
      <c r="I134" s="278"/>
      <c r="J134" s="274"/>
      <c r="K134" s="274"/>
      <c r="L134" s="279"/>
      <c r="M134" s="280"/>
      <c r="N134" s="281"/>
      <c r="O134" s="281"/>
      <c r="P134" s="281"/>
      <c r="Q134" s="281"/>
      <c r="R134" s="281"/>
      <c r="S134" s="281"/>
      <c r="T134" s="28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83" t="s">
        <v>140</v>
      </c>
      <c r="AU134" s="283" t="s">
        <v>90</v>
      </c>
      <c r="AV134" s="14" t="s">
        <v>138</v>
      </c>
      <c r="AW134" s="14" t="s">
        <v>30</v>
      </c>
      <c r="AX134" s="14" t="s">
        <v>84</v>
      </c>
      <c r="AY134" s="283" t="s">
        <v>132</v>
      </c>
    </row>
    <row r="135" s="2" customFormat="1" ht="44.25" customHeight="1">
      <c r="A135" s="39"/>
      <c r="B135" s="40"/>
      <c r="C135" s="247" t="s">
        <v>148</v>
      </c>
      <c r="D135" s="247" t="s">
        <v>134</v>
      </c>
      <c r="E135" s="248" t="s">
        <v>375</v>
      </c>
      <c r="F135" s="249" t="s">
        <v>376</v>
      </c>
      <c r="G135" s="250" t="s">
        <v>137</v>
      </c>
      <c r="H135" s="251">
        <v>443.06</v>
      </c>
      <c r="I135" s="252"/>
      <c r="J135" s="251">
        <f>ROUND(I135*H135,3)</f>
        <v>0</v>
      </c>
      <c r="K135" s="253"/>
      <c r="L135" s="45"/>
      <c r="M135" s="254" t="s">
        <v>1</v>
      </c>
      <c r="N135" s="255" t="s">
        <v>43</v>
      </c>
      <c r="O135" s="92"/>
      <c r="P135" s="256">
        <f>O135*H135</f>
        <v>0</v>
      </c>
      <c r="Q135" s="256">
        <v>0.098000000000000004</v>
      </c>
      <c r="R135" s="256">
        <f>Q135*H135</f>
        <v>43.419879999999999</v>
      </c>
      <c r="S135" s="256">
        <v>0</v>
      </c>
      <c r="T135" s="25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8" t="s">
        <v>138</v>
      </c>
      <c r="AT135" s="258" t="s">
        <v>134</v>
      </c>
      <c r="AU135" s="258" t="s">
        <v>90</v>
      </c>
      <c r="AY135" s="18" t="s">
        <v>132</v>
      </c>
      <c r="BE135" s="259">
        <f>IF(N135="základná",J135,0)</f>
        <v>0</v>
      </c>
      <c r="BF135" s="259">
        <f>IF(N135="znížená",J135,0)</f>
        <v>0</v>
      </c>
      <c r="BG135" s="259">
        <f>IF(N135="zákl. prenesená",J135,0)</f>
        <v>0</v>
      </c>
      <c r="BH135" s="259">
        <f>IF(N135="zníž. prenesená",J135,0)</f>
        <v>0</v>
      </c>
      <c r="BI135" s="259">
        <f>IF(N135="nulová",J135,0)</f>
        <v>0</v>
      </c>
      <c r="BJ135" s="18" t="s">
        <v>90</v>
      </c>
      <c r="BK135" s="260">
        <f>ROUND(I135*H135,3)</f>
        <v>0</v>
      </c>
      <c r="BL135" s="18" t="s">
        <v>138</v>
      </c>
      <c r="BM135" s="258" t="s">
        <v>377</v>
      </c>
    </row>
    <row r="136" s="15" customFormat="1">
      <c r="A136" s="15"/>
      <c r="B136" s="284"/>
      <c r="C136" s="285"/>
      <c r="D136" s="263" t="s">
        <v>140</v>
      </c>
      <c r="E136" s="286" t="s">
        <v>1</v>
      </c>
      <c r="F136" s="287" t="s">
        <v>378</v>
      </c>
      <c r="G136" s="285"/>
      <c r="H136" s="286" t="s">
        <v>1</v>
      </c>
      <c r="I136" s="288"/>
      <c r="J136" s="285"/>
      <c r="K136" s="285"/>
      <c r="L136" s="289"/>
      <c r="M136" s="290"/>
      <c r="N136" s="291"/>
      <c r="O136" s="291"/>
      <c r="P136" s="291"/>
      <c r="Q136" s="291"/>
      <c r="R136" s="291"/>
      <c r="S136" s="291"/>
      <c r="T136" s="29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93" t="s">
        <v>140</v>
      </c>
      <c r="AU136" s="293" t="s">
        <v>90</v>
      </c>
      <c r="AV136" s="15" t="s">
        <v>84</v>
      </c>
      <c r="AW136" s="15" t="s">
        <v>30</v>
      </c>
      <c r="AX136" s="15" t="s">
        <v>77</v>
      </c>
      <c r="AY136" s="293" t="s">
        <v>132</v>
      </c>
    </row>
    <row r="137" s="13" customFormat="1">
      <c r="A137" s="13"/>
      <c r="B137" s="261"/>
      <c r="C137" s="262"/>
      <c r="D137" s="263" t="s">
        <v>140</v>
      </c>
      <c r="E137" s="264" t="s">
        <v>1</v>
      </c>
      <c r="F137" s="265" t="s">
        <v>374</v>
      </c>
      <c r="G137" s="262"/>
      <c r="H137" s="266">
        <v>443.06</v>
      </c>
      <c r="I137" s="267"/>
      <c r="J137" s="262"/>
      <c r="K137" s="262"/>
      <c r="L137" s="268"/>
      <c r="M137" s="269"/>
      <c r="N137" s="270"/>
      <c r="O137" s="270"/>
      <c r="P137" s="270"/>
      <c r="Q137" s="270"/>
      <c r="R137" s="270"/>
      <c r="S137" s="270"/>
      <c r="T137" s="27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72" t="s">
        <v>140</v>
      </c>
      <c r="AU137" s="272" t="s">
        <v>90</v>
      </c>
      <c r="AV137" s="13" t="s">
        <v>90</v>
      </c>
      <c r="AW137" s="13" t="s">
        <v>30</v>
      </c>
      <c r="AX137" s="13" t="s">
        <v>77</v>
      </c>
      <c r="AY137" s="272" t="s">
        <v>132</v>
      </c>
    </row>
    <row r="138" s="16" customFormat="1">
      <c r="A138" s="16"/>
      <c r="B138" s="316"/>
      <c r="C138" s="317"/>
      <c r="D138" s="263" t="s">
        <v>140</v>
      </c>
      <c r="E138" s="318" t="s">
        <v>1</v>
      </c>
      <c r="F138" s="319" t="s">
        <v>369</v>
      </c>
      <c r="G138" s="317"/>
      <c r="H138" s="320">
        <v>443.06</v>
      </c>
      <c r="I138" s="321"/>
      <c r="J138" s="317"/>
      <c r="K138" s="317"/>
      <c r="L138" s="322"/>
      <c r="M138" s="323"/>
      <c r="N138" s="324"/>
      <c r="O138" s="324"/>
      <c r="P138" s="324"/>
      <c r="Q138" s="324"/>
      <c r="R138" s="324"/>
      <c r="S138" s="324"/>
      <c r="T138" s="325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326" t="s">
        <v>140</v>
      </c>
      <c r="AU138" s="326" t="s">
        <v>90</v>
      </c>
      <c r="AV138" s="16" t="s">
        <v>148</v>
      </c>
      <c r="AW138" s="16" t="s">
        <v>30</v>
      </c>
      <c r="AX138" s="16" t="s">
        <v>77</v>
      </c>
      <c r="AY138" s="326" t="s">
        <v>132</v>
      </c>
    </row>
    <row r="139" s="14" customFormat="1">
      <c r="A139" s="14"/>
      <c r="B139" s="273"/>
      <c r="C139" s="274"/>
      <c r="D139" s="263" t="s">
        <v>140</v>
      </c>
      <c r="E139" s="275" t="s">
        <v>1</v>
      </c>
      <c r="F139" s="276" t="s">
        <v>142</v>
      </c>
      <c r="G139" s="274"/>
      <c r="H139" s="277">
        <v>443.06</v>
      </c>
      <c r="I139" s="278"/>
      <c r="J139" s="274"/>
      <c r="K139" s="274"/>
      <c r="L139" s="279"/>
      <c r="M139" s="280"/>
      <c r="N139" s="281"/>
      <c r="O139" s="281"/>
      <c r="P139" s="281"/>
      <c r="Q139" s="281"/>
      <c r="R139" s="281"/>
      <c r="S139" s="281"/>
      <c r="T139" s="28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83" t="s">
        <v>140</v>
      </c>
      <c r="AU139" s="283" t="s">
        <v>90</v>
      </c>
      <c r="AV139" s="14" t="s">
        <v>138</v>
      </c>
      <c r="AW139" s="14" t="s">
        <v>30</v>
      </c>
      <c r="AX139" s="14" t="s">
        <v>84</v>
      </c>
      <c r="AY139" s="283" t="s">
        <v>132</v>
      </c>
    </row>
    <row r="140" s="2" customFormat="1" ht="44.25" customHeight="1">
      <c r="A140" s="39"/>
      <c r="B140" s="40"/>
      <c r="C140" s="247" t="s">
        <v>138</v>
      </c>
      <c r="D140" s="247" t="s">
        <v>134</v>
      </c>
      <c r="E140" s="248" t="s">
        <v>379</v>
      </c>
      <c r="F140" s="249" t="s">
        <v>380</v>
      </c>
      <c r="G140" s="250" t="s">
        <v>161</v>
      </c>
      <c r="H140" s="251">
        <v>4.8300000000000001</v>
      </c>
      <c r="I140" s="252"/>
      <c r="J140" s="251">
        <f>ROUND(I140*H140,3)</f>
        <v>0</v>
      </c>
      <c r="K140" s="253"/>
      <c r="L140" s="45"/>
      <c r="M140" s="254" t="s">
        <v>1</v>
      </c>
      <c r="N140" s="255" t="s">
        <v>43</v>
      </c>
      <c r="O140" s="92"/>
      <c r="P140" s="256">
        <f>O140*H140</f>
        <v>0</v>
      </c>
      <c r="Q140" s="256">
        <v>0</v>
      </c>
      <c r="R140" s="256">
        <f>Q140*H140</f>
        <v>0</v>
      </c>
      <c r="S140" s="256">
        <v>0</v>
      </c>
      <c r="T140" s="25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8" t="s">
        <v>138</v>
      </c>
      <c r="AT140" s="258" t="s">
        <v>134</v>
      </c>
      <c r="AU140" s="258" t="s">
        <v>90</v>
      </c>
      <c r="AY140" s="18" t="s">
        <v>132</v>
      </c>
      <c r="BE140" s="259">
        <f>IF(N140="základná",J140,0)</f>
        <v>0</v>
      </c>
      <c r="BF140" s="259">
        <f>IF(N140="znížená",J140,0)</f>
        <v>0</v>
      </c>
      <c r="BG140" s="259">
        <f>IF(N140="zákl. prenesená",J140,0)</f>
        <v>0</v>
      </c>
      <c r="BH140" s="259">
        <f>IF(N140="zníž. prenesená",J140,0)</f>
        <v>0</v>
      </c>
      <c r="BI140" s="259">
        <f>IF(N140="nulová",J140,0)</f>
        <v>0</v>
      </c>
      <c r="BJ140" s="18" t="s">
        <v>90</v>
      </c>
      <c r="BK140" s="260">
        <f>ROUND(I140*H140,3)</f>
        <v>0</v>
      </c>
      <c r="BL140" s="18" t="s">
        <v>138</v>
      </c>
      <c r="BM140" s="258" t="s">
        <v>381</v>
      </c>
    </row>
    <row r="141" s="15" customFormat="1">
      <c r="A141" s="15"/>
      <c r="B141" s="284"/>
      <c r="C141" s="285"/>
      <c r="D141" s="263" t="s">
        <v>140</v>
      </c>
      <c r="E141" s="286" t="s">
        <v>1</v>
      </c>
      <c r="F141" s="287" t="s">
        <v>382</v>
      </c>
      <c r="G141" s="285"/>
      <c r="H141" s="286" t="s">
        <v>1</v>
      </c>
      <c r="I141" s="288"/>
      <c r="J141" s="285"/>
      <c r="K141" s="285"/>
      <c r="L141" s="289"/>
      <c r="M141" s="290"/>
      <c r="N141" s="291"/>
      <c r="O141" s="291"/>
      <c r="P141" s="291"/>
      <c r="Q141" s="291"/>
      <c r="R141" s="291"/>
      <c r="S141" s="291"/>
      <c r="T141" s="29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93" t="s">
        <v>140</v>
      </c>
      <c r="AU141" s="293" t="s">
        <v>90</v>
      </c>
      <c r="AV141" s="15" t="s">
        <v>84</v>
      </c>
      <c r="AW141" s="15" t="s">
        <v>30</v>
      </c>
      <c r="AX141" s="15" t="s">
        <v>77</v>
      </c>
      <c r="AY141" s="293" t="s">
        <v>132</v>
      </c>
    </row>
    <row r="142" s="13" customFormat="1">
      <c r="A142" s="13"/>
      <c r="B142" s="261"/>
      <c r="C142" s="262"/>
      <c r="D142" s="263" t="s">
        <v>140</v>
      </c>
      <c r="E142" s="264" t="s">
        <v>1</v>
      </c>
      <c r="F142" s="265" t="s">
        <v>383</v>
      </c>
      <c r="G142" s="262"/>
      <c r="H142" s="266">
        <v>4.8300000000000001</v>
      </c>
      <c r="I142" s="267"/>
      <c r="J142" s="262"/>
      <c r="K142" s="262"/>
      <c r="L142" s="268"/>
      <c r="M142" s="269"/>
      <c r="N142" s="270"/>
      <c r="O142" s="270"/>
      <c r="P142" s="270"/>
      <c r="Q142" s="270"/>
      <c r="R142" s="270"/>
      <c r="S142" s="270"/>
      <c r="T142" s="27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72" t="s">
        <v>140</v>
      </c>
      <c r="AU142" s="272" t="s">
        <v>90</v>
      </c>
      <c r="AV142" s="13" t="s">
        <v>90</v>
      </c>
      <c r="AW142" s="13" t="s">
        <v>30</v>
      </c>
      <c r="AX142" s="13" t="s">
        <v>77</v>
      </c>
      <c r="AY142" s="272" t="s">
        <v>132</v>
      </c>
    </row>
    <row r="143" s="16" customFormat="1">
      <c r="A143" s="16"/>
      <c r="B143" s="316"/>
      <c r="C143" s="317"/>
      <c r="D143" s="263" t="s">
        <v>140</v>
      </c>
      <c r="E143" s="318" t="s">
        <v>1</v>
      </c>
      <c r="F143" s="319" t="s">
        <v>369</v>
      </c>
      <c r="G143" s="317"/>
      <c r="H143" s="320">
        <v>4.8300000000000001</v>
      </c>
      <c r="I143" s="321"/>
      <c r="J143" s="317"/>
      <c r="K143" s="317"/>
      <c r="L143" s="322"/>
      <c r="M143" s="323"/>
      <c r="N143" s="324"/>
      <c r="O143" s="324"/>
      <c r="P143" s="324"/>
      <c r="Q143" s="324"/>
      <c r="R143" s="324"/>
      <c r="S143" s="324"/>
      <c r="T143" s="325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T143" s="326" t="s">
        <v>140</v>
      </c>
      <c r="AU143" s="326" t="s">
        <v>90</v>
      </c>
      <c r="AV143" s="16" t="s">
        <v>148</v>
      </c>
      <c r="AW143" s="16" t="s">
        <v>30</v>
      </c>
      <c r="AX143" s="16" t="s">
        <v>77</v>
      </c>
      <c r="AY143" s="326" t="s">
        <v>132</v>
      </c>
    </row>
    <row r="144" s="14" customFormat="1">
      <c r="A144" s="14"/>
      <c r="B144" s="273"/>
      <c r="C144" s="274"/>
      <c r="D144" s="263" t="s">
        <v>140</v>
      </c>
      <c r="E144" s="275" t="s">
        <v>1</v>
      </c>
      <c r="F144" s="276" t="s">
        <v>142</v>
      </c>
      <c r="G144" s="274"/>
      <c r="H144" s="277">
        <v>4.8300000000000001</v>
      </c>
      <c r="I144" s="278"/>
      <c r="J144" s="274"/>
      <c r="K144" s="274"/>
      <c r="L144" s="279"/>
      <c r="M144" s="280"/>
      <c r="N144" s="281"/>
      <c r="O144" s="281"/>
      <c r="P144" s="281"/>
      <c r="Q144" s="281"/>
      <c r="R144" s="281"/>
      <c r="S144" s="281"/>
      <c r="T144" s="28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3" t="s">
        <v>140</v>
      </c>
      <c r="AU144" s="283" t="s">
        <v>90</v>
      </c>
      <c r="AV144" s="14" t="s">
        <v>138</v>
      </c>
      <c r="AW144" s="14" t="s">
        <v>30</v>
      </c>
      <c r="AX144" s="14" t="s">
        <v>84</v>
      </c>
      <c r="AY144" s="283" t="s">
        <v>132</v>
      </c>
    </row>
    <row r="145" s="2" customFormat="1" ht="21.75" customHeight="1">
      <c r="A145" s="39"/>
      <c r="B145" s="40"/>
      <c r="C145" s="247" t="s">
        <v>158</v>
      </c>
      <c r="D145" s="247" t="s">
        <v>134</v>
      </c>
      <c r="E145" s="248" t="s">
        <v>384</v>
      </c>
      <c r="F145" s="249" t="s">
        <v>385</v>
      </c>
      <c r="G145" s="250" t="s">
        <v>137</v>
      </c>
      <c r="H145" s="251">
        <v>32.590000000000003</v>
      </c>
      <c r="I145" s="252"/>
      <c r="J145" s="251">
        <f>ROUND(I145*H145,3)</f>
        <v>0</v>
      </c>
      <c r="K145" s="253"/>
      <c r="L145" s="45"/>
      <c r="M145" s="254" t="s">
        <v>1</v>
      </c>
      <c r="N145" s="255" t="s">
        <v>43</v>
      </c>
      <c r="O145" s="92"/>
      <c r="P145" s="256">
        <f>O145*H145</f>
        <v>0</v>
      </c>
      <c r="Q145" s="256">
        <v>0</v>
      </c>
      <c r="R145" s="256">
        <f>Q145*H145</f>
        <v>0</v>
      </c>
      <c r="S145" s="256">
        <v>0</v>
      </c>
      <c r="T145" s="25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8" t="s">
        <v>138</v>
      </c>
      <c r="AT145" s="258" t="s">
        <v>134</v>
      </c>
      <c r="AU145" s="258" t="s">
        <v>90</v>
      </c>
      <c r="AY145" s="18" t="s">
        <v>132</v>
      </c>
      <c r="BE145" s="259">
        <f>IF(N145="základná",J145,0)</f>
        <v>0</v>
      </c>
      <c r="BF145" s="259">
        <f>IF(N145="znížená",J145,0)</f>
        <v>0</v>
      </c>
      <c r="BG145" s="259">
        <f>IF(N145="zákl. prenesená",J145,0)</f>
        <v>0</v>
      </c>
      <c r="BH145" s="259">
        <f>IF(N145="zníž. prenesená",J145,0)</f>
        <v>0</v>
      </c>
      <c r="BI145" s="259">
        <f>IF(N145="nulová",J145,0)</f>
        <v>0</v>
      </c>
      <c r="BJ145" s="18" t="s">
        <v>90</v>
      </c>
      <c r="BK145" s="260">
        <f>ROUND(I145*H145,3)</f>
        <v>0</v>
      </c>
      <c r="BL145" s="18" t="s">
        <v>138</v>
      </c>
      <c r="BM145" s="258" t="s">
        <v>386</v>
      </c>
    </row>
    <row r="146" s="15" customFormat="1">
      <c r="A146" s="15"/>
      <c r="B146" s="284"/>
      <c r="C146" s="285"/>
      <c r="D146" s="263" t="s">
        <v>140</v>
      </c>
      <c r="E146" s="286" t="s">
        <v>1</v>
      </c>
      <c r="F146" s="287" t="s">
        <v>387</v>
      </c>
      <c r="G146" s="285"/>
      <c r="H146" s="286" t="s">
        <v>1</v>
      </c>
      <c r="I146" s="288"/>
      <c r="J146" s="285"/>
      <c r="K146" s="285"/>
      <c r="L146" s="289"/>
      <c r="M146" s="290"/>
      <c r="N146" s="291"/>
      <c r="O146" s="291"/>
      <c r="P146" s="291"/>
      <c r="Q146" s="291"/>
      <c r="R146" s="291"/>
      <c r="S146" s="291"/>
      <c r="T146" s="292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93" t="s">
        <v>140</v>
      </c>
      <c r="AU146" s="293" t="s">
        <v>90</v>
      </c>
      <c r="AV146" s="15" t="s">
        <v>84</v>
      </c>
      <c r="AW146" s="15" t="s">
        <v>30</v>
      </c>
      <c r="AX146" s="15" t="s">
        <v>77</v>
      </c>
      <c r="AY146" s="293" t="s">
        <v>132</v>
      </c>
    </row>
    <row r="147" s="13" customFormat="1">
      <c r="A147" s="13"/>
      <c r="B147" s="261"/>
      <c r="C147" s="262"/>
      <c r="D147" s="263" t="s">
        <v>140</v>
      </c>
      <c r="E147" s="264" t="s">
        <v>1</v>
      </c>
      <c r="F147" s="265" t="s">
        <v>388</v>
      </c>
      <c r="G147" s="262"/>
      <c r="H147" s="266">
        <v>32.590000000000003</v>
      </c>
      <c r="I147" s="267"/>
      <c r="J147" s="262"/>
      <c r="K147" s="262"/>
      <c r="L147" s="268"/>
      <c r="M147" s="269"/>
      <c r="N147" s="270"/>
      <c r="O147" s="270"/>
      <c r="P147" s="270"/>
      <c r="Q147" s="270"/>
      <c r="R147" s="270"/>
      <c r="S147" s="270"/>
      <c r="T147" s="27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72" t="s">
        <v>140</v>
      </c>
      <c r="AU147" s="272" t="s">
        <v>90</v>
      </c>
      <c r="AV147" s="13" t="s">
        <v>90</v>
      </c>
      <c r="AW147" s="13" t="s">
        <v>30</v>
      </c>
      <c r="AX147" s="13" t="s">
        <v>77</v>
      </c>
      <c r="AY147" s="272" t="s">
        <v>132</v>
      </c>
    </row>
    <row r="148" s="16" customFormat="1">
      <c r="A148" s="16"/>
      <c r="B148" s="316"/>
      <c r="C148" s="317"/>
      <c r="D148" s="263" t="s">
        <v>140</v>
      </c>
      <c r="E148" s="318" t="s">
        <v>1</v>
      </c>
      <c r="F148" s="319" t="s">
        <v>369</v>
      </c>
      <c r="G148" s="317"/>
      <c r="H148" s="320">
        <v>32.590000000000003</v>
      </c>
      <c r="I148" s="321"/>
      <c r="J148" s="317"/>
      <c r="K148" s="317"/>
      <c r="L148" s="322"/>
      <c r="M148" s="323"/>
      <c r="N148" s="324"/>
      <c r="O148" s="324"/>
      <c r="P148" s="324"/>
      <c r="Q148" s="324"/>
      <c r="R148" s="324"/>
      <c r="S148" s="324"/>
      <c r="T148" s="325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T148" s="326" t="s">
        <v>140</v>
      </c>
      <c r="AU148" s="326" t="s">
        <v>90</v>
      </c>
      <c r="AV148" s="16" t="s">
        <v>148</v>
      </c>
      <c r="AW148" s="16" t="s">
        <v>30</v>
      </c>
      <c r="AX148" s="16" t="s">
        <v>77</v>
      </c>
      <c r="AY148" s="326" t="s">
        <v>132</v>
      </c>
    </row>
    <row r="149" s="14" customFormat="1">
      <c r="A149" s="14"/>
      <c r="B149" s="273"/>
      <c r="C149" s="274"/>
      <c r="D149" s="263" t="s">
        <v>140</v>
      </c>
      <c r="E149" s="275" t="s">
        <v>1</v>
      </c>
      <c r="F149" s="276" t="s">
        <v>142</v>
      </c>
      <c r="G149" s="274"/>
      <c r="H149" s="277">
        <v>32.590000000000003</v>
      </c>
      <c r="I149" s="278"/>
      <c r="J149" s="274"/>
      <c r="K149" s="274"/>
      <c r="L149" s="279"/>
      <c r="M149" s="280"/>
      <c r="N149" s="281"/>
      <c r="O149" s="281"/>
      <c r="P149" s="281"/>
      <c r="Q149" s="281"/>
      <c r="R149" s="281"/>
      <c r="S149" s="281"/>
      <c r="T149" s="28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83" t="s">
        <v>140</v>
      </c>
      <c r="AU149" s="283" t="s">
        <v>90</v>
      </c>
      <c r="AV149" s="14" t="s">
        <v>138</v>
      </c>
      <c r="AW149" s="14" t="s">
        <v>30</v>
      </c>
      <c r="AX149" s="14" t="s">
        <v>84</v>
      </c>
      <c r="AY149" s="283" t="s">
        <v>132</v>
      </c>
    </row>
    <row r="150" s="2" customFormat="1" ht="16.5" customHeight="1">
      <c r="A150" s="39"/>
      <c r="B150" s="40"/>
      <c r="C150" s="247" t="s">
        <v>167</v>
      </c>
      <c r="D150" s="247" t="s">
        <v>134</v>
      </c>
      <c r="E150" s="248" t="s">
        <v>389</v>
      </c>
      <c r="F150" s="249" t="s">
        <v>390</v>
      </c>
      <c r="G150" s="250" t="s">
        <v>137</v>
      </c>
      <c r="H150" s="251">
        <v>32.590000000000003</v>
      </c>
      <c r="I150" s="252"/>
      <c r="J150" s="251">
        <f>ROUND(I150*H150,3)</f>
        <v>0</v>
      </c>
      <c r="K150" s="253"/>
      <c r="L150" s="45"/>
      <c r="M150" s="254" t="s">
        <v>1</v>
      </c>
      <c r="N150" s="255" t="s">
        <v>43</v>
      </c>
      <c r="O150" s="92"/>
      <c r="P150" s="256">
        <f>O150*H150</f>
        <v>0</v>
      </c>
      <c r="Q150" s="256">
        <v>0.00064000000000000005</v>
      </c>
      <c r="R150" s="256">
        <f>Q150*H150</f>
        <v>0.020857600000000004</v>
      </c>
      <c r="S150" s="256">
        <v>0</v>
      </c>
      <c r="T150" s="25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8" t="s">
        <v>138</v>
      </c>
      <c r="AT150" s="258" t="s">
        <v>134</v>
      </c>
      <c r="AU150" s="258" t="s">
        <v>90</v>
      </c>
      <c r="AY150" s="18" t="s">
        <v>132</v>
      </c>
      <c r="BE150" s="259">
        <f>IF(N150="základná",J150,0)</f>
        <v>0</v>
      </c>
      <c r="BF150" s="259">
        <f>IF(N150="znížená",J150,0)</f>
        <v>0</v>
      </c>
      <c r="BG150" s="259">
        <f>IF(N150="zákl. prenesená",J150,0)</f>
        <v>0</v>
      </c>
      <c r="BH150" s="259">
        <f>IF(N150="zníž. prenesená",J150,0)</f>
        <v>0</v>
      </c>
      <c r="BI150" s="259">
        <f>IF(N150="nulová",J150,0)</f>
        <v>0</v>
      </c>
      <c r="BJ150" s="18" t="s">
        <v>90</v>
      </c>
      <c r="BK150" s="260">
        <f>ROUND(I150*H150,3)</f>
        <v>0</v>
      </c>
      <c r="BL150" s="18" t="s">
        <v>138</v>
      </c>
      <c r="BM150" s="258" t="s">
        <v>391</v>
      </c>
    </row>
    <row r="151" s="15" customFormat="1">
      <c r="A151" s="15"/>
      <c r="B151" s="284"/>
      <c r="C151" s="285"/>
      <c r="D151" s="263" t="s">
        <v>140</v>
      </c>
      <c r="E151" s="286" t="s">
        <v>1</v>
      </c>
      <c r="F151" s="287" t="s">
        <v>392</v>
      </c>
      <c r="G151" s="285"/>
      <c r="H151" s="286" t="s">
        <v>1</v>
      </c>
      <c r="I151" s="288"/>
      <c r="J151" s="285"/>
      <c r="K151" s="285"/>
      <c r="L151" s="289"/>
      <c r="M151" s="290"/>
      <c r="N151" s="291"/>
      <c r="O151" s="291"/>
      <c r="P151" s="291"/>
      <c r="Q151" s="291"/>
      <c r="R151" s="291"/>
      <c r="S151" s="291"/>
      <c r="T151" s="29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93" t="s">
        <v>140</v>
      </c>
      <c r="AU151" s="293" t="s">
        <v>90</v>
      </c>
      <c r="AV151" s="15" t="s">
        <v>84</v>
      </c>
      <c r="AW151" s="15" t="s">
        <v>30</v>
      </c>
      <c r="AX151" s="15" t="s">
        <v>77</v>
      </c>
      <c r="AY151" s="293" t="s">
        <v>132</v>
      </c>
    </row>
    <row r="152" s="13" customFormat="1">
      <c r="A152" s="13"/>
      <c r="B152" s="261"/>
      <c r="C152" s="262"/>
      <c r="D152" s="263" t="s">
        <v>140</v>
      </c>
      <c r="E152" s="264" t="s">
        <v>1</v>
      </c>
      <c r="F152" s="265" t="s">
        <v>393</v>
      </c>
      <c r="G152" s="262"/>
      <c r="H152" s="266">
        <v>32.590000000000003</v>
      </c>
      <c r="I152" s="267"/>
      <c r="J152" s="262"/>
      <c r="K152" s="262"/>
      <c r="L152" s="268"/>
      <c r="M152" s="269"/>
      <c r="N152" s="270"/>
      <c r="O152" s="270"/>
      <c r="P152" s="270"/>
      <c r="Q152" s="270"/>
      <c r="R152" s="270"/>
      <c r="S152" s="270"/>
      <c r="T152" s="27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72" t="s">
        <v>140</v>
      </c>
      <c r="AU152" s="272" t="s">
        <v>90</v>
      </c>
      <c r="AV152" s="13" t="s">
        <v>90</v>
      </c>
      <c r="AW152" s="13" t="s">
        <v>30</v>
      </c>
      <c r="AX152" s="13" t="s">
        <v>77</v>
      </c>
      <c r="AY152" s="272" t="s">
        <v>132</v>
      </c>
    </row>
    <row r="153" s="16" customFormat="1">
      <c r="A153" s="16"/>
      <c r="B153" s="316"/>
      <c r="C153" s="317"/>
      <c r="D153" s="263" t="s">
        <v>140</v>
      </c>
      <c r="E153" s="318" t="s">
        <v>1</v>
      </c>
      <c r="F153" s="319" t="s">
        <v>369</v>
      </c>
      <c r="G153" s="317"/>
      <c r="H153" s="320">
        <v>32.590000000000003</v>
      </c>
      <c r="I153" s="321"/>
      <c r="J153" s="317"/>
      <c r="K153" s="317"/>
      <c r="L153" s="322"/>
      <c r="M153" s="323"/>
      <c r="N153" s="324"/>
      <c r="O153" s="324"/>
      <c r="P153" s="324"/>
      <c r="Q153" s="324"/>
      <c r="R153" s="324"/>
      <c r="S153" s="324"/>
      <c r="T153" s="325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T153" s="326" t="s">
        <v>140</v>
      </c>
      <c r="AU153" s="326" t="s">
        <v>90</v>
      </c>
      <c r="AV153" s="16" t="s">
        <v>148</v>
      </c>
      <c r="AW153" s="16" t="s">
        <v>30</v>
      </c>
      <c r="AX153" s="16" t="s">
        <v>77</v>
      </c>
      <c r="AY153" s="326" t="s">
        <v>132</v>
      </c>
    </row>
    <row r="154" s="14" customFormat="1">
      <c r="A154" s="14"/>
      <c r="B154" s="273"/>
      <c r="C154" s="274"/>
      <c r="D154" s="263" t="s">
        <v>140</v>
      </c>
      <c r="E154" s="275" t="s">
        <v>1</v>
      </c>
      <c r="F154" s="276" t="s">
        <v>142</v>
      </c>
      <c r="G154" s="274"/>
      <c r="H154" s="277">
        <v>32.590000000000003</v>
      </c>
      <c r="I154" s="278"/>
      <c r="J154" s="274"/>
      <c r="K154" s="274"/>
      <c r="L154" s="279"/>
      <c r="M154" s="280"/>
      <c r="N154" s="281"/>
      <c r="O154" s="281"/>
      <c r="P154" s="281"/>
      <c r="Q154" s="281"/>
      <c r="R154" s="281"/>
      <c r="S154" s="281"/>
      <c r="T154" s="28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83" t="s">
        <v>140</v>
      </c>
      <c r="AU154" s="283" t="s">
        <v>90</v>
      </c>
      <c r="AV154" s="14" t="s">
        <v>138</v>
      </c>
      <c r="AW154" s="14" t="s">
        <v>30</v>
      </c>
      <c r="AX154" s="14" t="s">
        <v>84</v>
      </c>
      <c r="AY154" s="283" t="s">
        <v>132</v>
      </c>
    </row>
    <row r="155" s="2" customFormat="1" ht="16.5" customHeight="1">
      <c r="A155" s="39"/>
      <c r="B155" s="40"/>
      <c r="C155" s="306" t="s">
        <v>171</v>
      </c>
      <c r="D155" s="306" t="s">
        <v>275</v>
      </c>
      <c r="E155" s="307" t="s">
        <v>394</v>
      </c>
      <c r="F155" s="308" t="s">
        <v>395</v>
      </c>
      <c r="G155" s="309" t="s">
        <v>396</v>
      </c>
      <c r="H155" s="310">
        <v>1.0069999999999999</v>
      </c>
      <c r="I155" s="311"/>
      <c r="J155" s="310">
        <f>ROUND(I155*H155,3)</f>
        <v>0</v>
      </c>
      <c r="K155" s="312"/>
      <c r="L155" s="313"/>
      <c r="M155" s="314" t="s">
        <v>1</v>
      </c>
      <c r="N155" s="315" t="s">
        <v>43</v>
      </c>
      <c r="O155" s="92"/>
      <c r="P155" s="256">
        <f>O155*H155</f>
        <v>0</v>
      </c>
      <c r="Q155" s="256">
        <v>0.001</v>
      </c>
      <c r="R155" s="256">
        <f>Q155*H155</f>
        <v>0.0010069999999999999</v>
      </c>
      <c r="S155" s="256">
        <v>0</v>
      </c>
      <c r="T155" s="25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8" t="s">
        <v>175</v>
      </c>
      <c r="AT155" s="258" t="s">
        <v>275</v>
      </c>
      <c r="AU155" s="258" t="s">
        <v>90</v>
      </c>
      <c r="AY155" s="18" t="s">
        <v>132</v>
      </c>
      <c r="BE155" s="259">
        <f>IF(N155="základná",J155,0)</f>
        <v>0</v>
      </c>
      <c r="BF155" s="259">
        <f>IF(N155="znížená",J155,0)</f>
        <v>0</v>
      </c>
      <c r="BG155" s="259">
        <f>IF(N155="zákl. prenesená",J155,0)</f>
        <v>0</v>
      </c>
      <c r="BH155" s="259">
        <f>IF(N155="zníž. prenesená",J155,0)</f>
        <v>0</v>
      </c>
      <c r="BI155" s="259">
        <f>IF(N155="nulová",J155,0)</f>
        <v>0</v>
      </c>
      <c r="BJ155" s="18" t="s">
        <v>90</v>
      </c>
      <c r="BK155" s="260">
        <f>ROUND(I155*H155,3)</f>
        <v>0</v>
      </c>
      <c r="BL155" s="18" t="s">
        <v>138</v>
      </c>
      <c r="BM155" s="258" t="s">
        <v>397</v>
      </c>
    </row>
    <row r="156" s="13" customFormat="1">
      <c r="A156" s="13"/>
      <c r="B156" s="261"/>
      <c r="C156" s="262"/>
      <c r="D156" s="263" t="s">
        <v>140</v>
      </c>
      <c r="E156" s="264" t="s">
        <v>1</v>
      </c>
      <c r="F156" s="265" t="s">
        <v>398</v>
      </c>
      <c r="G156" s="262"/>
      <c r="H156" s="266">
        <v>1.0069999999999999</v>
      </c>
      <c r="I156" s="267"/>
      <c r="J156" s="262"/>
      <c r="K156" s="262"/>
      <c r="L156" s="268"/>
      <c r="M156" s="269"/>
      <c r="N156" s="270"/>
      <c r="O156" s="270"/>
      <c r="P156" s="270"/>
      <c r="Q156" s="270"/>
      <c r="R156" s="270"/>
      <c r="S156" s="270"/>
      <c r="T156" s="27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72" t="s">
        <v>140</v>
      </c>
      <c r="AU156" s="272" t="s">
        <v>90</v>
      </c>
      <c r="AV156" s="13" t="s">
        <v>90</v>
      </c>
      <c r="AW156" s="13" t="s">
        <v>30</v>
      </c>
      <c r="AX156" s="13" t="s">
        <v>77</v>
      </c>
      <c r="AY156" s="272" t="s">
        <v>132</v>
      </c>
    </row>
    <row r="157" s="14" customFormat="1">
      <c r="A157" s="14"/>
      <c r="B157" s="273"/>
      <c r="C157" s="274"/>
      <c r="D157" s="263" t="s">
        <v>140</v>
      </c>
      <c r="E157" s="275" t="s">
        <v>1</v>
      </c>
      <c r="F157" s="276" t="s">
        <v>142</v>
      </c>
      <c r="G157" s="274"/>
      <c r="H157" s="277">
        <v>1.0069999999999999</v>
      </c>
      <c r="I157" s="278"/>
      <c r="J157" s="274"/>
      <c r="K157" s="274"/>
      <c r="L157" s="279"/>
      <c r="M157" s="280"/>
      <c r="N157" s="281"/>
      <c r="O157" s="281"/>
      <c r="P157" s="281"/>
      <c r="Q157" s="281"/>
      <c r="R157" s="281"/>
      <c r="S157" s="281"/>
      <c r="T157" s="28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83" t="s">
        <v>140</v>
      </c>
      <c r="AU157" s="283" t="s">
        <v>90</v>
      </c>
      <c r="AV157" s="14" t="s">
        <v>138</v>
      </c>
      <c r="AW157" s="14" t="s">
        <v>30</v>
      </c>
      <c r="AX157" s="14" t="s">
        <v>84</v>
      </c>
      <c r="AY157" s="283" t="s">
        <v>132</v>
      </c>
    </row>
    <row r="158" s="12" customFormat="1" ht="22.8" customHeight="1">
      <c r="A158" s="12"/>
      <c r="B158" s="232"/>
      <c r="C158" s="233"/>
      <c r="D158" s="234" t="s">
        <v>76</v>
      </c>
      <c r="E158" s="245" t="s">
        <v>90</v>
      </c>
      <c r="F158" s="245" t="s">
        <v>399</v>
      </c>
      <c r="G158" s="233"/>
      <c r="H158" s="233"/>
      <c r="I158" s="236"/>
      <c r="J158" s="246">
        <f>BK158</f>
        <v>0</v>
      </c>
      <c r="K158" s="233"/>
      <c r="L158" s="237"/>
      <c r="M158" s="238"/>
      <c r="N158" s="239"/>
      <c r="O158" s="239"/>
      <c r="P158" s="240">
        <f>SUM(P159:P178)</f>
        <v>0</v>
      </c>
      <c r="Q158" s="239"/>
      <c r="R158" s="240">
        <f>SUM(R159:R178)</f>
        <v>235.32943234000001</v>
      </c>
      <c r="S158" s="239"/>
      <c r="T158" s="241">
        <f>SUM(T159:T178)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42" t="s">
        <v>84</v>
      </c>
      <c r="AT158" s="243" t="s">
        <v>76</v>
      </c>
      <c r="AU158" s="243" t="s">
        <v>84</v>
      </c>
      <c r="AY158" s="242" t="s">
        <v>132</v>
      </c>
      <c r="BK158" s="244">
        <f>SUM(BK159:BK178)</f>
        <v>0</v>
      </c>
    </row>
    <row r="159" s="2" customFormat="1" ht="21.75" customHeight="1">
      <c r="A159" s="39"/>
      <c r="B159" s="40"/>
      <c r="C159" s="247" t="s">
        <v>175</v>
      </c>
      <c r="D159" s="247" t="s">
        <v>134</v>
      </c>
      <c r="E159" s="248" t="s">
        <v>400</v>
      </c>
      <c r="F159" s="249" t="s">
        <v>401</v>
      </c>
      <c r="G159" s="250" t="s">
        <v>137</v>
      </c>
      <c r="H159" s="251">
        <v>326.01799999999997</v>
      </c>
      <c r="I159" s="252"/>
      <c r="J159" s="251">
        <f>ROUND(I159*H159,3)</f>
        <v>0</v>
      </c>
      <c r="K159" s="253"/>
      <c r="L159" s="45"/>
      <c r="M159" s="254" t="s">
        <v>1</v>
      </c>
      <c r="N159" s="255" t="s">
        <v>43</v>
      </c>
      <c r="O159" s="92"/>
      <c r="P159" s="256">
        <f>O159*H159</f>
        <v>0</v>
      </c>
      <c r="Q159" s="256">
        <v>0.061850000000000002</v>
      </c>
      <c r="R159" s="256">
        <f>Q159*H159</f>
        <v>20.1642133</v>
      </c>
      <c r="S159" s="256">
        <v>0</v>
      </c>
      <c r="T159" s="25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8" t="s">
        <v>138</v>
      </c>
      <c r="AT159" s="258" t="s">
        <v>134</v>
      </c>
      <c r="AU159" s="258" t="s">
        <v>90</v>
      </c>
      <c r="AY159" s="18" t="s">
        <v>132</v>
      </c>
      <c r="BE159" s="259">
        <f>IF(N159="základná",J159,0)</f>
        <v>0</v>
      </c>
      <c r="BF159" s="259">
        <f>IF(N159="znížená",J159,0)</f>
        <v>0</v>
      </c>
      <c r="BG159" s="259">
        <f>IF(N159="zákl. prenesená",J159,0)</f>
        <v>0</v>
      </c>
      <c r="BH159" s="259">
        <f>IF(N159="zníž. prenesená",J159,0)</f>
        <v>0</v>
      </c>
      <c r="BI159" s="259">
        <f>IF(N159="nulová",J159,0)</f>
        <v>0</v>
      </c>
      <c r="BJ159" s="18" t="s">
        <v>90</v>
      </c>
      <c r="BK159" s="260">
        <f>ROUND(I159*H159,3)</f>
        <v>0</v>
      </c>
      <c r="BL159" s="18" t="s">
        <v>138</v>
      </c>
      <c r="BM159" s="258" t="s">
        <v>402</v>
      </c>
    </row>
    <row r="160" s="15" customFormat="1">
      <c r="A160" s="15"/>
      <c r="B160" s="284"/>
      <c r="C160" s="285"/>
      <c r="D160" s="263" t="s">
        <v>140</v>
      </c>
      <c r="E160" s="286" t="s">
        <v>1</v>
      </c>
      <c r="F160" s="287" t="s">
        <v>403</v>
      </c>
      <c r="G160" s="285"/>
      <c r="H160" s="286" t="s">
        <v>1</v>
      </c>
      <c r="I160" s="288"/>
      <c r="J160" s="285"/>
      <c r="K160" s="285"/>
      <c r="L160" s="289"/>
      <c r="M160" s="290"/>
      <c r="N160" s="291"/>
      <c r="O160" s="291"/>
      <c r="P160" s="291"/>
      <c r="Q160" s="291"/>
      <c r="R160" s="291"/>
      <c r="S160" s="291"/>
      <c r="T160" s="292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93" t="s">
        <v>140</v>
      </c>
      <c r="AU160" s="293" t="s">
        <v>90</v>
      </c>
      <c r="AV160" s="15" t="s">
        <v>84</v>
      </c>
      <c r="AW160" s="15" t="s">
        <v>30</v>
      </c>
      <c r="AX160" s="15" t="s">
        <v>77</v>
      </c>
      <c r="AY160" s="293" t="s">
        <v>132</v>
      </c>
    </row>
    <row r="161" s="13" customFormat="1">
      <c r="A161" s="13"/>
      <c r="B161" s="261"/>
      <c r="C161" s="262"/>
      <c r="D161" s="263" t="s">
        <v>140</v>
      </c>
      <c r="E161" s="264" t="s">
        <v>1</v>
      </c>
      <c r="F161" s="265" t="s">
        <v>404</v>
      </c>
      <c r="G161" s="262"/>
      <c r="H161" s="266">
        <v>326.01799999999997</v>
      </c>
      <c r="I161" s="267"/>
      <c r="J161" s="262"/>
      <c r="K161" s="262"/>
      <c r="L161" s="268"/>
      <c r="M161" s="269"/>
      <c r="N161" s="270"/>
      <c r="O161" s="270"/>
      <c r="P161" s="270"/>
      <c r="Q161" s="270"/>
      <c r="R161" s="270"/>
      <c r="S161" s="270"/>
      <c r="T161" s="27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72" t="s">
        <v>140</v>
      </c>
      <c r="AU161" s="272" t="s">
        <v>90</v>
      </c>
      <c r="AV161" s="13" t="s">
        <v>90</v>
      </c>
      <c r="AW161" s="13" t="s">
        <v>30</v>
      </c>
      <c r="AX161" s="13" t="s">
        <v>77</v>
      </c>
      <c r="AY161" s="272" t="s">
        <v>132</v>
      </c>
    </row>
    <row r="162" s="16" customFormat="1">
      <c r="A162" s="16"/>
      <c r="B162" s="316"/>
      <c r="C162" s="317"/>
      <c r="D162" s="263" t="s">
        <v>140</v>
      </c>
      <c r="E162" s="318" t="s">
        <v>1</v>
      </c>
      <c r="F162" s="319" t="s">
        <v>369</v>
      </c>
      <c r="G162" s="317"/>
      <c r="H162" s="320">
        <v>326.01799999999997</v>
      </c>
      <c r="I162" s="321"/>
      <c r="J162" s="317"/>
      <c r="K162" s="317"/>
      <c r="L162" s="322"/>
      <c r="M162" s="323"/>
      <c r="N162" s="324"/>
      <c r="O162" s="324"/>
      <c r="P162" s="324"/>
      <c r="Q162" s="324"/>
      <c r="R162" s="324"/>
      <c r="S162" s="324"/>
      <c r="T162" s="325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T162" s="326" t="s">
        <v>140</v>
      </c>
      <c r="AU162" s="326" t="s">
        <v>90</v>
      </c>
      <c r="AV162" s="16" t="s">
        <v>148</v>
      </c>
      <c r="AW162" s="16" t="s">
        <v>30</v>
      </c>
      <c r="AX162" s="16" t="s">
        <v>77</v>
      </c>
      <c r="AY162" s="326" t="s">
        <v>132</v>
      </c>
    </row>
    <row r="163" s="14" customFormat="1">
      <c r="A163" s="14"/>
      <c r="B163" s="273"/>
      <c r="C163" s="274"/>
      <c r="D163" s="263" t="s">
        <v>140</v>
      </c>
      <c r="E163" s="275" t="s">
        <v>1</v>
      </c>
      <c r="F163" s="276" t="s">
        <v>142</v>
      </c>
      <c r="G163" s="274"/>
      <c r="H163" s="277">
        <v>326.01799999999997</v>
      </c>
      <c r="I163" s="278"/>
      <c r="J163" s="274"/>
      <c r="K163" s="274"/>
      <c r="L163" s="279"/>
      <c r="M163" s="280"/>
      <c r="N163" s="281"/>
      <c r="O163" s="281"/>
      <c r="P163" s="281"/>
      <c r="Q163" s="281"/>
      <c r="R163" s="281"/>
      <c r="S163" s="281"/>
      <c r="T163" s="28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83" t="s">
        <v>140</v>
      </c>
      <c r="AU163" s="283" t="s">
        <v>90</v>
      </c>
      <c r="AV163" s="14" t="s">
        <v>138</v>
      </c>
      <c r="AW163" s="14" t="s">
        <v>30</v>
      </c>
      <c r="AX163" s="14" t="s">
        <v>84</v>
      </c>
      <c r="AY163" s="283" t="s">
        <v>132</v>
      </c>
    </row>
    <row r="164" s="2" customFormat="1" ht="21.75" customHeight="1">
      <c r="A164" s="39"/>
      <c r="B164" s="40"/>
      <c r="C164" s="247" t="s">
        <v>179</v>
      </c>
      <c r="D164" s="247" t="s">
        <v>134</v>
      </c>
      <c r="E164" s="248" t="s">
        <v>405</v>
      </c>
      <c r="F164" s="249" t="s">
        <v>406</v>
      </c>
      <c r="G164" s="250" t="s">
        <v>161</v>
      </c>
      <c r="H164" s="251">
        <v>1.8240000000000001</v>
      </c>
      <c r="I164" s="252"/>
      <c r="J164" s="251">
        <f>ROUND(I164*H164,3)</f>
        <v>0</v>
      </c>
      <c r="K164" s="253"/>
      <c r="L164" s="45"/>
      <c r="M164" s="254" t="s">
        <v>1</v>
      </c>
      <c r="N164" s="255" t="s">
        <v>43</v>
      </c>
      <c r="O164" s="92"/>
      <c r="P164" s="256">
        <f>O164*H164</f>
        <v>0</v>
      </c>
      <c r="Q164" s="256">
        <v>0</v>
      </c>
      <c r="R164" s="256">
        <f>Q164*H164</f>
        <v>0</v>
      </c>
      <c r="S164" s="256">
        <v>0</v>
      </c>
      <c r="T164" s="25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8" t="s">
        <v>138</v>
      </c>
      <c r="AT164" s="258" t="s">
        <v>134</v>
      </c>
      <c r="AU164" s="258" t="s">
        <v>90</v>
      </c>
      <c r="AY164" s="18" t="s">
        <v>132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8" t="s">
        <v>90</v>
      </c>
      <c r="BK164" s="260">
        <f>ROUND(I164*H164,3)</f>
        <v>0</v>
      </c>
      <c r="BL164" s="18" t="s">
        <v>138</v>
      </c>
      <c r="BM164" s="258" t="s">
        <v>407</v>
      </c>
    </row>
    <row r="165" s="15" customFormat="1">
      <c r="A165" s="15"/>
      <c r="B165" s="284"/>
      <c r="C165" s="285"/>
      <c r="D165" s="263" t="s">
        <v>140</v>
      </c>
      <c r="E165" s="286" t="s">
        <v>1</v>
      </c>
      <c r="F165" s="287" t="s">
        <v>408</v>
      </c>
      <c r="G165" s="285"/>
      <c r="H165" s="286" t="s">
        <v>1</v>
      </c>
      <c r="I165" s="288"/>
      <c r="J165" s="285"/>
      <c r="K165" s="285"/>
      <c r="L165" s="289"/>
      <c r="M165" s="290"/>
      <c r="N165" s="291"/>
      <c r="O165" s="291"/>
      <c r="P165" s="291"/>
      <c r="Q165" s="291"/>
      <c r="R165" s="291"/>
      <c r="S165" s="291"/>
      <c r="T165" s="292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93" t="s">
        <v>140</v>
      </c>
      <c r="AU165" s="293" t="s">
        <v>90</v>
      </c>
      <c r="AV165" s="15" t="s">
        <v>84</v>
      </c>
      <c r="AW165" s="15" t="s">
        <v>30</v>
      </c>
      <c r="AX165" s="15" t="s">
        <v>77</v>
      </c>
      <c r="AY165" s="293" t="s">
        <v>132</v>
      </c>
    </row>
    <row r="166" s="13" customFormat="1">
      <c r="A166" s="13"/>
      <c r="B166" s="261"/>
      <c r="C166" s="262"/>
      <c r="D166" s="263" t="s">
        <v>140</v>
      </c>
      <c r="E166" s="264" t="s">
        <v>1</v>
      </c>
      <c r="F166" s="265" t="s">
        <v>409</v>
      </c>
      <c r="G166" s="262"/>
      <c r="H166" s="266">
        <v>1.8240000000000001</v>
      </c>
      <c r="I166" s="267"/>
      <c r="J166" s="262"/>
      <c r="K166" s="262"/>
      <c r="L166" s="268"/>
      <c r="M166" s="269"/>
      <c r="N166" s="270"/>
      <c r="O166" s="270"/>
      <c r="P166" s="270"/>
      <c r="Q166" s="270"/>
      <c r="R166" s="270"/>
      <c r="S166" s="270"/>
      <c r="T166" s="27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72" t="s">
        <v>140</v>
      </c>
      <c r="AU166" s="272" t="s">
        <v>90</v>
      </c>
      <c r="AV166" s="13" t="s">
        <v>90</v>
      </c>
      <c r="AW166" s="13" t="s">
        <v>30</v>
      </c>
      <c r="AX166" s="13" t="s">
        <v>77</v>
      </c>
      <c r="AY166" s="272" t="s">
        <v>132</v>
      </c>
    </row>
    <row r="167" s="16" customFormat="1">
      <c r="A167" s="16"/>
      <c r="B167" s="316"/>
      <c r="C167" s="317"/>
      <c r="D167" s="263" t="s">
        <v>140</v>
      </c>
      <c r="E167" s="318" t="s">
        <v>1</v>
      </c>
      <c r="F167" s="319" t="s">
        <v>369</v>
      </c>
      <c r="G167" s="317"/>
      <c r="H167" s="320">
        <v>1.8240000000000001</v>
      </c>
      <c r="I167" s="321"/>
      <c r="J167" s="317"/>
      <c r="K167" s="317"/>
      <c r="L167" s="322"/>
      <c r="M167" s="323"/>
      <c r="N167" s="324"/>
      <c r="O167" s="324"/>
      <c r="P167" s="324"/>
      <c r="Q167" s="324"/>
      <c r="R167" s="324"/>
      <c r="S167" s="324"/>
      <c r="T167" s="325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326" t="s">
        <v>140</v>
      </c>
      <c r="AU167" s="326" t="s">
        <v>90</v>
      </c>
      <c r="AV167" s="16" t="s">
        <v>148</v>
      </c>
      <c r="AW167" s="16" t="s">
        <v>30</v>
      </c>
      <c r="AX167" s="16" t="s">
        <v>77</v>
      </c>
      <c r="AY167" s="326" t="s">
        <v>132</v>
      </c>
    </row>
    <row r="168" s="14" customFormat="1">
      <c r="A168" s="14"/>
      <c r="B168" s="273"/>
      <c r="C168" s="274"/>
      <c r="D168" s="263" t="s">
        <v>140</v>
      </c>
      <c r="E168" s="275" t="s">
        <v>1</v>
      </c>
      <c r="F168" s="276" t="s">
        <v>142</v>
      </c>
      <c r="G168" s="274"/>
      <c r="H168" s="277">
        <v>1.8240000000000001</v>
      </c>
      <c r="I168" s="278"/>
      <c r="J168" s="274"/>
      <c r="K168" s="274"/>
      <c r="L168" s="279"/>
      <c r="M168" s="280"/>
      <c r="N168" s="281"/>
      <c r="O168" s="281"/>
      <c r="P168" s="281"/>
      <c r="Q168" s="281"/>
      <c r="R168" s="281"/>
      <c r="S168" s="281"/>
      <c r="T168" s="28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83" t="s">
        <v>140</v>
      </c>
      <c r="AU168" s="283" t="s">
        <v>90</v>
      </c>
      <c r="AV168" s="14" t="s">
        <v>138</v>
      </c>
      <c r="AW168" s="14" t="s">
        <v>30</v>
      </c>
      <c r="AX168" s="14" t="s">
        <v>84</v>
      </c>
      <c r="AY168" s="283" t="s">
        <v>132</v>
      </c>
    </row>
    <row r="169" s="2" customFormat="1" ht="21.75" customHeight="1">
      <c r="A169" s="39"/>
      <c r="B169" s="40"/>
      <c r="C169" s="247" t="s">
        <v>184</v>
      </c>
      <c r="D169" s="247" t="s">
        <v>134</v>
      </c>
      <c r="E169" s="248" t="s">
        <v>410</v>
      </c>
      <c r="F169" s="249" t="s">
        <v>411</v>
      </c>
      <c r="G169" s="250" t="s">
        <v>137</v>
      </c>
      <c r="H169" s="251">
        <v>461.74799999999999</v>
      </c>
      <c r="I169" s="252"/>
      <c r="J169" s="251">
        <f>ROUND(I169*H169,3)</f>
        <v>0</v>
      </c>
      <c r="K169" s="253"/>
      <c r="L169" s="45"/>
      <c r="M169" s="254" t="s">
        <v>1</v>
      </c>
      <c r="N169" s="255" t="s">
        <v>43</v>
      </c>
      <c r="O169" s="92"/>
      <c r="P169" s="256">
        <f>O169*H169</f>
        <v>0</v>
      </c>
      <c r="Q169" s="256">
        <v>0.46548</v>
      </c>
      <c r="R169" s="256">
        <f>Q169*H169</f>
        <v>214.93445904000001</v>
      </c>
      <c r="S169" s="256">
        <v>0</v>
      </c>
      <c r="T169" s="25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8" t="s">
        <v>138</v>
      </c>
      <c r="AT169" s="258" t="s">
        <v>134</v>
      </c>
      <c r="AU169" s="258" t="s">
        <v>90</v>
      </c>
      <c r="AY169" s="18" t="s">
        <v>132</v>
      </c>
      <c r="BE169" s="259">
        <f>IF(N169="základná",J169,0)</f>
        <v>0</v>
      </c>
      <c r="BF169" s="259">
        <f>IF(N169="znížená",J169,0)</f>
        <v>0</v>
      </c>
      <c r="BG169" s="259">
        <f>IF(N169="zákl. prenesená",J169,0)</f>
        <v>0</v>
      </c>
      <c r="BH169" s="259">
        <f>IF(N169="zníž. prenesená",J169,0)</f>
        <v>0</v>
      </c>
      <c r="BI169" s="259">
        <f>IF(N169="nulová",J169,0)</f>
        <v>0</v>
      </c>
      <c r="BJ169" s="18" t="s">
        <v>90</v>
      </c>
      <c r="BK169" s="260">
        <f>ROUND(I169*H169,3)</f>
        <v>0</v>
      </c>
      <c r="BL169" s="18" t="s">
        <v>138</v>
      </c>
      <c r="BM169" s="258" t="s">
        <v>412</v>
      </c>
    </row>
    <row r="170" s="15" customFormat="1">
      <c r="A170" s="15"/>
      <c r="B170" s="284"/>
      <c r="C170" s="285"/>
      <c r="D170" s="263" t="s">
        <v>140</v>
      </c>
      <c r="E170" s="286" t="s">
        <v>1</v>
      </c>
      <c r="F170" s="287" t="s">
        <v>413</v>
      </c>
      <c r="G170" s="285"/>
      <c r="H170" s="286" t="s">
        <v>1</v>
      </c>
      <c r="I170" s="288"/>
      <c r="J170" s="285"/>
      <c r="K170" s="285"/>
      <c r="L170" s="289"/>
      <c r="M170" s="290"/>
      <c r="N170" s="291"/>
      <c r="O170" s="291"/>
      <c r="P170" s="291"/>
      <c r="Q170" s="291"/>
      <c r="R170" s="291"/>
      <c r="S170" s="291"/>
      <c r="T170" s="29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93" t="s">
        <v>140</v>
      </c>
      <c r="AU170" s="293" t="s">
        <v>90</v>
      </c>
      <c r="AV170" s="15" t="s">
        <v>84</v>
      </c>
      <c r="AW170" s="15" t="s">
        <v>30</v>
      </c>
      <c r="AX170" s="15" t="s">
        <v>77</v>
      </c>
      <c r="AY170" s="293" t="s">
        <v>132</v>
      </c>
    </row>
    <row r="171" s="13" customFormat="1">
      <c r="A171" s="13"/>
      <c r="B171" s="261"/>
      <c r="C171" s="262"/>
      <c r="D171" s="263" t="s">
        <v>140</v>
      </c>
      <c r="E171" s="264" t="s">
        <v>1</v>
      </c>
      <c r="F171" s="265" t="s">
        <v>414</v>
      </c>
      <c r="G171" s="262"/>
      <c r="H171" s="266">
        <v>461.74799999999999</v>
      </c>
      <c r="I171" s="267"/>
      <c r="J171" s="262"/>
      <c r="K171" s="262"/>
      <c r="L171" s="268"/>
      <c r="M171" s="269"/>
      <c r="N171" s="270"/>
      <c r="O171" s="270"/>
      <c r="P171" s="270"/>
      <c r="Q171" s="270"/>
      <c r="R171" s="270"/>
      <c r="S171" s="270"/>
      <c r="T171" s="27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72" t="s">
        <v>140</v>
      </c>
      <c r="AU171" s="272" t="s">
        <v>90</v>
      </c>
      <c r="AV171" s="13" t="s">
        <v>90</v>
      </c>
      <c r="AW171" s="13" t="s">
        <v>30</v>
      </c>
      <c r="AX171" s="13" t="s">
        <v>77</v>
      </c>
      <c r="AY171" s="272" t="s">
        <v>132</v>
      </c>
    </row>
    <row r="172" s="16" customFormat="1">
      <c r="A172" s="16"/>
      <c r="B172" s="316"/>
      <c r="C172" s="317"/>
      <c r="D172" s="263" t="s">
        <v>140</v>
      </c>
      <c r="E172" s="318" t="s">
        <v>1</v>
      </c>
      <c r="F172" s="319" t="s">
        <v>369</v>
      </c>
      <c r="G172" s="317"/>
      <c r="H172" s="320">
        <v>461.74799999999999</v>
      </c>
      <c r="I172" s="321"/>
      <c r="J172" s="317"/>
      <c r="K172" s="317"/>
      <c r="L172" s="322"/>
      <c r="M172" s="323"/>
      <c r="N172" s="324"/>
      <c r="O172" s="324"/>
      <c r="P172" s="324"/>
      <c r="Q172" s="324"/>
      <c r="R172" s="324"/>
      <c r="S172" s="324"/>
      <c r="T172" s="325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326" t="s">
        <v>140</v>
      </c>
      <c r="AU172" s="326" t="s">
        <v>90</v>
      </c>
      <c r="AV172" s="16" t="s">
        <v>148</v>
      </c>
      <c r="AW172" s="16" t="s">
        <v>30</v>
      </c>
      <c r="AX172" s="16" t="s">
        <v>77</v>
      </c>
      <c r="AY172" s="326" t="s">
        <v>132</v>
      </c>
    </row>
    <row r="173" s="14" customFormat="1">
      <c r="A173" s="14"/>
      <c r="B173" s="273"/>
      <c r="C173" s="274"/>
      <c r="D173" s="263" t="s">
        <v>140</v>
      </c>
      <c r="E173" s="275" t="s">
        <v>1</v>
      </c>
      <c r="F173" s="276" t="s">
        <v>142</v>
      </c>
      <c r="G173" s="274"/>
      <c r="H173" s="277">
        <v>461.74799999999999</v>
      </c>
      <c r="I173" s="278"/>
      <c r="J173" s="274"/>
      <c r="K173" s="274"/>
      <c r="L173" s="279"/>
      <c r="M173" s="280"/>
      <c r="N173" s="281"/>
      <c r="O173" s="281"/>
      <c r="P173" s="281"/>
      <c r="Q173" s="281"/>
      <c r="R173" s="281"/>
      <c r="S173" s="281"/>
      <c r="T173" s="28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83" t="s">
        <v>140</v>
      </c>
      <c r="AU173" s="283" t="s">
        <v>90</v>
      </c>
      <c r="AV173" s="14" t="s">
        <v>138</v>
      </c>
      <c r="AW173" s="14" t="s">
        <v>30</v>
      </c>
      <c r="AX173" s="14" t="s">
        <v>84</v>
      </c>
      <c r="AY173" s="283" t="s">
        <v>132</v>
      </c>
    </row>
    <row r="174" s="2" customFormat="1" ht="21.75" customHeight="1">
      <c r="A174" s="39"/>
      <c r="B174" s="40"/>
      <c r="C174" s="247" t="s">
        <v>188</v>
      </c>
      <c r="D174" s="247" t="s">
        <v>134</v>
      </c>
      <c r="E174" s="248" t="s">
        <v>415</v>
      </c>
      <c r="F174" s="249" t="s">
        <v>416</v>
      </c>
      <c r="G174" s="250" t="s">
        <v>155</v>
      </c>
      <c r="H174" s="251">
        <v>64.099999999999994</v>
      </c>
      <c r="I174" s="252"/>
      <c r="J174" s="251">
        <f>ROUND(I174*H174,3)</f>
        <v>0</v>
      </c>
      <c r="K174" s="253"/>
      <c r="L174" s="45"/>
      <c r="M174" s="254" t="s">
        <v>1</v>
      </c>
      <c r="N174" s="255" t="s">
        <v>43</v>
      </c>
      <c r="O174" s="92"/>
      <c r="P174" s="256">
        <f>O174*H174</f>
        <v>0</v>
      </c>
      <c r="Q174" s="256">
        <v>0.0035999999999999999</v>
      </c>
      <c r="R174" s="256">
        <f>Q174*H174</f>
        <v>0.23075999999999997</v>
      </c>
      <c r="S174" s="256">
        <v>0</v>
      </c>
      <c r="T174" s="25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8" t="s">
        <v>138</v>
      </c>
      <c r="AT174" s="258" t="s">
        <v>134</v>
      </c>
      <c r="AU174" s="258" t="s">
        <v>90</v>
      </c>
      <c r="AY174" s="18" t="s">
        <v>132</v>
      </c>
      <c r="BE174" s="259">
        <f>IF(N174="základná",J174,0)</f>
        <v>0</v>
      </c>
      <c r="BF174" s="259">
        <f>IF(N174="znížená",J174,0)</f>
        <v>0</v>
      </c>
      <c r="BG174" s="259">
        <f>IF(N174="zákl. prenesená",J174,0)</f>
        <v>0</v>
      </c>
      <c r="BH174" s="259">
        <f>IF(N174="zníž. prenesená",J174,0)</f>
        <v>0</v>
      </c>
      <c r="BI174" s="259">
        <f>IF(N174="nulová",J174,0)</f>
        <v>0</v>
      </c>
      <c r="BJ174" s="18" t="s">
        <v>90</v>
      </c>
      <c r="BK174" s="260">
        <f>ROUND(I174*H174,3)</f>
        <v>0</v>
      </c>
      <c r="BL174" s="18" t="s">
        <v>138</v>
      </c>
      <c r="BM174" s="258" t="s">
        <v>417</v>
      </c>
    </row>
    <row r="175" s="15" customFormat="1">
      <c r="A175" s="15"/>
      <c r="B175" s="284"/>
      <c r="C175" s="285"/>
      <c r="D175" s="263" t="s">
        <v>140</v>
      </c>
      <c r="E175" s="286" t="s">
        <v>1</v>
      </c>
      <c r="F175" s="287" t="s">
        <v>418</v>
      </c>
      <c r="G175" s="285"/>
      <c r="H175" s="286" t="s">
        <v>1</v>
      </c>
      <c r="I175" s="288"/>
      <c r="J175" s="285"/>
      <c r="K175" s="285"/>
      <c r="L175" s="289"/>
      <c r="M175" s="290"/>
      <c r="N175" s="291"/>
      <c r="O175" s="291"/>
      <c r="P175" s="291"/>
      <c r="Q175" s="291"/>
      <c r="R175" s="291"/>
      <c r="S175" s="291"/>
      <c r="T175" s="292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93" t="s">
        <v>140</v>
      </c>
      <c r="AU175" s="293" t="s">
        <v>90</v>
      </c>
      <c r="AV175" s="15" t="s">
        <v>84</v>
      </c>
      <c r="AW175" s="15" t="s">
        <v>30</v>
      </c>
      <c r="AX175" s="15" t="s">
        <v>77</v>
      </c>
      <c r="AY175" s="293" t="s">
        <v>132</v>
      </c>
    </row>
    <row r="176" s="13" customFormat="1">
      <c r="A176" s="13"/>
      <c r="B176" s="261"/>
      <c r="C176" s="262"/>
      <c r="D176" s="263" t="s">
        <v>140</v>
      </c>
      <c r="E176" s="264" t="s">
        <v>1</v>
      </c>
      <c r="F176" s="265" t="s">
        <v>419</v>
      </c>
      <c r="G176" s="262"/>
      <c r="H176" s="266">
        <v>64.099999999999994</v>
      </c>
      <c r="I176" s="267"/>
      <c r="J176" s="262"/>
      <c r="K176" s="262"/>
      <c r="L176" s="268"/>
      <c r="M176" s="269"/>
      <c r="N176" s="270"/>
      <c r="O176" s="270"/>
      <c r="P176" s="270"/>
      <c r="Q176" s="270"/>
      <c r="R176" s="270"/>
      <c r="S176" s="270"/>
      <c r="T176" s="27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72" t="s">
        <v>140</v>
      </c>
      <c r="AU176" s="272" t="s">
        <v>90</v>
      </c>
      <c r="AV176" s="13" t="s">
        <v>90</v>
      </c>
      <c r="AW176" s="13" t="s">
        <v>30</v>
      </c>
      <c r="AX176" s="13" t="s">
        <v>77</v>
      </c>
      <c r="AY176" s="272" t="s">
        <v>132</v>
      </c>
    </row>
    <row r="177" s="16" customFormat="1">
      <c r="A177" s="16"/>
      <c r="B177" s="316"/>
      <c r="C177" s="317"/>
      <c r="D177" s="263" t="s">
        <v>140</v>
      </c>
      <c r="E177" s="318" t="s">
        <v>1</v>
      </c>
      <c r="F177" s="319" t="s">
        <v>369</v>
      </c>
      <c r="G177" s="317"/>
      <c r="H177" s="320">
        <v>64.099999999999994</v>
      </c>
      <c r="I177" s="321"/>
      <c r="J177" s="317"/>
      <c r="K177" s="317"/>
      <c r="L177" s="322"/>
      <c r="M177" s="323"/>
      <c r="N177" s="324"/>
      <c r="O177" s="324"/>
      <c r="P177" s="324"/>
      <c r="Q177" s="324"/>
      <c r="R177" s="324"/>
      <c r="S177" s="324"/>
      <c r="T177" s="325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T177" s="326" t="s">
        <v>140</v>
      </c>
      <c r="AU177" s="326" t="s">
        <v>90</v>
      </c>
      <c r="AV177" s="16" t="s">
        <v>148</v>
      </c>
      <c r="AW177" s="16" t="s">
        <v>30</v>
      </c>
      <c r="AX177" s="16" t="s">
        <v>77</v>
      </c>
      <c r="AY177" s="326" t="s">
        <v>132</v>
      </c>
    </row>
    <row r="178" s="14" customFormat="1">
      <c r="A178" s="14"/>
      <c r="B178" s="273"/>
      <c r="C178" s="274"/>
      <c r="D178" s="263" t="s">
        <v>140</v>
      </c>
      <c r="E178" s="275" t="s">
        <v>1</v>
      </c>
      <c r="F178" s="276" t="s">
        <v>142</v>
      </c>
      <c r="G178" s="274"/>
      <c r="H178" s="277">
        <v>64.099999999999994</v>
      </c>
      <c r="I178" s="278"/>
      <c r="J178" s="274"/>
      <c r="K178" s="274"/>
      <c r="L178" s="279"/>
      <c r="M178" s="280"/>
      <c r="N178" s="281"/>
      <c r="O178" s="281"/>
      <c r="P178" s="281"/>
      <c r="Q178" s="281"/>
      <c r="R178" s="281"/>
      <c r="S178" s="281"/>
      <c r="T178" s="28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83" t="s">
        <v>140</v>
      </c>
      <c r="AU178" s="283" t="s">
        <v>90</v>
      </c>
      <c r="AV178" s="14" t="s">
        <v>138</v>
      </c>
      <c r="AW178" s="14" t="s">
        <v>30</v>
      </c>
      <c r="AX178" s="14" t="s">
        <v>84</v>
      </c>
      <c r="AY178" s="283" t="s">
        <v>132</v>
      </c>
    </row>
    <row r="179" s="12" customFormat="1" ht="22.8" customHeight="1">
      <c r="A179" s="12"/>
      <c r="B179" s="232"/>
      <c r="C179" s="233"/>
      <c r="D179" s="234" t="s">
        <v>76</v>
      </c>
      <c r="E179" s="245" t="s">
        <v>148</v>
      </c>
      <c r="F179" s="245" t="s">
        <v>420</v>
      </c>
      <c r="G179" s="233"/>
      <c r="H179" s="233"/>
      <c r="I179" s="236"/>
      <c r="J179" s="246">
        <f>BK179</f>
        <v>0</v>
      </c>
      <c r="K179" s="233"/>
      <c r="L179" s="237"/>
      <c r="M179" s="238"/>
      <c r="N179" s="239"/>
      <c r="O179" s="239"/>
      <c r="P179" s="240">
        <f>SUM(P180:P224)</f>
        <v>0</v>
      </c>
      <c r="Q179" s="239"/>
      <c r="R179" s="240">
        <f>SUM(R180:R224)</f>
        <v>8.5993799999999982</v>
      </c>
      <c r="S179" s="239"/>
      <c r="T179" s="241">
        <f>SUM(T180:T224)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42" t="s">
        <v>84</v>
      </c>
      <c r="AT179" s="243" t="s">
        <v>76</v>
      </c>
      <c r="AU179" s="243" t="s">
        <v>84</v>
      </c>
      <c r="AY179" s="242" t="s">
        <v>132</v>
      </c>
      <c r="BK179" s="244">
        <f>SUM(BK180:BK224)</f>
        <v>0</v>
      </c>
    </row>
    <row r="180" s="2" customFormat="1" ht="21.75" customHeight="1">
      <c r="A180" s="39"/>
      <c r="B180" s="40"/>
      <c r="C180" s="247" t="s">
        <v>203</v>
      </c>
      <c r="D180" s="247" t="s">
        <v>134</v>
      </c>
      <c r="E180" s="248" t="s">
        <v>421</v>
      </c>
      <c r="F180" s="249" t="s">
        <v>422</v>
      </c>
      <c r="G180" s="250" t="s">
        <v>206</v>
      </c>
      <c r="H180" s="251">
        <v>2</v>
      </c>
      <c r="I180" s="252"/>
      <c r="J180" s="251">
        <f>ROUND(I180*H180,3)</f>
        <v>0</v>
      </c>
      <c r="K180" s="253"/>
      <c r="L180" s="45"/>
      <c r="M180" s="254" t="s">
        <v>1</v>
      </c>
      <c r="N180" s="255" t="s">
        <v>43</v>
      </c>
      <c r="O180" s="92"/>
      <c r="P180" s="256">
        <f>O180*H180</f>
        <v>0</v>
      </c>
      <c r="Q180" s="256">
        <v>0.41615999999999997</v>
      </c>
      <c r="R180" s="256">
        <f>Q180*H180</f>
        <v>0.83231999999999995</v>
      </c>
      <c r="S180" s="256">
        <v>0</v>
      </c>
      <c r="T180" s="25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8" t="s">
        <v>138</v>
      </c>
      <c r="AT180" s="258" t="s">
        <v>134</v>
      </c>
      <c r="AU180" s="258" t="s">
        <v>90</v>
      </c>
      <c r="AY180" s="18" t="s">
        <v>132</v>
      </c>
      <c r="BE180" s="259">
        <f>IF(N180="základná",J180,0)</f>
        <v>0</v>
      </c>
      <c r="BF180" s="259">
        <f>IF(N180="znížená",J180,0)</f>
        <v>0</v>
      </c>
      <c r="BG180" s="259">
        <f>IF(N180="zákl. prenesená",J180,0)</f>
        <v>0</v>
      </c>
      <c r="BH180" s="259">
        <f>IF(N180="zníž. prenesená",J180,0)</f>
        <v>0</v>
      </c>
      <c r="BI180" s="259">
        <f>IF(N180="nulová",J180,0)</f>
        <v>0</v>
      </c>
      <c r="BJ180" s="18" t="s">
        <v>90</v>
      </c>
      <c r="BK180" s="260">
        <f>ROUND(I180*H180,3)</f>
        <v>0</v>
      </c>
      <c r="BL180" s="18" t="s">
        <v>138</v>
      </c>
      <c r="BM180" s="258" t="s">
        <v>423</v>
      </c>
    </row>
    <row r="181" s="15" customFormat="1">
      <c r="A181" s="15"/>
      <c r="B181" s="284"/>
      <c r="C181" s="285"/>
      <c r="D181" s="263" t="s">
        <v>140</v>
      </c>
      <c r="E181" s="286" t="s">
        <v>1</v>
      </c>
      <c r="F181" s="287" t="s">
        <v>424</v>
      </c>
      <c r="G181" s="285"/>
      <c r="H181" s="286" t="s">
        <v>1</v>
      </c>
      <c r="I181" s="288"/>
      <c r="J181" s="285"/>
      <c r="K181" s="285"/>
      <c r="L181" s="289"/>
      <c r="M181" s="290"/>
      <c r="N181" s="291"/>
      <c r="O181" s="291"/>
      <c r="P181" s="291"/>
      <c r="Q181" s="291"/>
      <c r="R181" s="291"/>
      <c r="S181" s="291"/>
      <c r="T181" s="292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93" t="s">
        <v>140</v>
      </c>
      <c r="AU181" s="293" t="s">
        <v>90</v>
      </c>
      <c r="AV181" s="15" t="s">
        <v>84</v>
      </c>
      <c r="AW181" s="15" t="s">
        <v>30</v>
      </c>
      <c r="AX181" s="15" t="s">
        <v>77</v>
      </c>
      <c r="AY181" s="293" t="s">
        <v>132</v>
      </c>
    </row>
    <row r="182" s="13" customFormat="1">
      <c r="A182" s="13"/>
      <c r="B182" s="261"/>
      <c r="C182" s="262"/>
      <c r="D182" s="263" t="s">
        <v>140</v>
      </c>
      <c r="E182" s="264" t="s">
        <v>1</v>
      </c>
      <c r="F182" s="265" t="s">
        <v>425</v>
      </c>
      <c r="G182" s="262"/>
      <c r="H182" s="266">
        <v>2</v>
      </c>
      <c r="I182" s="267"/>
      <c r="J182" s="262"/>
      <c r="K182" s="262"/>
      <c r="L182" s="268"/>
      <c r="M182" s="269"/>
      <c r="N182" s="270"/>
      <c r="O182" s="270"/>
      <c r="P182" s="270"/>
      <c r="Q182" s="270"/>
      <c r="R182" s="270"/>
      <c r="S182" s="270"/>
      <c r="T182" s="27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72" t="s">
        <v>140</v>
      </c>
      <c r="AU182" s="272" t="s">
        <v>90</v>
      </c>
      <c r="AV182" s="13" t="s">
        <v>90</v>
      </c>
      <c r="AW182" s="13" t="s">
        <v>30</v>
      </c>
      <c r="AX182" s="13" t="s">
        <v>77</v>
      </c>
      <c r="AY182" s="272" t="s">
        <v>132</v>
      </c>
    </row>
    <row r="183" s="16" customFormat="1">
      <c r="A183" s="16"/>
      <c r="B183" s="316"/>
      <c r="C183" s="317"/>
      <c r="D183" s="263" t="s">
        <v>140</v>
      </c>
      <c r="E183" s="318" t="s">
        <v>1</v>
      </c>
      <c r="F183" s="319" t="s">
        <v>369</v>
      </c>
      <c r="G183" s="317"/>
      <c r="H183" s="320">
        <v>2</v>
      </c>
      <c r="I183" s="321"/>
      <c r="J183" s="317"/>
      <c r="K183" s="317"/>
      <c r="L183" s="322"/>
      <c r="M183" s="323"/>
      <c r="N183" s="324"/>
      <c r="O183" s="324"/>
      <c r="P183" s="324"/>
      <c r="Q183" s="324"/>
      <c r="R183" s="324"/>
      <c r="S183" s="324"/>
      <c r="T183" s="325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326" t="s">
        <v>140</v>
      </c>
      <c r="AU183" s="326" t="s">
        <v>90</v>
      </c>
      <c r="AV183" s="16" t="s">
        <v>148</v>
      </c>
      <c r="AW183" s="16" t="s">
        <v>30</v>
      </c>
      <c r="AX183" s="16" t="s">
        <v>77</v>
      </c>
      <c r="AY183" s="326" t="s">
        <v>132</v>
      </c>
    </row>
    <row r="184" s="14" customFormat="1">
      <c r="A184" s="14"/>
      <c r="B184" s="273"/>
      <c r="C184" s="274"/>
      <c r="D184" s="263" t="s">
        <v>140</v>
      </c>
      <c r="E184" s="275" t="s">
        <v>1</v>
      </c>
      <c r="F184" s="276" t="s">
        <v>142</v>
      </c>
      <c r="G184" s="274"/>
      <c r="H184" s="277">
        <v>2</v>
      </c>
      <c r="I184" s="278"/>
      <c r="J184" s="274"/>
      <c r="K184" s="274"/>
      <c r="L184" s="279"/>
      <c r="M184" s="280"/>
      <c r="N184" s="281"/>
      <c r="O184" s="281"/>
      <c r="P184" s="281"/>
      <c r="Q184" s="281"/>
      <c r="R184" s="281"/>
      <c r="S184" s="281"/>
      <c r="T184" s="28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83" t="s">
        <v>140</v>
      </c>
      <c r="AU184" s="283" t="s">
        <v>90</v>
      </c>
      <c r="AV184" s="14" t="s">
        <v>138</v>
      </c>
      <c r="AW184" s="14" t="s">
        <v>30</v>
      </c>
      <c r="AX184" s="14" t="s">
        <v>84</v>
      </c>
      <c r="AY184" s="283" t="s">
        <v>132</v>
      </c>
    </row>
    <row r="185" s="2" customFormat="1" ht="16.5" customHeight="1">
      <c r="A185" s="39"/>
      <c r="B185" s="40"/>
      <c r="C185" s="247" t="s">
        <v>218</v>
      </c>
      <c r="D185" s="247" t="s">
        <v>134</v>
      </c>
      <c r="E185" s="248" t="s">
        <v>426</v>
      </c>
      <c r="F185" s="249" t="s">
        <v>427</v>
      </c>
      <c r="G185" s="250" t="s">
        <v>206</v>
      </c>
      <c r="H185" s="251">
        <v>15</v>
      </c>
      <c r="I185" s="252"/>
      <c r="J185" s="251">
        <f>ROUND(I185*H185,3)</f>
        <v>0</v>
      </c>
      <c r="K185" s="253"/>
      <c r="L185" s="45"/>
      <c r="M185" s="254" t="s">
        <v>1</v>
      </c>
      <c r="N185" s="255" t="s">
        <v>43</v>
      </c>
      <c r="O185" s="92"/>
      <c r="P185" s="256">
        <f>O185*H185</f>
        <v>0</v>
      </c>
      <c r="Q185" s="256">
        <v>0.105</v>
      </c>
      <c r="R185" s="256">
        <f>Q185*H185</f>
        <v>1.575</v>
      </c>
      <c r="S185" s="256">
        <v>0</v>
      </c>
      <c r="T185" s="25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8" t="s">
        <v>138</v>
      </c>
      <c r="AT185" s="258" t="s">
        <v>134</v>
      </c>
      <c r="AU185" s="258" t="s">
        <v>90</v>
      </c>
      <c r="AY185" s="18" t="s">
        <v>132</v>
      </c>
      <c r="BE185" s="259">
        <f>IF(N185="základná",J185,0)</f>
        <v>0</v>
      </c>
      <c r="BF185" s="259">
        <f>IF(N185="znížená",J185,0)</f>
        <v>0</v>
      </c>
      <c r="BG185" s="259">
        <f>IF(N185="zákl. prenesená",J185,0)</f>
        <v>0</v>
      </c>
      <c r="BH185" s="259">
        <f>IF(N185="zníž. prenesená",J185,0)</f>
        <v>0</v>
      </c>
      <c r="BI185" s="259">
        <f>IF(N185="nulová",J185,0)</f>
        <v>0</v>
      </c>
      <c r="BJ185" s="18" t="s">
        <v>90</v>
      </c>
      <c r="BK185" s="260">
        <f>ROUND(I185*H185,3)</f>
        <v>0</v>
      </c>
      <c r="BL185" s="18" t="s">
        <v>138</v>
      </c>
      <c r="BM185" s="258" t="s">
        <v>428</v>
      </c>
    </row>
    <row r="186" s="15" customFormat="1">
      <c r="A186" s="15"/>
      <c r="B186" s="284"/>
      <c r="C186" s="285"/>
      <c r="D186" s="263" t="s">
        <v>140</v>
      </c>
      <c r="E186" s="286" t="s">
        <v>1</v>
      </c>
      <c r="F186" s="287" t="s">
        <v>429</v>
      </c>
      <c r="G186" s="285"/>
      <c r="H186" s="286" t="s">
        <v>1</v>
      </c>
      <c r="I186" s="288"/>
      <c r="J186" s="285"/>
      <c r="K186" s="285"/>
      <c r="L186" s="289"/>
      <c r="M186" s="290"/>
      <c r="N186" s="291"/>
      <c r="O186" s="291"/>
      <c r="P186" s="291"/>
      <c r="Q186" s="291"/>
      <c r="R186" s="291"/>
      <c r="S186" s="291"/>
      <c r="T186" s="292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93" t="s">
        <v>140</v>
      </c>
      <c r="AU186" s="293" t="s">
        <v>90</v>
      </c>
      <c r="AV186" s="15" t="s">
        <v>84</v>
      </c>
      <c r="AW186" s="15" t="s">
        <v>30</v>
      </c>
      <c r="AX186" s="15" t="s">
        <v>77</v>
      </c>
      <c r="AY186" s="293" t="s">
        <v>132</v>
      </c>
    </row>
    <row r="187" s="13" customFormat="1">
      <c r="A187" s="13"/>
      <c r="B187" s="261"/>
      <c r="C187" s="262"/>
      <c r="D187" s="263" t="s">
        <v>140</v>
      </c>
      <c r="E187" s="264" t="s">
        <v>1</v>
      </c>
      <c r="F187" s="265" t="s">
        <v>430</v>
      </c>
      <c r="G187" s="262"/>
      <c r="H187" s="266">
        <v>13</v>
      </c>
      <c r="I187" s="267"/>
      <c r="J187" s="262"/>
      <c r="K187" s="262"/>
      <c r="L187" s="268"/>
      <c r="M187" s="269"/>
      <c r="N187" s="270"/>
      <c r="O187" s="270"/>
      <c r="P187" s="270"/>
      <c r="Q187" s="270"/>
      <c r="R187" s="270"/>
      <c r="S187" s="270"/>
      <c r="T187" s="27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72" t="s">
        <v>140</v>
      </c>
      <c r="AU187" s="272" t="s">
        <v>90</v>
      </c>
      <c r="AV187" s="13" t="s">
        <v>90</v>
      </c>
      <c r="AW187" s="13" t="s">
        <v>30</v>
      </c>
      <c r="AX187" s="13" t="s">
        <v>77</v>
      </c>
      <c r="AY187" s="272" t="s">
        <v>132</v>
      </c>
    </row>
    <row r="188" s="15" customFormat="1">
      <c r="A188" s="15"/>
      <c r="B188" s="284"/>
      <c r="C188" s="285"/>
      <c r="D188" s="263" t="s">
        <v>140</v>
      </c>
      <c r="E188" s="286" t="s">
        <v>1</v>
      </c>
      <c r="F188" s="287" t="s">
        <v>431</v>
      </c>
      <c r="G188" s="285"/>
      <c r="H188" s="286" t="s">
        <v>1</v>
      </c>
      <c r="I188" s="288"/>
      <c r="J188" s="285"/>
      <c r="K188" s="285"/>
      <c r="L188" s="289"/>
      <c r="M188" s="290"/>
      <c r="N188" s="291"/>
      <c r="O188" s="291"/>
      <c r="P188" s="291"/>
      <c r="Q188" s="291"/>
      <c r="R188" s="291"/>
      <c r="S188" s="291"/>
      <c r="T188" s="292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93" t="s">
        <v>140</v>
      </c>
      <c r="AU188" s="293" t="s">
        <v>90</v>
      </c>
      <c r="AV188" s="15" t="s">
        <v>84</v>
      </c>
      <c r="AW188" s="15" t="s">
        <v>30</v>
      </c>
      <c r="AX188" s="15" t="s">
        <v>77</v>
      </c>
      <c r="AY188" s="293" t="s">
        <v>132</v>
      </c>
    </row>
    <row r="189" s="13" customFormat="1">
      <c r="A189" s="13"/>
      <c r="B189" s="261"/>
      <c r="C189" s="262"/>
      <c r="D189" s="263" t="s">
        <v>140</v>
      </c>
      <c r="E189" s="264" t="s">
        <v>1</v>
      </c>
      <c r="F189" s="265" t="s">
        <v>425</v>
      </c>
      <c r="G189" s="262"/>
      <c r="H189" s="266">
        <v>2</v>
      </c>
      <c r="I189" s="267"/>
      <c r="J189" s="262"/>
      <c r="K189" s="262"/>
      <c r="L189" s="268"/>
      <c r="M189" s="269"/>
      <c r="N189" s="270"/>
      <c r="O189" s="270"/>
      <c r="P189" s="270"/>
      <c r="Q189" s="270"/>
      <c r="R189" s="270"/>
      <c r="S189" s="270"/>
      <c r="T189" s="27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72" t="s">
        <v>140</v>
      </c>
      <c r="AU189" s="272" t="s">
        <v>90</v>
      </c>
      <c r="AV189" s="13" t="s">
        <v>90</v>
      </c>
      <c r="AW189" s="13" t="s">
        <v>30</v>
      </c>
      <c r="AX189" s="13" t="s">
        <v>77</v>
      </c>
      <c r="AY189" s="272" t="s">
        <v>132</v>
      </c>
    </row>
    <row r="190" s="16" customFormat="1">
      <c r="A190" s="16"/>
      <c r="B190" s="316"/>
      <c r="C190" s="317"/>
      <c r="D190" s="263" t="s">
        <v>140</v>
      </c>
      <c r="E190" s="318" t="s">
        <v>1</v>
      </c>
      <c r="F190" s="319" t="s">
        <v>369</v>
      </c>
      <c r="G190" s="317"/>
      <c r="H190" s="320">
        <v>15</v>
      </c>
      <c r="I190" s="321"/>
      <c r="J190" s="317"/>
      <c r="K190" s="317"/>
      <c r="L190" s="322"/>
      <c r="M190" s="323"/>
      <c r="N190" s="324"/>
      <c r="O190" s="324"/>
      <c r="P190" s="324"/>
      <c r="Q190" s="324"/>
      <c r="R190" s="324"/>
      <c r="S190" s="324"/>
      <c r="T190" s="325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T190" s="326" t="s">
        <v>140</v>
      </c>
      <c r="AU190" s="326" t="s">
        <v>90</v>
      </c>
      <c r="AV190" s="16" t="s">
        <v>148</v>
      </c>
      <c r="AW190" s="16" t="s">
        <v>30</v>
      </c>
      <c r="AX190" s="16" t="s">
        <v>77</v>
      </c>
      <c r="AY190" s="326" t="s">
        <v>132</v>
      </c>
    </row>
    <row r="191" s="14" customFormat="1">
      <c r="A191" s="14"/>
      <c r="B191" s="273"/>
      <c r="C191" s="274"/>
      <c r="D191" s="263" t="s">
        <v>140</v>
      </c>
      <c r="E191" s="275" t="s">
        <v>1</v>
      </c>
      <c r="F191" s="276" t="s">
        <v>142</v>
      </c>
      <c r="G191" s="274"/>
      <c r="H191" s="277">
        <v>15</v>
      </c>
      <c r="I191" s="278"/>
      <c r="J191" s="274"/>
      <c r="K191" s="274"/>
      <c r="L191" s="279"/>
      <c r="M191" s="280"/>
      <c r="N191" s="281"/>
      <c r="O191" s="281"/>
      <c r="P191" s="281"/>
      <c r="Q191" s="281"/>
      <c r="R191" s="281"/>
      <c r="S191" s="281"/>
      <c r="T191" s="28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83" t="s">
        <v>140</v>
      </c>
      <c r="AU191" s="283" t="s">
        <v>90</v>
      </c>
      <c r="AV191" s="14" t="s">
        <v>138</v>
      </c>
      <c r="AW191" s="14" t="s">
        <v>30</v>
      </c>
      <c r="AX191" s="14" t="s">
        <v>84</v>
      </c>
      <c r="AY191" s="283" t="s">
        <v>132</v>
      </c>
    </row>
    <row r="192" s="2" customFormat="1" ht="33" customHeight="1">
      <c r="A192" s="39"/>
      <c r="B192" s="40"/>
      <c r="C192" s="247" t="s">
        <v>209</v>
      </c>
      <c r="D192" s="247" t="s">
        <v>134</v>
      </c>
      <c r="E192" s="248" t="s">
        <v>432</v>
      </c>
      <c r="F192" s="249" t="s">
        <v>433</v>
      </c>
      <c r="G192" s="250" t="s">
        <v>155</v>
      </c>
      <c r="H192" s="251">
        <v>64.099999999999994</v>
      </c>
      <c r="I192" s="252"/>
      <c r="J192" s="251">
        <f>ROUND(I192*H192,3)</f>
        <v>0</v>
      </c>
      <c r="K192" s="253"/>
      <c r="L192" s="45"/>
      <c r="M192" s="254" t="s">
        <v>1</v>
      </c>
      <c r="N192" s="255" t="s">
        <v>43</v>
      </c>
      <c r="O192" s="92"/>
      <c r="P192" s="256">
        <f>O192*H192</f>
        <v>0</v>
      </c>
      <c r="Q192" s="256">
        <v>0.096009999999999998</v>
      </c>
      <c r="R192" s="256">
        <f>Q192*H192</f>
        <v>6.154240999999999</v>
      </c>
      <c r="S192" s="256">
        <v>0</v>
      </c>
      <c r="T192" s="25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8" t="s">
        <v>138</v>
      </c>
      <c r="AT192" s="258" t="s">
        <v>134</v>
      </c>
      <c r="AU192" s="258" t="s">
        <v>90</v>
      </c>
      <c r="AY192" s="18" t="s">
        <v>132</v>
      </c>
      <c r="BE192" s="259">
        <f>IF(N192="základná",J192,0)</f>
        <v>0</v>
      </c>
      <c r="BF192" s="259">
        <f>IF(N192="znížená",J192,0)</f>
        <v>0</v>
      </c>
      <c r="BG192" s="259">
        <f>IF(N192="zákl. prenesená",J192,0)</f>
        <v>0</v>
      </c>
      <c r="BH192" s="259">
        <f>IF(N192="zníž. prenesená",J192,0)</f>
        <v>0</v>
      </c>
      <c r="BI192" s="259">
        <f>IF(N192="nulová",J192,0)</f>
        <v>0</v>
      </c>
      <c r="BJ192" s="18" t="s">
        <v>90</v>
      </c>
      <c r="BK192" s="260">
        <f>ROUND(I192*H192,3)</f>
        <v>0</v>
      </c>
      <c r="BL192" s="18" t="s">
        <v>138</v>
      </c>
      <c r="BM192" s="258" t="s">
        <v>434</v>
      </c>
    </row>
    <row r="193" s="15" customFormat="1">
      <c r="A193" s="15"/>
      <c r="B193" s="284"/>
      <c r="C193" s="285"/>
      <c r="D193" s="263" t="s">
        <v>140</v>
      </c>
      <c r="E193" s="286" t="s">
        <v>1</v>
      </c>
      <c r="F193" s="287" t="s">
        <v>435</v>
      </c>
      <c r="G193" s="285"/>
      <c r="H193" s="286" t="s">
        <v>1</v>
      </c>
      <c r="I193" s="288"/>
      <c r="J193" s="285"/>
      <c r="K193" s="285"/>
      <c r="L193" s="289"/>
      <c r="M193" s="290"/>
      <c r="N193" s="291"/>
      <c r="O193" s="291"/>
      <c r="P193" s="291"/>
      <c r="Q193" s="291"/>
      <c r="R193" s="291"/>
      <c r="S193" s="291"/>
      <c r="T193" s="292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93" t="s">
        <v>140</v>
      </c>
      <c r="AU193" s="293" t="s">
        <v>90</v>
      </c>
      <c r="AV193" s="15" t="s">
        <v>84</v>
      </c>
      <c r="AW193" s="15" t="s">
        <v>30</v>
      </c>
      <c r="AX193" s="15" t="s">
        <v>77</v>
      </c>
      <c r="AY193" s="293" t="s">
        <v>132</v>
      </c>
    </row>
    <row r="194" s="13" customFormat="1">
      <c r="A194" s="13"/>
      <c r="B194" s="261"/>
      <c r="C194" s="262"/>
      <c r="D194" s="263" t="s">
        <v>140</v>
      </c>
      <c r="E194" s="264" t="s">
        <v>1</v>
      </c>
      <c r="F194" s="265" t="s">
        <v>436</v>
      </c>
      <c r="G194" s="262"/>
      <c r="H194" s="266">
        <v>64.099999999999994</v>
      </c>
      <c r="I194" s="267"/>
      <c r="J194" s="262"/>
      <c r="K194" s="262"/>
      <c r="L194" s="268"/>
      <c r="M194" s="269"/>
      <c r="N194" s="270"/>
      <c r="O194" s="270"/>
      <c r="P194" s="270"/>
      <c r="Q194" s="270"/>
      <c r="R194" s="270"/>
      <c r="S194" s="270"/>
      <c r="T194" s="27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72" t="s">
        <v>140</v>
      </c>
      <c r="AU194" s="272" t="s">
        <v>90</v>
      </c>
      <c r="AV194" s="13" t="s">
        <v>90</v>
      </c>
      <c r="AW194" s="13" t="s">
        <v>30</v>
      </c>
      <c r="AX194" s="13" t="s">
        <v>77</v>
      </c>
      <c r="AY194" s="272" t="s">
        <v>132</v>
      </c>
    </row>
    <row r="195" s="16" customFormat="1">
      <c r="A195" s="16"/>
      <c r="B195" s="316"/>
      <c r="C195" s="317"/>
      <c r="D195" s="263" t="s">
        <v>140</v>
      </c>
      <c r="E195" s="318" t="s">
        <v>1</v>
      </c>
      <c r="F195" s="319" t="s">
        <v>369</v>
      </c>
      <c r="G195" s="317"/>
      <c r="H195" s="320">
        <v>64.099999999999994</v>
      </c>
      <c r="I195" s="321"/>
      <c r="J195" s="317"/>
      <c r="K195" s="317"/>
      <c r="L195" s="322"/>
      <c r="M195" s="323"/>
      <c r="N195" s="324"/>
      <c r="O195" s="324"/>
      <c r="P195" s="324"/>
      <c r="Q195" s="324"/>
      <c r="R195" s="324"/>
      <c r="S195" s="324"/>
      <c r="T195" s="325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T195" s="326" t="s">
        <v>140</v>
      </c>
      <c r="AU195" s="326" t="s">
        <v>90</v>
      </c>
      <c r="AV195" s="16" t="s">
        <v>148</v>
      </c>
      <c r="AW195" s="16" t="s">
        <v>30</v>
      </c>
      <c r="AX195" s="16" t="s">
        <v>77</v>
      </c>
      <c r="AY195" s="326" t="s">
        <v>132</v>
      </c>
    </row>
    <row r="196" s="14" customFormat="1">
      <c r="A196" s="14"/>
      <c r="B196" s="273"/>
      <c r="C196" s="274"/>
      <c r="D196" s="263" t="s">
        <v>140</v>
      </c>
      <c r="E196" s="275" t="s">
        <v>1</v>
      </c>
      <c r="F196" s="276" t="s">
        <v>142</v>
      </c>
      <c r="G196" s="274"/>
      <c r="H196" s="277">
        <v>64.099999999999994</v>
      </c>
      <c r="I196" s="278"/>
      <c r="J196" s="274"/>
      <c r="K196" s="274"/>
      <c r="L196" s="279"/>
      <c r="M196" s="280"/>
      <c r="N196" s="281"/>
      <c r="O196" s="281"/>
      <c r="P196" s="281"/>
      <c r="Q196" s="281"/>
      <c r="R196" s="281"/>
      <c r="S196" s="281"/>
      <c r="T196" s="28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83" t="s">
        <v>140</v>
      </c>
      <c r="AU196" s="283" t="s">
        <v>90</v>
      </c>
      <c r="AV196" s="14" t="s">
        <v>138</v>
      </c>
      <c r="AW196" s="14" t="s">
        <v>30</v>
      </c>
      <c r="AX196" s="14" t="s">
        <v>84</v>
      </c>
      <c r="AY196" s="283" t="s">
        <v>132</v>
      </c>
    </row>
    <row r="197" s="2" customFormat="1" ht="21.75" customHeight="1">
      <c r="A197" s="39"/>
      <c r="B197" s="40"/>
      <c r="C197" s="247" t="s">
        <v>213</v>
      </c>
      <c r="D197" s="247" t="s">
        <v>134</v>
      </c>
      <c r="E197" s="248" t="s">
        <v>437</v>
      </c>
      <c r="F197" s="249" t="s">
        <v>438</v>
      </c>
      <c r="G197" s="250" t="s">
        <v>155</v>
      </c>
      <c r="H197" s="251">
        <v>64.099999999999994</v>
      </c>
      <c r="I197" s="252"/>
      <c r="J197" s="251">
        <f>ROUND(I197*H197,3)</f>
        <v>0</v>
      </c>
      <c r="K197" s="253"/>
      <c r="L197" s="45"/>
      <c r="M197" s="254" t="s">
        <v>1</v>
      </c>
      <c r="N197" s="255" t="s">
        <v>43</v>
      </c>
      <c r="O197" s="92"/>
      <c r="P197" s="256">
        <f>O197*H197</f>
        <v>0</v>
      </c>
      <c r="Q197" s="256">
        <v>0.00059000000000000003</v>
      </c>
      <c r="R197" s="256">
        <f>Q197*H197</f>
        <v>0.037818999999999998</v>
      </c>
      <c r="S197" s="256">
        <v>0</v>
      </c>
      <c r="T197" s="25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8" t="s">
        <v>138</v>
      </c>
      <c r="AT197" s="258" t="s">
        <v>134</v>
      </c>
      <c r="AU197" s="258" t="s">
        <v>90</v>
      </c>
      <c r="AY197" s="18" t="s">
        <v>132</v>
      </c>
      <c r="BE197" s="259">
        <f>IF(N197="základná",J197,0)</f>
        <v>0</v>
      </c>
      <c r="BF197" s="259">
        <f>IF(N197="znížená",J197,0)</f>
        <v>0</v>
      </c>
      <c r="BG197" s="259">
        <f>IF(N197="zákl. prenesená",J197,0)</f>
        <v>0</v>
      </c>
      <c r="BH197" s="259">
        <f>IF(N197="zníž. prenesená",J197,0)</f>
        <v>0</v>
      </c>
      <c r="BI197" s="259">
        <f>IF(N197="nulová",J197,0)</f>
        <v>0</v>
      </c>
      <c r="BJ197" s="18" t="s">
        <v>90</v>
      </c>
      <c r="BK197" s="260">
        <f>ROUND(I197*H197,3)</f>
        <v>0</v>
      </c>
      <c r="BL197" s="18" t="s">
        <v>138</v>
      </c>
      <c r="BM197" s="258" t="s">
        <v>439</v>
      </c>
    </row>
    <row r="198" s="15" customFormat="1">
      <c r="A198" s="15"/>
      <c r="B198" s="284"/>
      <c r="C198" s="285"/>
      <c r="D198" s="263" t="s">
        <v>140</v>
      </c>
      <c r="E198" s="286" t="s">
        <v>1</v>
      </c>
      <c r="F198" s="287" t="s">
        <v>440</v>
      </c>
      <c r="G198" s="285"/>
      <c r="H198" s="286" t="s">
        <v>1</v>
      </c>
      <c r="I198" s="288"/>
      <c r="J198" s="285"/>
      <c r="K198" s="285"/>
      <c r="L198" s="289"/>
      <c r="M198" s="290"/>
      <c r="N198" s="291"/>
      <c r="O198" s="291"/>
      <c r="P198" s="291"/>
      <c r="Q198" s="291"/>
      <c r="R198" s="291"/>
      <c r="S198" s="291"/>
      <c r="T198" s="292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93" t="s">
        <v>140</v>
      </c>
      <c r="AU198" s="293" t="s">
        <v>90</v>
      </c>
      <c r="AV198" s="15" t="s">
        <v>84</v>
      </c>
      <c r="AW198" s="15" t="s">
        <v>30</v>
      </c>
      <c r="AX198" s="15" t="s">
        <v>77</v>
      </c>
      <c r="AY198" s="293" t="s">
        <v>132</v>
      </c>
    </row>
    <row r="199" s="13" customFormat="1">
      <c r="A199" s="13"/>
      <c r="B199" s="261"/>
      <c r="C199" s="262"/>
      <c r="D199" s="263" t="s">
        <v>140</v>
      </c>
      <c r="E199" s="264" t="s">
        <v>1</v>
      </c>
      <c r="F199" s="265" t="s">
        <v>436</v>
      </c>
      <c r="G199" s="262"/>
      <c r="H199" s="266">
        <v>64.099999999999994</v>
      </c>
      <c r="I199" s="267"/>
      <c r="J199" s="262"/>
      <c r="K199" s="262"/>
      <c r="L199" s="268"/>
      <c r="M199" s="269"/>
      <c r="N199" s="270"/>
      <c r="O199" s="270"/>
      <c r="P199" s="270"/>
      <c r="Q199" s="270"/>
      <c r="R199" s="270"/>
      <c r="S199" s="270"/>
      <c r="T199" s="27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72" t="s">
        <v>140</v>
      </c>
      <c r="AU199" s="272" t="s">
        <v>90</v>
      </c>
      <c r="AV199" s="13" t="s">
        <v>90</v>
      </c>
      <c r="AW199" s="13" t="s">
        <v>30</v>
      </c>
      <c r="AX199" s="13" t="s">
        <v>77</v>
      </c>
      <c r="AY199" s="272" t="s">
        <v>132</v>
      </c>
    </row>
    <row r="200" s="16" customFormat="1">
      <c r="A200" s="16"/>
      <c r="B200" s="316"/>
      <c r="C200" s="317"/>
      <c r="D200" s="263" t="s">
        <v>140</v>
      </c>
      <c r="E200" s="318" t="s">
        <v>1</v>
      </c>
      <c r="F200" s="319" t="s">
        <v>369</v>
      </c>
      <c r="G200" s="317"/>
      <c r="H200" s="320">
        <v>64.099999999999994</v>
      </c>
      <c r="I200" s="321"/>
      <c r="J200" s="317"/>
      <c r="K200" s="317"/>
      <c r="L200" s="322"/>
      <c r="M200" s="323"/>
      <c r="N200" s="324"/>
      <c r="O200" s="324"/>
      <c r="P200" s="324"/>
      <c r="Q200" s="324"/>
      <c r="R200" s="324"/>
      <c r="S200" s="324"/>
      <c r="T200" s="325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T200" s="326" t="s">
        <v>140</v>
      </c>
      <c r="AU200" s="326" t="s">
        <v>90</v>
      </c>
      <c r="AV200" s="16" t="s">
        <v>148</v>
      </c>
      <c r="AW200" s="16" t="s">
        <v>30</v>
      </c>
      <c r="AX200" s="16" t="s">
        <v>77</v>
      </c>
      <c r="AY200" s="326" t="s">
        <v>132</v>
      </c>
    </row>
    <row r="201" s="14" customFormat="1">
      <c r="A201" s="14"/>
      <c r="B201" s="273"/>
      <c r="C201" s="274"/>
      <c r="D201" s="263" t="s">
        <v>140</v>
      </c>
      <c r="E201" s="275" t="s">
        <v>1</v>
      </c>
      <c r="F201" s="276" t="s">
        <v>142</v>
      </c>
      <c r="G201" s="274"/>
      <c r="H201" s="277">
        <v>64.099999999999994</v>
      </c>
      <c r="I201" s="278"/>
      <c r="J201" s="274"/>
      <c r="K201" s="274"/>
      <c r="L201" s="279"/>
      <c r="M201" s="280"/>
      <c r="N201" s="281"/>
      <c r="O201" s="281"/>
      <c r="P201" s="281"/>
      <c r="Q201" s="281"/>
      <c r="R201" s="281"/>
      <c r="S201" s="281"/>
      <c r="T201" s="28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83" t="s">
        <v>140</v>
      </c>
      <c r="AU201" s="283" t="s">
        <v>90</v>
      </c>
      <c r="AV201" s="14" t="s">
        <v>138</v>
      </c>
      <c r="AW201" s="14" t="s">
        <v>30</v>
      </c>
      <c r="AX201" s="14" t="s">
        <v>84</v>
      </c>
      <c r="AY201" s="283" t="s">
        <v>132</v>
      </c>
    </row>
    <row r="202" s="2" customFormat="1" ht="21.75" customHeight="1">
      <c r="A202" s="39"/>
      <c r="B202" s="40"/>
      <c r="C202" s="247" t="s">
        <v>196</v>
      </c>
      <c r="D202" s="247" t="s">
        <v>134</v>
      </c>
      <c r="E202" s="248" t="s">
        <v>441</v>
      </c>
      <c r="F202" s="249" t="s">
        <v>442</v>
      </c>
      <c r="G202" s="250" t="s">
        <v>155</v>
      </c>
      <c r="H202" s="251">
        <v>14.73</v>
      </c>
      <c r="I202" s="252"/>
      <c r="J202" s="251">
        <f>ROUND(I202*H202,3)</f>
        <v>0</v>
      </c>
      <c r="K202" s="253"/>
      <c r="L202" s="45"/>
      <c r="M202" s="254" t="s">
        <v>1</v>
      </c>
      <c r="N202" s="255" t="s">
        <v>43</v>
      </c>
      <c r="O202" s="92"/>
      <c r="P202" s="256">
        <f>O202*H202</f>
        <v>0</v>
      </c>
      <c r="Q202" s="256">
        <v>0</v>
      </c>
      <c r="R202" s="256">
        <f>Q202*H202</f>
        <v>0</v>
      </c>
      <c r="S202" s="256">
        <v>0</v>
      </c>
      <c r="T202" s="25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8" t="s">
        <v>138</v>
      </c>
      <c r="AT202" s="258" t="s">
        <v>134</v>
      </c>
      <c r="AU202" s="258" t="s">
        <v>90</v>
      </c>
      <c r="AY202" s="18" t="s">
        <v>132</v>
      </c>
      <c r="BE202" s="259">
        <f>IF(N202="základná",J202,0)</f>
        <v>0</v>
      </c>
      <c r="BF202" s="259">
        <f>IF(N202="znížená",J202,0)</f>
        <v>0</v>
      </c>
      <c r="BG202" s="259">
        <f>IF(N202="zákl. prenesená",J202,0)</f>
        <v>0</v>
      </c>
      <c r="BH202" s="259">
        <f>IF(N202="zníž. prenesená",J202,0)</f>
        <v>0</v>
      </c>
      <c r="BI202" s="259">
        <f>IF(N202="nulová",J202,0)</f>
        <v>0</v>
      </c>
      <c r="BJ202" s="18" t="s">
        <v>90</v>
      </c>
      <c r="BK202" s="260">
        <f>ROUND(I202*H202,3)</f>
        <v>0</v>
      </c>
      <c r="BL202" s="18" t="s">
        <v>138</v>
      </c>
      <c r="BM202" s="258" t="s">
        <v>443</v>
      </c>
    </row>
    <row r="203" s="15" customFormat="1">
      <c r="A203" s="15"/>
      <c r="B203" s="284"/>
      <c r="C203" s="285"/>
      <c r="D203" s="263" t="s">
        <v>140</v>
      </c>
      <c r="E203" s="286" t="s">
        <v>1</v>
      </c>
      <c r="F203" s="287" t="s">
        <v>444</v>
      </c>
      <c r="G203" s="285"/>
      <c r="H203" s="286" t="s">
        <v>1</v>
      </c>
      <c r="I203" s="288"/>
      <c r="J203" s="285"/>
      <c r="K203" s="285"/>
      <c r="L203" s="289"/>
      <c r="M203" s="290"/>
      <c r="N203" s="291"/>
      <c r="O203" s="291"/>
      <c r="P203" s="291"/>
      <c r="Q203" s="291"/>
      <c r="R203" s="291"/>
      <c r="S203" s="291"/>
      <c r="T203" s="29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93" t="s">
        <v>140</v>
      </c>
      <c r="AU203" s="293" t="s">
        <v>90</v>
      </c>
      <c r="AV203" s="15" t="s">
        <v>84</v>
      </c>
      <c r="AW203" s="15" t="s">
        <v>30</v>
      </c>
      <c r="AX203" s="15" t="s">
        <v>77</v>
      </c>
      <c r="AY203" s="293" t="s">
        <v>132</v>
      </c>
    </row>
    <row r="204" s="13" customFormat="1">
      <c r="A204" s="13"/>
      <c r="B204" s="261"/>
      <c r="C204" s="262"/>
      <c r="D204" s="263" t="s">
        <v>140</v>
      </c>
      <c r="E204" s="264" t="s">
        <v>1</v>
      </c>
      <c r="F204" s="265" t="s">
        <v>445</v>
      </c>
      <c r="G204" s="262"/>
      <c r="H204" s="266">
        <v>14.73</v>
      </c>
      <c r="I204" s="267"/>
      <c r="J204" s="262"/>
      <c r="K204" s="262"/>
      <c r="L204" s="268"/>
      <c r="M204" s="269"/>
      <c r="N204" s="270"/>
      <c r="O204" s="270"/>
      <c r="P204" s="270"/>
      <c r="Q204" s="270"/>
      <c r="R204" s="270"/>
      <c r="S204" s="270"/>
      <c r="T204" s="27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72" t="s">
        <v>140</v>
      </c>
      <c r="AU204" s="272" t="s">
        <v>90</v>
      </c>
      <c r="AV204" s="13" t="s">
        <v>90</v>
      </c>
      <c r="AW204" s="13" t="s">
        <v>30</v>
      </c>
      <c r="AX204" s="13" t="s">
        <v>77</v>
      </c>
      <c r="AY204" s="272" t="s">
        <v>132</v>
      </c>
    </row>
    <row r="205" s="16" customFormat="1">
      <c r="A205" s="16"/>
      <c r="B205" s="316"/>
      <c r="C205" s="317"/>
      <c r="D205" s="263" t="s">
        <v>140</v>
      </c>
      <c r="E205" s="318" t="s">
        <v>1</v>
      </c>
      <c r="F205" s="319" t="s">
        <v>369</v>
      </c>
      <c r="G205" s="317"/>
      <c r="H205" s="320">
        <v>14.73</v>
      </c>
      <c r="I205" s="321"/>
      <c r="J205" s="317"/>
      <c r="K205" s="317"/>
      <c r="L205" s="322"/>
      <c r="M205" s="323"/>
      <c r="N205" s="324"/>
      <c r="O205" s="324"/>
      <c r="P205" s="324"/>
      <c r="Q205" s="324"/>
      <c r="R205" s="324"/>
      <c r="S205" s="324"/>
      <c r="T205" s="325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T205" s="326" t="s">
        <v>140</v>
      </c>
      <c r="AU205" s="326" t="s">
        <v>90</v>
      </c>
      <c r="AV205" s="16" t="s">
        <v>148</v>
      </c>
      <c r="AW205" s="16" t="s">
        <v>30</v>
      </c>
      <c r="AX205" s="16" t="s">
        <v>77</v>
      </c>
      <c r="AY205" s="326" t="s">
        <v>132</v>
      </c>
    </row>
    <row r="206" s="14" customFormat="1">
      <c r="A206" s="14"/>
      <c r="B206" s="273"/>
      <c r="C206" s="274"/>
      <c r="D206" s="263" t="s">
        <v>140</v>
      </c>
      <c r="E206" s="275" t="s">
        <v>1</v>
      </c>
      <c r="F206" s="276" t="s">
        <v>142</v>
      </c>
      <c r="G206" s="274"/>
      <c r="H206" s="277">
        <v>14.73</v>
      </c>
      <c r="I206" s="278"/>
      <c r="J206" s="274"/>
      <c r="K206" s="274"/>
      <c r="L206" s="279"/>
      <c r="M206" s="280"/>
      <c r="N206" s="281"/>
      <c r="O206" s="281"/>
      <c r="P206" s="281"/>
      <c r="Q206" s="281"/>
      <c r="R206" s="281"/>
      <c r="S206" s="281"/>
      <c r="T206" s="28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83" t="s">
        <v>140</v>
      </c>
      <c r="AU206" s="283" t="s">
        <v>90</v>
      </c>
      <c r="AV206" s="14" t="s">
        <v>138</v>
      </c>
      <c r="AW206" s="14" t="s">
        <v>30</v>
      </c>
      <c r="AX206" s="14" t="s">
        <v>84</v>
      </c>
      <c r="AY206" s="283" t="s">
        <v>132</v>
      </c>
    </row>
    <row r="207" s="2" customFormat="1" ht="21.75" customHeight="1">
      <c r="A207" s="39"/>
      <c r="B207" s="40"/>
      <c r="C207" s="247" t="s">
        <v>192</v>
      </c>
      <c r="D207" s="247" t="s">
        <v>134</v>
      </c>
      <c r="E207" s="248" t="s">
        <v>446</v>
      </c>
      <c r="F207" s="249" t="s">
        <v>447</v>
      </c>
      <c r="G207" s="250" t="s">
        <v>155</v>
      </c>
      <c r="H207" s="251">
        <v>14.73</v>
      </c>
      <c r="I207" s="252"/>
      <c r="J207" s="251">
        <f>ROUND(I207*H207,3)</f>
        <v>0</v>
      </c>
      <c r="K207" s="253"/>
      <c r="L207" s="45"/>
      <c r="M207" s="254" t="s">
        <v>1</v>
      </c>
      <c r="N207" s="255" t="s">
        <v>43</v>
      </c>
      <c r="O207" s="92"/>
      <c r="P207" s="256">
        <f>O207*H207</f>
        <v>0</v>
      </c>
      <c r="Q207" s="256">
        <v>0</v>
      </c>
      <c r="R207" s="256">
        <f>Q207*H207</f>
        <v>0</v>
      </c>
      <c r="S207" s="256">
        <v>0</v>
      </c>
      <c r="T207" s="25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8" t="s">
        <v>138</v>
      </c>
      <c r="AT207" s="258" t="s">
        <v>134</v>
      </c>
      <c r="AU207" s="258" t="s">
        <v>90</v>
      </c>
      <c r="AY207" s="18" t="s">
        <v>132</v>
      </c>
      <c r="BE207" s="259">
        <f>IF(N207="základná",J207,0)</f>
        <v>0</v>
      </c>
      <c r="BF207" s="259">
        <f>IF(N207="znížená",J207,0)</f>
        <v>0</v>
      </c>
      <c r="BG207" s="259">
        <f>IF(N207="zákl. prenesená",J207,0)</f>
        <v>0</v>
      </c>
      <c r="BH207" s="259">
        <f>IF(N207="zníž. prenesená",J207,0)</f>
        <v>0</v>
      </c>
      <c r="BI207" s="259">
        <f>IF(N207="nulová",J207,0)</f>
        <v>0</v>
      </c>
      <c r="BJ207" s="18" t="s">
        <v>90</v>
      </c>
      <c r="BK207" s="260">
        <f>ROUND(I207*H207,3)</f>
        <v>0</v>
      </c>
      <c r="BL207" s="18" t="s">
        <v>138</v>
      </c>
      <c r="BM207" s="258" t="s">
        <v>448</v>
      </c>
    </row>
    <row r="208" s="15" customFormat="1">
      <c r="A208" s="15"/>
      <c r="B208" s="284"/>
      <c r="C208" s="285"/>
      <c r="D208" s="263" t="s">
        <v>140</v>
      </c>
      <c r="E208" s="286" t="s">
        <v>1</v>
      </c>
      <c r="F208" s="287" t="s">
        <v>449</v>
      </c>
      <c r="G208" s="285"/>
      <c r="H208" s="286" t="s">
        <v>1</v>
      </c>
      <c r="I208" s="288"/>
      <c r="J208" s="285"/>
      <c r="K208" s="285"/>
      <c r="L208" s="289"/>
      <c r="M208" s="290"/>
      <c r="N208" s="291"/>
      <c r="O208" s="291"/>
      <c r="P208" s="291"/>
      <c r="Q208" s="291"/>
      <c r="R208" s="291"/>
      <c r="S208" s="291"/>
      <c r="T208" s="292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93" t="s">
        <v>140</v>
      </c>
      <c r="AU208" s="293" t="s">
        <v>90</v>
      </c>
      <c r="AV208" s="15" t="s">
        <v>84</v>
      </c>
      <c r="AW208" s="15" t="s">
        <v>30</v>
      </c>
      <c r="AX208" s="15" t="s">
        <v>77</v>
      </c>
      <c r="AY208" s="293" t="s">
        <v>132</v>
      </c>
    </row>
    <row r="209" s="13" customFormat="1">
      <c r="A209" s="13"/>
      <c r="B209" s="261"/>
      <c r="C209" s="262"/>
      <c r="D209" s="263" t="s">
        <v>140</v>
      </c>
      <c r="E209" s="264" t="s">
        <v>1</v>
      </c>
      <c r="F209" s="265" t="s">
        <v>445</v>
      </c>
      <c r="G209" s="262"/>
      <c r="H209" s="266">
        <v>14.73</v>
      </c>
      <c r="I209" s="267"/>
      <c r="J209" s="262"/>
      <c r="K209" s="262"/>
      <c r="L209" s="268"/>
      <c r="M209" s="269"/>
      <c r="N209" s="270"/>
      <c r="O209" s="270"/>
      <c r="P209" s="270"/>
      <c r="Q209" s="270"/>
      <c r="R209" s="270"/>
      <c r="S209" s="270"/>
      <c r="T209" s="27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72" t="s">
        <v>140</v>
      </c>
      <c r="AU209" s="272" t="s">
        <v>90</v>
      </c>
      <c r="AV209" s="13" t="s">
        <v>90</v>
      </c>
      <c r="AW209" s="13" t="s">
        <v>30</v>
      </c>
      <c r="AX209" s="13" t="s">
        <v>77</v>
      </c>
      <c r="AY209" s="272" t="s">
        <v>132</v>
      </c>
    </row>
    <row r="210" s="16" customFormat="1">
      <c r="A210" s="16"/>
      <c r="B210" s="316"/>
      <c r="C210" s="317"/>
      <c r="D210" s="263" t="s">
        <v>140</v>
      </c>
      <c r="E210" s="318" t="s">
        <v>1</v>
      </c>
      <c r="F210" s="319" t="s">
        <v>369</v>
      </c>
      <c r="G210" s="317"/>
      <c r="H210" s="320">
        <v>14.73</v>
      </c>
      <c r="I210" s="321"/>
      <c r="J210" s="317"/>
      <c r="K210" s="317"/>
      <c r="L210" s="322"/>
      <c r="M210" s="323"/>
      <c r="N210" s="324"/>
      <c r="O210" s="324"/>
      <c r="P210" s="324"/>
      <c r="Q210" s="324"/>
      <c r="R210" s="324"/>
      <c r="S210" s="324"/>
      <c r="T210" s="325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T210" s="326" t="s">
        <v>140</v>
      </c>
      <c r="AU210" s="326" t="s">
        <v>90</v>
      </c>
      <c r="AV210" s="16" t="s">
        <v>148</v>
      </c>
      <c r="AW210" s="16" t="s">
        <v>30</v>
      </c>
      <c r="AX210" s="16" t="s">
        <v>77</v>
      </c>
      <c r="AY210" s="326" t="s">
        <v>132</v>
      </c>
    </row>
    <row r="211" s="14" customFormat="1">
      <c r="A211" s="14"/>
      <c r="B211" s="273"/>
      <c r="C211" s="274"/>
      <c r="D211" s="263" t="s">
        <v>140</v>
      </c>
      <c r="E211" s="275" t="s">
        <v>1</v>
      </c>
      <c r="F211" s="276" t="s">
        <v>142</v>
      </c>
      <c r="G211" s="274"/>
      <c r="H211" s="277">
        <v>14.73</v>
      </c>
      <c r="I211" s="278"/>
      <c r="J211" s="274"/>
      <c r="K211" s="274"/>
      <c r="L211" s="279"/>
      <c r="M211" s="280"/>
      <c r="N211" s="281"/>
      <c r="O211" s="281"/>
      <c r="P211" s="281"/>
      <c r="Q211" s="281"/>
      <c r="R211" s="281"/>
      <c r="S211" s="281"/>
      <c r="T211" s="28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3" t="s">
        <v>140</v>
      </c>
      <c r="AU211" s="283" t="s">
        <v>90</v>
      </c>
      <c r="AV211" s="14" t="s">
        <v>138</v>
      </c>
      <c r="AW211" s="14" t="s">
        <v>30</v>
      </c>
      <c r="AX211" s="14" t="s">
        <v>84</v>
      </c>
      <c r="AY211" s="283" t="s">
        <v>132</v>
      </c>
    </row>
    <row r="212" s="2" customFormat="1" ht="33" customHeight="1">
      <c r="A212" s="39"/>
      <c r="B212" s="40"/>
      <c r="C212" s="247" t="s">
        <v>222</v>
      </c>
      <c r="D212" s="247" t="s">
        <v>134</v>
      </c>
      <c r="E212" s="248" t="s">
        <v>450</v>
      </c>
      <c r="F212" s="249" t="s">
        <v>451</v>
      </c>
      <c r="G212" s="250" t="s">
        <v>199</v>
      </c>
      <c r="H212" s="251">
        <v>99.688999999999993</v>
      </c>
      <c r="I212" s="252"/>
      <c r="J212" s="251">
        <f>ROUND(I212*H212,3)</f>
        <v>0</v>
      </c>
      <c r="K212" s="253"/>
      <c r="L212" s="45"/>
      <c r="M212" s="254" t="s">
        <v>1</v>
      </c>
      <c r="N212" s="255" t="s">
        <v>43</v>
      </c>
      <c r="O212" s="92"/>
      <c r="P212" s="256">
        <f>O212*H212</f>
        <v>0</v>
      </c>
      <c r="Q212" s="256">
        <v>0</v>
      </c>
      <c r="R212" s="256">
        <f>Q212*H212</f>
        <v>0</v>
      </c>
      <c r="S212" s="256">
        <v>0</v>
      </c>
      <c r="T212" s="25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8" t="s">
        <v>138</v>
      </c>
      <c r="AT212" s="258" t="s">
        <v>134</v>
      </c>
      <c r="AU212" s="258" t="s">
        <v>90</v>
      </c>
      <c r="AY212" s="18" t="s">
        <v>132</v>
      </c>
      <c r="BE212" s="259">
        <f>IF(N212="základná",J212,0)</f>
        <v>0</v>
      </c>
      <c r="BF212" s="259">
        <f>IF(N212="znížená",J212,0)</f>
        <v>0</v>
      </c>
      <c r="BG212" s="259">
        <f>IF(N212="zákl. prenesená",J212,0)</f>
        <v>0</v>
      </c>
      <c r="BH212" s="259">
        <f>IF(N212="zníž. prenesená",J212,0)</f>
        <v>0</v>
      </c>
      <c r="BI212" s="259">
        <f>IF(N212="nulová",J212,0)</f>
        <v>0</v>
      </c>
      <c r="BJ212" s="18" t="s">
        <v>90</v>
      </c>
      <c r="BK212" s="260">
        <f>ROUND(I212*H212,3)</f>
        <v>0</v>
      </c>
      <c r="BL212" s="18" t="s">
        <v>138</v>
      </c>
      <c r="BM212" s="258" t="s">
        <v>452</v>
      </c>
    </row>
    <row r="213" s="2" customFormat="1" ht="44.25" customHeight="1">
      <c r="A213" s="39"/>
      <c r="B213" s="40"/>
      <c r="C213" s="247" t="s">
        <v>227</v>
      </c>
      <c r="D213" s="247" t="s">
        <v>134</v>
      </c>
      <c r="E213" s="248" t="s">
        <v>453</v>
      </c>
      <c r="F213" s="249" t="s">
        <v>454</v>
      </c>
      <c r="G213" s="250" t="s">
        <v>199</v>
      </c>
      <c r="H213" s="251">
        <v>2890.9670000000001</v>
      </c>
      <c r="I213" s="252"/>
      <c r="J213" s="251">
        <f>ROUND(I213*H213,3)</f>
        <v>0</v>
      </c>
      <c r="K213" s="253"/>
      <c r="L213" s="45"/>
      <c r="M213" s="254" t="s">
        <v>1</v>
      </c>
      <c r="N213" s="255" t="s">
        <v>43</v>
      </c>
      <c r="O213" s="92"/>
      <c r="P213" s="256">
        <f>O213*H213</f>
        <v>0</v>
      </c>
      <c r="Q213" s="256">
        <v>0</v>
      </c>
      <c r="R213" s="256">
        <f>Q213*H213</f>
        <v>0</v>
      </c>
      <c r="S213" s="256">
        <v>0</v>
      </c>
      <c r="T213" s="25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8" t="s">
        <v>138</v>
      </c>
      <c r="AT213" s="258" t="s">
        <v>134</v>
      </c>
      <c r="AU213" s="258" t="s">
        <v>90</v>
      </c>
      <c r="AY213" s="18" t="s">
        <v>132</v>
      </c>
      <c r="BE213" s="259">
        <f>IF(N213="základná",J213,0)</f>
        <v>0</v>
      </c>
      <c r="BF213" s="259">
        <f>IF(N213="znížená",J213,0)</f>
        <v>0</v>
      </c>
      <c r="BG213" s="259">
        <f>IF(N213="zákl. prenesená",J213,0)</f>
        <v>0</v>
      </c>
      <c r="BH213" s="259">
        <f>IF(N213="zníž. prenesená",J213,0)</f>
        <v>0</v>
      </c>
      <c r="BI213" s="259">
        <f>IF(N213="nulová",J213,0)</f>
        <v>0</v>
      </c>
      <c r="BJ213" s="18" t="s">
        <v>90</v>
      </c>
      <c r="BK213" s="260">
        <f>ROUND(I213*H213,3)</f>
        <v>0</v>
      </c>
      <c r="BL213" s="18" t="s">
        <v>138</v>
      </c>
      <c r="BM213" s="258" t="s">
        <v>455</v>
      </c>
    </row>
    <row r="214" s="2" customFormat="1" ht="33" customHeight="1">
      <c r="A214" s="39"/>
      <c r="B214" s="40"/>
      <c r="C214" s="247" t="s">
        <v>7</v>
      </c>
      <c r="D214" s="247" t="s">
        <v>134</v>
      </c>
      <c r="E214" s="248" t="s">
        <v>456</v>
      </c>
      <c r="F214" s="249" t="s">
        <v>457</v>
      </c>
      <c r="G214" s="250" t="s">
        <v>199</v>
      </c>
      <c r="H214" s="251">
        <v>43.420000000000002</v>
      </c>
      <c r="I214" s="252"/>
      <c r="J214" s="251">
        <f>ROUND(I214*H214,3)</f>
        <v>0</v>
      </c>
      <c r="K214" s="253"/>
      <c r="L214" s="45"/>
      <c r="M214" s="254" t="s">
        <v>1</v>
      </c>
      <c r="N214" s="255" t="s">
        <v>43</v>
      </c>
      <c r="O214" s="92"/>
      <c r="P214" s="256">
        <f>O214*H214</f>
        <v>0</v>
      </c>
      <c r="Q214" s="256">
        <v>0</v>
      </c>
      <c r="R214" s="256">
        <f>Q214*H214</f>
        <v>0</v>
      </c>
      <c r="S214" s="256">
        <v>0</v>
      </c>
      <c r="T214" s="25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8" t="s">
        <v>138</v>
      </c>
      <c r="AT214" s="258" t="s">
        <v>134</v>
      </c>
      <c r="AU214" s="258" t="s">
        <v>90</v>
      </c>
      <c r="AY214" s="18" t="s">
        <v>132</v>
      </c>
      <c r="BE214" s="259">
        <f>IF(N214="základná",J214,0)</f>
        <v>0</v>
      </c>
      <c r="BF214" s="259">
        <f>IF(N214="znížená",J214,0)</f>
        <v>0</v>
      </c>
      <c r="BG214" s="259">
        <f>IF(N214="zákl. prenesená",J214,0)</f>
        <v>0</v>
      </c>
      <c r="BH214" s="259">
        <f>IF(N214="zníž. prenesená",J214,0)</f>
        <v>0</v>
      </c>
      <c r="BI214" s="259">
        <f>IF(N214="nulová",J214,0)</f>
        <v>0</v>
      </c>
      <c r="BJ214" s="18" t="s">
        <v>90</v>
      </c>
      <c r="BK214" s="260">
        <f>ROUND(I214*H214,3)</f>
        <v>0</v>
      </c>
      <c r="BL214" s="18" t="s">
        <v>138</v>
      </c>
      <c r="BM214" s="258" t="s">
        <v>458</v>
      </c>
    </row>
    <row r="215" s="15" customFormat="1">
      <c r="A215" s="15"/>
      <c r="B215" s="284"/>
      <c r="C215" s="285"/>
      <c r="D215" s="263" t="s">
        <v>140</v>
      </c>
      <c r="E215" s="286" t="s">
        <v>1</v>
      </c>
      <c r="F215" s="287" t="s">
        <v>459</v>
      </c>
      <c r="G215" s="285"/>
      <c r="H215" s="286" t="s">
        <v>1</v>
      </c>
      <c r="I215" s="288"/>
      <c r="J215" s="285"/>
      <c r="K215" s="285"/>
      <c r="L215" s="289"/>
      <c r="M215" s="290"/>
      <c r="N215" s="291"/>
      <c r="O215" s="291"/>
      <c r="P215" s="291"/>
      <c r="Q215" s="291"/>
      <c r="R215" s="291"/>
      <c r="S215" s="291"/>
      <c r="T215" s="29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93" t="s">
        <v>140</v>
      </c>
      <c r="AU215" s="293" t="s">
        <v>90</v>
      </c>
      <c r="AV215" s="15" t="s">
        <v>84</v>
      </c>
      <c r="AW215" s="15" t="s">
        <v>30</v>
      </c>
      <c r="AX215" s="15" t="s">
        <v>77</v>
      </c>
      <c r="AY215" s="293" t="s">
        <v>132</v>
      </c>
    </row>
    <row r="216" s="13" customFormat="1">
      <c r="A216" s="13"/>
      <c r="B216" s="261"/>
      <c r="C216" s="262"/>
      <c r="D216" s="263" t="s">
        <v>140</v>
      </c>
      <c r="E216" s="264" t="s">
        <v>1</v>
      </c>
      <c r="F216" s="265" t="s">
        <v>460</v>
      </c>
      <c r="G216" s="262"/>
      <c r="H216" s="266">
        <v>43.420000000000002</v>
      </c>
      <c r="I216" s="267"/>
      <c r="J216" s="262"/>
      <c r="K216" s="262"/>
      <c r="L216" s="268"/>
      <c r="M216" s="269"/>
      <c r="N216" s="270"/>
      <c r="O216" s="270"/>
      <c r="P216" s="270"/>
      <c r="Q216" s="270"/>
      <c r="R216" s="270"/>
      <c r="S216" s="270"/>
      <c r="T216" s="27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72" t="s">
        <v>140</v>
      </c>
      <c r="AU216" s="272" t="s">
        <v>90</v>
      </c>
      <c r="AV216" s="13" t="s">
        <v>90</v>
      </c>
      <c r="AW216" s="13" t="s">
        <v>30</v>
      </c>
      <c r="AX216" s="13" t="s">
        <v>77</v>
      </c>
      <c r="AY216" s="272" t="s">
        <v>132</v>
      </c>
    </row>
    <row r="217" s="14" customFormat="1">
      <c r="A217" s="14"/>
      <c r="B217" s="273"/>
      <c r="C217" s="274"/>
      <c r="D217" s="263" t="s">
        <v>140</v>
      </c>
      <c r="E217" s="275" t="s">
        <v>1</v>
      </c>
      <c r="F217" s="276" t="s">
        <v>142</v>
      </c>
      <c r="G217" s="274"/>
      <c r="H217" s="277">
        <v>43.420000000000002</v>
      </c>
      <c r="I217" s="278"/>
      <c r="J217" s="274"/>
      <c r="K217" s="274"/>
      <c r="L217" s="279"/>
      <c r="M217" s="280"/>
      <c r="N217" s="281"/>
      <c r="O217" s="281"/>
      <c r="P217" s="281"/>
      <c r="Q217" s="281"/>
      <c r="R217" s="281"/>
      <c r="S217" s="281"/>
      <c r="T217" s="28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83" t="s">
        <v>140</v>
      </c>
      <c r="AU217" s="283" t="s">
        <v>90</v>
      </c>
      <c r="AV217" s="14" t="s">
        <v>138</v>
      </c>
      <c r="AW217" s="14" t="s">
        <v>30</v>
      </c>
      <c r="AX217" s="14" t="s">
        <v>84</v>
      </c>
      <c r="AY217" s="283" t="s">
        <v>132</v>
      </c>
    </row>
    <row r="218" s="2" customFormat="1" ht="21.75" customHeight="1">
      <c r="A218" s="39"/>
      <c r="B218" s="40"/>
      <c r="C218" s="247" t="s">
        <v>237</v>
      </c>
      <c r="D218" s="247" t="s">
        <v>134</v>
      </c>
      <c r="E218" s="248" t="s">
        <v>238</v>
      </c>
      <c r="F218" s="249" t="s">
        <v>461</v>
      </c>
      <c r="G218" s="250" t="s">
        <v>199</v>
      </c>
      <c r="H218" s="251">
        <v>101.264</v>
      </c>
      <c r="I218" s="252"/>
      <c r="J218" s="251">
        <f>ROUND(I218*H218,3)</f>
        <v>0</v>
      </c>
      <c r="K218" s="253"/>
      <c r="L218" s="45"/>
      <c r="M218" s="254" t="s">
        <v>1</v>
      </c>
      <c r="N218" s="255" t="s">
        <v>43</v>
      </c>
      <c r="O218" s="92"/>
      <c r="P218" s="256">
        <f>O218*H218</f>
        <v>0</v>
      </c>
      <c r="Q218" s="256">
        <v>0</v>
      </c>
      <c r="R218" s="256">
        <f>Q218*H218</f>
        <v>0</v>
      </c>
      <c r="S218" s="256">
        <v>0</v>
      </c>
      <c r="T218" s="25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8" t="s">
        <v>138</v>
      </c>
      <c r="AT218" s="258" t="s">
        <v>134</v>
      </c>
      <c r="AU218" s="258" t="s">
        <v>90</v>
      </c>
      <c r="AY218" s="18" t="s">
        <v>132</v>
      </c>
      <c r="BE218" s="259">
        <f>IF(N218="základná",J218,0)</f>
        <v>0</v>
      </c>
      <c r="BF218" s="259">
        <f>IF(N218="znížená",J218,0)</f>
        <v>0</v>
      </c>
      <c r="BG218" s="259">
        <f>IF(N218="zákl. prenesená",J218,0)</f>
        <v>0</v>
      </c>
      <c r="BH218" s="259">
        <f>IF(N218="zníž. prenesená",J218,0)</f>
        <v>0</v>
      </c>
      <c r="BI218" s="259">
        <f>IF(N218="nulová",J218,0)</f>
        <v>0</v>
      </c>
      <c r="BJ218" s="18" t="s">
        <v>90</v>
      </c>
      <c r="BK218" s="260">
        <f>ROUND(I218*H218,3)</f>
        <v>0</v>
      </c>
      <c r="BL218" s="18" t="s">
        <v>138</v>
      </c>
      <c r="BM218" s="258" t="s">
        <v>462</v>
      </c>
    </row>
    <row r="219" s="15" customFormat="1">
      <c r="A219" s="15"/>
      <c r="B219" s="284"/>
      <c r="C219" s="285"/>
      <c r="D219" s="263" t="s">
        <v>140</v>
      </c>
      <c r="E219" s="286" t="s">
        <v>1</v>
      </c>
      <c r="F219" s="287" t="s">
        <v>463</v>
      </c>
      <c r="G219" s="285"/>
      <c r="H219" s="286" t="s">
        <v>1</v>
      </c>
      <c r="I219" s="288"/>
      <c r="J219" s="285"/>
      <c r="K219" s="285"/>
      <c r="L219" s="289"/>
      <c r="M219" s="290"/>
      <c r="N219" s="291"/>
      <c r="O219" s="291"/>
      <c r="P219" s="291"/>
      <c r="Q219" s="291"/>
      <c r="R219" s="291"/>
      <c r="S219" s="291"/>
      <c r="T219" s="292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93" t="s">
        <v>140</v>
      </c>
      <c r="AU219" s="293" t="s">
        <v>90</v>
      </c>
      <c r="AV219" s="15" t="s">
        <v>84</v>
      </c>
      <c r="AW219" s="15" t="s">
        <v>30</v>
      </c>
      <c r="AX219" s="15" t="s">
        <v>77</v>
      </c>
      <c r="AY219" s="293" t="s">
        <v>132</v>
      </c>
    </row>
    <row r="220" s="13" customFormat="1">
      <c r="A220" s="13"/>
      <c r="B220" s="261"/>
      <c r="C220" s="262"/>
      <c r="D220" s="263" t="s">
        <v>140</v>
      </c>
      <c r="E220" s="264" t="s">
        <v>1</v>
      </c>
      <c r="F220" s="265" t="s">
        <v>464</v>
      </c>
      <c r="G220" s="262"/>
      <c r="H220" s="266">
        <v>99.688999999999993</v>
      </c>
      <c r="I220" s="267"/>
      <c r="J220" s="262"/>
      <c r="K220" s="262"/>
      <c r="L220" s="268"/>
      <c r="M220" s="269"/>
      <c r="N220" s="270"/>
      <c r="O220" s="270"/>
      <c r="P220" s="270"/>
      <c r="Q220" s="270"/>
      <c r="R220" s="270"/>
      <c r="S220" s="270"/>
      <c r="T220" s="27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72" t="s">
        <v>140</v>
      </c>
      <c r="AU220" s="272" t="s">
        <v>90</v>
      </c>
      <c r="AV220" s="13" t="s">
        <v>90</v>
      </c>
      <c r="AW220" s="13" t="s">
        <v>30</v>
      </c>
      <c r="AX220" s="13" t="s">
        <v>77</v>
      </c>
      <c r="AY220" s="272" t="s">
        <v>132</v>
      </c>
    </row>
    <row r="221" s="15" customFormat="1">
      <c r="A221" s="15"/>
      <c r="B221" s="284"/>
      <c r="C221" s="285"/>
      <c r="D221" s="263" t="s">
        <v>140</v>
      </c>
      <c r="E221" s="286" t="s">
        <v>1</v>
      </c>
      <c r="F221" s="287" t="s">
        <v>427</v>
      </c>
      <c r="G221" s="285"/>
      <c r="H221" s="286" t="s">
        <v>1</v>
      </c>
      <c r="I221" s="288"/>
      <c r="J221" s="285"/>
      <c r="K221" s="285"/>
      <c r="L221" s="289"/>
      <c r="M221" s="290"/>
      <c r="N221" s="291"/>
      <c r="O221" s="291"/>
      <c r="P221" s="291"/>
      <c r="Q221" s="291"/>
      <c r="R221" s="291"/>
      <c r="S221" s="291"/>
      <c r="T221" s="292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93" t="s">
        <v>140</v>
      </c>
      <c r="AU221" s="293" t="s">
        <v>90</v>
      </c>
      <c r="AV221" s="15" t="s">
        <v>84</v>
      </c>
      <c r="AW221" s="15" t="s">
        <v>30</v>
      </c>
      <c r="AX221" s="15" t="s">
        <v>77</v>
      </c>
      <c r="AY221" s="293" t="s">
        <v>132</v>
      </c>
    </row>
    <row r="222" s="13" customFormat="1">
      <c r="A222" s="13"/>
      <c r="B222" s="261"/>
      <c r="C222" s="262"/>
      <c r="D222" s="263" t="s">
        <v>140</v>
      </c>
      <c r="E222" s="264" t="s">
        <v>1</v>
      </c>
      <c r="F222" s="265" t="s">
        <v>465</v>
      </c>
      <c r="G222" s="262"/>
      <c r="H222" s="266">
        <v>1.575</v>
      </c>
      <c r="I222" s="267"/>
      <c r="J222" s="262"/>
      <c r="K222" s="262"/>
      <c r="L222" s="268"/>
      <c r="M222" s="269"/>
      <c r="N222" s="270"/>
      <c r="O222" s="270"/>
      <c r="P222" s="270"/>
      <c r="Q222" s="270"/>
      <c r="R222" s="270"/>
      <c r="S222" s="270"/>
      <c r="T222" s="27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72" t="s">
        <v>140</v>
      </c>
      <c r="AU222" s="272" t="s">
        <v>90</v>
      </c>
      <c r="AV222" s="13" t="s">
        <v>90</v>
      </c>
      <c r="AW222" s="13" t="s">
        <v>30</v>
      </c>
      <c r="AX222" s="13" t="s">
        <v>77</v>
      </c>
      <c r="AY222" s="272" t="s">
        <v>132</v>
      </c>
    </row>
    <row r="223" s="16" customFormat="1">
      <c r="A223" s="16"/>
      <c r="B223" s="316"/>
      <c r="C223" s="317"/>
      <c r="D223" s="263" t="s">
        <v>140</v>
      </c>
      <c r="E223" s="318" t="s">
        <v>1</v>
      </c>
      <c r="F223" s="319" t="s">
        <v>369</v>
      </c>
      <c r="G223" s="317"/>
      <c r="H223" s="320">
        <v>101.264</v>
      </c>
      <c r="I223" s="321"/>
      <c r="J223" s="317"/>
      <c r="K223" s="317"/>
      <c r="L223" s="322"/>
      <c r="M223" s="323"/>
      <c r="N223" s="324"/>
      <c r="O223" s="324"/>
      <c r="P223" s="324"/>
      <c r="Q223" s="324"/>
      <c r="R223" s="324"/>
      <c r="S223" s="324"/>
      <c r="T223" s="325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T223" s="326" t="s">
        <v>140</v>
      </c>
      <c r="AU223" s="326" t="s">
        <v>90</v>
      </c>
      <c r="AV223" s="16" t="s">
        <v>148</v>
      </c>
      <c r="AW223" s="16" t="s">
        <v>30</v>
      </c>
      <c r="AX223" s="16" t="s">
        <v>77</v>
      </c>
      <c r="AY223" s="326" t="s">
        <v>132</v>
      </c>
    </row>
    <row r="224" s="14" customFormat="1">
      <c r="A224" s="14"/>
      <c r="B224" s="273"/>
      <c r="C224" s="274"/>
      <c r="D224" s="263" t="s">
        <v>140</v>
      </c>
      <c r="E224" s="275" t="s">
        <v>1</v>
      </c>
      <c r="F224" s="276" t="s">
        <v>142</v>
      </c>
      <c r="G224" s="274"/>
      <c r="H224" s="277">
        <v>101.264</v>
      </c>
      <c r="I224" s="278"/>
      <c r="J224" s="274"/>
      <c r="K224" s="274"/>
      <c r="L224" s="279"/>
      <c r="M224" s="280"/>
      <c r="N224" s="281"/>
      <c r="O224" s="281"/>
      <c r="P224" s="281"/>
      <c r="Q224" s="281"/>
      <c r="R224" s="281"/>
      <c r="S224" s="281"/>
      <c r="T224" s="282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83" t="s">
        <v>140</v>
      </c>
      <c r="AU224" s="283" t="s">
        <v>90</v>
      </c>
      <c r="AV224" s="14" t="s">
        <v>138</v>
      </c>
      <c r="AW224" s="14" t="s">
        <v>30</v>
      </c>
      <c r="AX224" s="14" t="s">
        <v>84</v>
      </c>
      <c r="AY224" s="283" t="s">
        <v>132</v>
      </c>
    </row>
    <row r="225" s="12" customFormat="1" ht="22.8" customHeight="1">
      <c r="A225" s="12"/>
      <c r="B225" s="232"/>
      <c r="C225" s="233"/>
      <c r="D225" s="234" t="s">
        <v>76</v>
      </c>
      <c r="E225" s="245" t="s">
        <v>138</v>
      </c>
      <c r="F225" s="245" t="s">
        <v>466</v>
      </c>
      <c r="G225" s="233"/>
      <c r="H225" s="233"/>
      <c r="I225" s="236"/>
      <c r="J225" s="246">
        <f>BK225</f>
        <v>0</v>
      </c>
      <c r="K225" s="233"/>
      <c r="L225" s="237"/>
      <c r="M225" s="238"/>
      <c r="N225" s="239"/>
      <c r="O225" s="239"/>
      <c r="P225" s="240">
        <f>P226</f>
        <v>0</v>
      </c>
      <c r="Q225" s="239"/>
      <c r="R225" s="240">
        <f>R226</f>
        <v>0</v>
      </c>
      <c r="S225" s="239"/>
      <c r="T225" s="241">
        <f>T226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42" t="s">
        <v>84</v>
      </c>
      <c r="AT225" s="243" t="s">
        <v>76</v>
      </c>
      <c r="AU225" s="243" t="s">
        <v>84</v>
      </c>
      <c r="AY225" s="242" t="s">
        <v>132</v>
      </c>
      <c r="BK225" s="244">
        <f>BK226</f>
        <v>0</v>
      </c>
    </row>
    <row r="226" s="2" customFormat="1" ht="33" customHeight="1">
      <c r="A226" s="39"/>
      <c r="B226" s="40"/>
      <c r="C226" s="247" t="s">
        <v>242</v>
      </c>
      <c r="D226" s="247" t="s">
        <v>134</v>
      </c>
      <c r="E226" s="248" t="s">
        <v>467</v>
      </c>
      <c r="F226" s="249" t="s">
        <v>468</v>
      </c>
      <c r="G226" s="250" t="s">
        <v>199</v>
      </c>
      <c r="H226" s="251">
        <v>235.12100000000001</v>
      </c>
      <c r="I226" s="252"/>
      <c r="J226" s="251">
        <f>ROUND(I226*H226,3)</f>
        <v>0</v>
      </c>
      <c r="K226" s="253"/>
      <c r="L226" s="45"/>
      <c r="M226" s="254" t="s">
        <v>1</v>
      </c>
      <c r="N226" s="255" t="s">
        <v>43</v>
      </c>
      <c r="O226" s="92"/>
      <c r="P226" s="256">
        <f>O226*H226</f>
        <v>0</v>
      </c>
      <c r="Q226" s="256">
        <v>0</v>
      </c>
      <c r="R226" s="256">
        <f>Q226*H226</f>
        <v>0</v>
      </c>
      <c r="S226" s="256">
        <v>0</v>
      </c>
      <c r="T226" s="257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8" t="s">
        <v>138</v>
      </c>
      <c r="AT226" s="258" t="s">
        <v>134</v>
      </c>
      <c r="AU226" s="258" t="s">
        <v>90</v>
      </c>
      <c r="AY226" s="18" t="s">
        <v>132</v>
      </c>
      <c r="BE226" s="259">
        <f>IF(N226="základná",J226,0)</f>
        <v>0</v>
      </c>
      <c r="BF226" s="259">
        <f>IF(N226="znížená",J226,0)</f>
        <v>0</v>
      </c>
      <c r="BG226" s="259">
        <f>IF(N226="zákl. prenesená",J226,0)</f>
        <v>0</v>
      </c>
      <c r="BH226" s="259">
        <f>IF(N226="zníž. prenesená",J226,0)</f>
        <v>0</v>
      </c>
      <c r="BI226" s="259">
        <f>IF(N226="nulová",J226,0)</f>
        <v>0</v>
      </c>
      <c r="BJ226" s="18" t="s">
        <v>90</v>
      </c>
      <c r="BK226" s="260">
        <f>ROUND(I226*H226,3)</f>
        <v>0</v>
      </c>
      <c r="BL226" s="18" t="s">
        <v>138</v>
      </c>
      <c r="BM226" s="258" t="s">
        <v>469</v>
      </c>
    </row>
    <row r="227" s="2" customFormat="1" ht="49.92" customHeight="1">
      <c r="A227" s="39"/>
      <c r="B227" s="40"/>
      <c r="C227" s="41"/>
      <c r="D227" s="41"/>
      <c r="E227" s="235" t="s">
        <v>249</v>
      </c>
      <c r="F227" s="235" t="s">
        <v>250</v>
      </c>
      <c r="G227" s="41"/>
      <c r="H227" s="41"/>
      <c r="I227" s="155"/>
      <c r="J227" s="218">
        <f>BK227</f>
        <v>0</v>
      </c>
      <c r="K227" s="41"/>
      <c r="L227" s="45"/>
      <c r="M227" s="294"/>
      <c r="N227" s="295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76</v>
      </c>
      <c r="AU227" s="18" t="s">
        <v>77</v>
      </c>
      <c r="AY227" s="18" t="s">
        <v>251</v>
      </c>
      <c r="BK227" s="260">
        <f>SUM(BK228:BK237)</f>
        <v>0</v>
      </c>
    </row>
    <row r="228" s="2" customFormat="1" ht="16.32" customHeight="1">
      <c r="A228" s="39"/>
      <c r="B228" s="40"/>
      <c r="C228" s="296" t="s">
        <v>1</v>
      </c>
      <c r="D228" s="296" t="s">
        <v>134</v>
      </c>
      <c r="E228" s="297" t="s">
        <v>1</v>
      </c>
      <c r="F228" s="298" t="s">
        <v>1</v>
      </c>
      <c r="G228" s="299" t="s">
        <v>1</v>
      </c>
      <c r="H228" s="300"/>
      <c r="I228" s="300"/>
      <c r="J228" s="301">
        <f>BK228</f>
        <v>0</v>
      </c>
      <c r="K228" s="253"/>
      <c r="L228" s="45"/>
      <c r="M228" s="302" t="s">
        <v>1</v>
      </c>
      <c r="N228" s="303" t="s">
        <v>43</v>
      </c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251</v>
      </c>
      <c r="AU228" s="18" t="s">
        <v>84</v>
      </c>
      <c r="AY228" s="18" t="s">
        <v>251</v>
      </c>
      <c r="BE228" s="259">
        <f>IF(N228="základná",J228,0)</f>
        <v>0</v>
      </c>
      <c r="BF228" s="259">
        <f>IF(N228="znížená",J228,0)</f>
        <v>0</v>
      </c>
      <c r="BG228" s="259">
        <f>IF(N228="zákl. prenesená",J228,0)</f>
        <v>0</v>
      </c>
      <c r="BH228" s="259">
        <f>IF(N228="zníž. prenesená",J228,0)</f>
        <v>0</v>
      </c>
      <c r="BI228" s="259">
        <f>IF(N228="nulová",J228,0)</f>
        <v>0</v>
      </c>
      <c r="BJ228" s="18" t="s">
        <v>90</v>
      </c>
      <c r="BK228" s="260">
        <f>I228*H228</f>
        <v>0</v>
      </c>
    </row>
    <row r="229" s="2" customFormat="1" ht="16.32" customHeight="1">
      <c r="A229" s="39"/>
      <c r="B229" s="40"/>
      <c r="C229" s="296" t="s">
        <v>1</v>
      </c>
      <c r="D229" s="296" t="s">
        <v>134</v>
      </c>
      <c r="E229" s="297" t="s">
        <v>1</v>
      </c>
      <c r="F229" s="298" t="s">
        <v>1</v>
      </c>
      <c r="G229" s="299" t="s">
        <v>1</v>
      </c>
      <c r="H229" s="300"/>
      <c r="I229" s="300"/>
      <c r="J229" s="301">
        <f>BK229</f>
        <v>0</v>
      </c>
      <c r="K229" s="253"/>
      <c r="L229" s="45"/>
      <c r="M229" s="302" t="s">
        <v>1</v>
      </c>
      <c r="N229" s="303" t="s">
        <v>43</v>
      </c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251</v>
      </c>
      <c r="AU229" s="18" t="s">
        <v>84</v>
      </c>
      <c r="AY229" s="18" t="s">
        <v>251</v>
      </c>
      <c r="BE229" s="259">
        <f>IF(N229="základná",J229,0)</f>
        <v>0</v>
      </c>
      <c r="BF229" s="259">
        <f>IF(N229="znížená",J229,0)</f>
        <v>0</v>
      </c>
      <c r="BG229" s="259">
        <f>IF(N229="zákl. prenesená",J229,0)</f>
        <v>0</v>
      </c>
      <c r="BH229" s="259">
        <f>IF(N229="zníž. prenesená",J229,0)</f>
        <v>0</v>
      </c>
      <c r="BI229" s="259">
        <f>IF(N229="nulová",J229,0)</f>
        <v>0</v>
      </c>
      <c r="BJ229" s="18" t="s">
        <v>90</v>
      </c>
      <c r="BK229" s="260">
        <f>I229*H229</f>
        <v>0</v>
      </c>
    </row>
    <row r="230" s="2" customFormat="1" ht="16.32" customHeight="1">
      <c r="A230" s="39"/>
      <c r="B230" s="40"/>
      <c r="C230" s="296" t="s">
        <v>1</v>
      </c>
      <c r="D230" s="296" t="s">
        <v>134</v>
      </c>
      <c r="E230" s="297" t="s">
        <v>1</v>
      </c>
      <c r="F230" s="298" t="s">
        <v>1</v>
      </c>
      <c r="G230" s="299" t="s">
        <v>1</v>
      </c>
      <c r="H230" s="300"/>
      <c r="I230" s="300"/>
      <c r="J230" s="301">
        <f>BK230</f>
        <v>0</v>
      </c>
      <c r="K230" s="253"/>
      <c r="L230" s="45"/>
      <c r="M230" s="302" t="s">
        <v>1</v>
      </c>
      <c r="N230" s="303" t="s">
        <v>43</v>
      </c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251</v>
      </c>
      <c r="AU230" s="18" t="s">
        <v>84</v>
      </c>
      <c r="AY230" s="18" t="s">
        <v>251</v>
      </c>
      <c r="BE230" s="259">
        <f>IF(N230="základná",J230,0)</f>
        <v>0</v>
      </c>
      <c r="BF230" s="259">
        <f>IF(N230="znížená",J230,0)</f>
        <v>0</v>
      </c>
      <c r="BG230" s="259">
        <f>IF(N230="zákl. prenesená",J230,0)</f>
        <v>0</v>
      </c>
      <c r="BH230" s="259">
        <f>IF(N230="zníž. prenesená",J230,0)</f>
        <v>0</v>
      </c>
      <c r="BI230" s="259">
        <f>IF(N230="nulová",J230,0)</f>
        <v>0</v>
      </c>
      <c r="BJ230" s="18" t="s">
        <v>90</v>
      </c>
      <c r="BK230" s="260">
        <f>I230*H230</f>
        <v>0</v>
      </c>
    </row>
    <row r="231" s="2" customFormat="1" ht="16.32" customHeight="1">
      <c r="A231" s="39"/>
      <c r="B231" s="40"/>
      <c r="C231" s="296" t="s">
        <v>1</v>
      </c>
      <c r="D231" s="296" t="s">
        <v>134</v>
      </c>
      <c r="E231" s="297" t="s">
        <v>1</v>
      </c>
      <c r="F231" s="298" t="s">
        <v>1</v>
      </c>
      <c r="G231" s="299" t="s">
        <v>1</v>
      </c>
      <c r="H231" s="300"/>
      <c r="I231" s="300"/>
      <c r="J231" s="301">
        <f>BK231</f>
        <v>0</v>
      </c>
      <c r="K231" s="253"/>
      <c r="L231" s="45"/>
      <c r="M231" s="302" t="s">
        <v>1</v>
      </c>
      <c r="N231" s="303" t="s">
        <v>43</v>
      </c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251</v>
      </c>
      <c r="AU231" s="18" t="s">
        <v>84</v>
      </c>
      <c r="AY231" s="18" t="s">
        <v>251</v>
      </c>
      <c r="BE231" s="259">
        <f>IF(N231="základná",J231,0)</f>
        <v>0</v>
      </c>
      <c r="BF231" s="259">
        <f>IF(N231="znížená",J231,0)</f>
        <v>0</v>
      </c>
      <c r="BG231" s="259">
        <f>IF(N231="zákl. prenesená",J231,0)</f>
        <v>0</v>
      </c>
      <c r="BH231" s="259">
        <f>IF(N231="zníž. prenesená",J231,0)</f>
        <v>0</v>
      </c>
      <c r="BI231" s="259">
        <f>IF(N231="nulová",J231,0)</f>
        <v>0</v>
      </c>
      <c r="BJ231" s="18" t="s">
        <v>90</v>
      </c>
      <c r="BK231" s="260">
        <f>I231*H231</f>
        <v>0</v>
      </c>
    </row>
    <row r="232" s="2" customFormat="1" ht="16.32" customHeight="1">
      <c r="A232" s="39"/>
      <c r="B232" s="40"/>
      <c r="C232" s="296" t="s">
        <v>1</v>
      </c>
      <c r="D232" s="296" t="s">
        <v>134</v>
      </c>
      <c r="E232" s="297" t="s">
        <v>1</v>
      </c>
      <c r="F232" s="298" t="s">
        <v>1</v>
      </c>
      <c r="G232" s="299" t="s">
        <v>1</v>
      </c>
      <c r="H232" s="300"/>
      <c r="I232" s="300"/>
      <c r="J232" s="301">
        <f>BK232</f>
        <v>0</v>
      </c>
      <c r="K232" s="253"/>
      <c r="L232" s="45"/>
      <c r="M232" s="302" t="s">
        <v>1</v>
      </c>
      <c r="N232" s="303" t="s">
        <v>43</v>
      </c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251</v>
      </c>
      <c r="AU232" s="18" t="s">
        <v>84</v>
      </c>
      <c r="AY232" s="18" t="s">
        <v>251</v>
      </c>
      <c r="BE232" s="259">
        <f>IF(N232="základná",J232,0)</f>
        <v>0</v>
      </c>
      <c r="BF232" s="259">
        <f>IF(N232="znížená",J232,0)</f>
        <v>0</v>
      </c>
      <c r="BG232" s="259">
        <f>IF(N232="zákl. prenesená",J232,0)</f>
        <v>0</v>
      </c>
      <c r="BH232" s="259">
        <f>IF(N232="zníž. prenesená",J232,0)</f>
        <v>0</v>
      </c>
      <c r="BI232" s="259">
        <f>IF(N232="nulová",J232,0)</f>
        <v>0</v>
      </c>
      <c r="BJ232" s="18" t="s">
        <v>90</v>
      </c>
      <c r="BK232" s="260">
        <f>I232*H232</f>
        <v>0</v>
      </c>
    </row>
    <row r="233" s="2" customFormat="1" ht="16.32" customHeight="1">
      <c r="A233" s="39"/>
      <c r="B233" s="40"/>
      <c r="C233" s="296" t="s">
        <v>1</v>
      </c>
      <c r="D233" s="296" t="s">
        <v>134</v>
      </c>
      <c r="E233" s="297" t="s">
        <v>1</v>
      </c>
      <c r="F233" s="298" t="s">
        <v>1</v>
      </c>
      <c r="G233" s="299" t="s">
        <v>1</v>
      </c>
      <c r="H233" s="300"/>
      <c r="I233" s="300"/>
      <c r="J233" s="301">
        <f>BK233</f>
        <v>0</v>
      </c>
      <c r="K233" s="253"/>
      <c r="L233" s="45"/>
      <c r="M233" s="302" t="s">
        <v>1</v>
      </c>
      <c r="N233" s="303" t="s">
        <v>43</v>
      </c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251</v>
      </c>
      <c r="AU233" s="18" t="s">
        <v>84</v>
      </c>
      <c r="AY233" s="18" t="s">
        <v>251</v>
      </c>
      <c r="BE233" s="259">
        <f>IF(N233="základná",J233,0)</f>
        <v>0</v>
      </c>
      <c r="BF233" s="259">
        <f>IF(N233="znížená",J233,0)</f>
        <v>0</v>
      </c>
      <c r="BG233" s="259">
        <f>IF(N233="zákl. prenesená",J233,0)</f>
        <v>0</v>
      </c>
      <c r="BH233" s="259">
        <f>IF(N233="zníž. prenesená",J233,0)</f>
        <v>0</v>
      </c>
      <c r="BI233" s="259">
        <f>IF(N233="nulová",J233,0)</f>
        <v>0</v>
      </c>
      <c r="BJ233" s="18" t="s">
        <v>90</v>
      </c>
      <c r="BK233" s="260">
        <f>I233*H233</f>
        <v>0</v>
      </c>
    </row>
    <row r="234" s="2" customFormat="1" ht="16.32" customHeight="1">
      <c r="A234" s="39"/>
      <c r="B234" s="40"/>
      <c r="C234" s="296" t="s">
        <v>1</v>
      </c>
      <c r="D234" s="296" t="s">
        <v>134</v>
      </c>
      <c r="E234" s="297" t="s">
        <v>1</v>
      </c>
      <c r="F234" s="298" t="s">
        <v>1</v>
      </c>
      <c r="G234" s="299" t="s">
        <v>1</v>
      </c>
      <c r="H234" s="300"/>
      <c r="I234" s="300"/>
      <c r="J234" s="301">
        <f>BK234</f>
        <v>0</v>
      </c>
      <c r="K234" s="253"/>
      <c r="L234" s="45"/>
      <c r="M234" s="302" t="s">
        <v>1</v>
      </c>
      <c r="N234" s="303" t="s">
        <v>43</v>
      </c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251</v>
      </c>
      <c r="AU234" s="18" t="s">
        <v>84</v>
      </c>
      <c r="AY234" s="18" t="s">
        <v>251</v>
      </c>
      <c r="BE234" s="259">
        <f>IF(N234="základná",J234,0)</f>
        <v>0</v>
      </c>
      <c r="BF234" s="259">
        <f>IF(N234="znížená",J234,0)</f>
        <v>0</v>
      </c>
      <c r="BG234" s="259">
        <f>IF(N234="zákl. prenesená",J234,0)</f>
        <v>0</v>
      </c>
      <c r="BH234" s="259">
        <f>IF(N234="zníž. prenesená",J234,0)</f>
        <v>0</v>
      </c>
      <c r="BI234" s="259">
        <f>IF(N234="nulová",J234,0)</f>
        <v>0</v>
      </c>
      <c r="BJ234" s="18" t="s">
        <v>90</v>
      </c>
      <c r="BK234" s="260">
        <f>I234*H234</f>
        <v>0</v>
      </c>
    </row>
    <row r="235" s="2" customFormat="1" ht="16.32" customHeight="1">
      <c r="A235" s="39"/>
      <c r="B235" s="40"/>
      <c r="C235" s="296" t="s">
        <v>1</v>
      </c>
      <c r="D235" s="296" t="s">
        <v>134</v>
      </c>
      <c r="E235" s="297" t="s">
        <v>1</v>
      </c>
      <c r="F235" s="298" t="s">
        <v>1</v>
      </c>
      <c r="G235" s="299" t="s">
        <v>1</v>
      </c>
      <c r="H235" s="300"/>
      <c r="I235" s="300"/>
      <c r="J235" s="301">
        <f>BK235</f>
        <v>0</v>
      </c>
      <c r="K235" s="253"/>
      <c r="L235" s="45"/>
      <c r="M235" s="302" t="s">
        <v>1</v>
      </c>
      <c r="N235" s="303" t="s">
        <v>43</v>
      </c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251</v>
      </c>
      <c r="AU235" s="18" t="s">
        <v>84</v>
      </c>
      <c r="AY235" s="18" t="s">
        <v>251</v>
      </c>
      <c r="BE235" s="259">
        <f>IF(N235="základná",J235,0)</f>
        <v>0</v>
      </c>
      <c r="BF235" s="259">
        <f>IF(N235="znížená",J235,0)</f>
        <v>0</v>
      </c>
      <c r="BG235" s="259">
        <f>IF(N235="zákl. prenesená",J235,0)</f>
        <v>0</v>
      </c>
      <c r="BH235" s="259">
        <f>IF(N235="zníž. prenesená",J235,0)</f>
        <v>0</v>
      </c>
      <c r="BI235" s="259">
        <f>IF(N235="nulová",J235,0)</f>
        <v>0</v>
      </c>
      <c r="BJ235" s="18" t="s">
        <v>90</v>
      </c>
      <c r="BK235" s="260">
        <f>I235*H235</f>
        <v>0</v>
      </c>
    </row>
    <row r="236" s="2" customFormat="1" ht="16.32" customHeight="1">
      <c r="A236" s="39"/>
      <c r="B236" s="40"/>
      <c r="C236" s="296" t="s">
        <v>1</v>
      </c>
      <c r="D236" s="296" t="s">
        <v>134</v>
      </c>
      <c r="E236" s="297" t="s">
        <v>1</v>
      </c>
      <c r="F236" s="298" t="s">
        <v>1</v>
      </c>
      <c r="G236" s="299" t="s">
        <v>1</v>
      </c>
      <c r="H236" s="300"/>
      <c r="I236" s="300"/>
      <c r="J236" s="301">
        <f>BK236</f>
        <v>0</v>
      </c>
      <c r="K236" s="253"/>
      <c r="L236" s="45"/>
      <c r="M236" s="302" t="s">
        <v>1</v>
      </c>
      <c r="N236" s="303" t="s">
        <v>43</v>
      </c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251</v>
      </c>
      <c r="AU236" s="18" t="s">
        <v>84</v>
      </c>
      <c r="AY236" s="18" t="s">
        <v>251</v>
      </c>
      <c r="BE236" s="259">
        <f>IF(N236="základná",J236,0)</f>
        <v>0</v>
      </c>
      <c r="BF236" s="259">
        <f>IF(N236="znížená",J236,0)</f>
        <v>0</v>
      </c>
      <c r="BG236" s="259">
        <f>IF(N236="zákl. prenesená",J236,0)</f>
        <v>0</v>
      </c>
      <c r="BH236" s="259">
        <f>IF(N236="zníž. prenesená",J236,0)</f>
        <v>0</v>
      </c>
      <c r="BI236" s="259">
        <f>IF(N236="nulová",J236,0)</f>
        <v>0</v>
      </c>
      <c r="BJ236" s="18" t="s">
        <v>90</v>
      </c>
      <c r="BK236" s="260">
        <f>I236*H236</f>
        <v>0</v>
      </c>
    </row>
    <row r="237" s="2" customFormat="1" ht="16.32" customHeight="1">
      <c r="A237" s="39"/>
      <c r="B237" s="40"/>
      <c r="C237" s="296" t="s">
        <v>1</v>
      </c>
      <c r="D237" s="296" t="s">
        <v>134</v>
      </c>
      <c r="E237" s="297" t="s">
        <v>1</v>
      </c>
      <c r="F237" s="298" t="s">
        <v>1</v>
      </c>
      <c r="G237" s="299" t="s">
        <v>1</v>
      </c>
      <c r="H237" s="300"/>
      <c r="I237" s="300"/>
      <c r="J237" s="301">
        <f>BK237</f>
        <v>0</v>
      </c>
      <c r="K237" s="253"/>
      <c r="L237" s="45"/>
      <c r="M237" s="302" t="s">
        <v>1</v>
      </c>
      <c r="N237" s="303" t="s">
        <v>43</v>
      </c>
      <c r="O237" s="304"/>
      <c r="P237" s="304"/>
      <c r="Q237" s="304"/>
      <c r="R237" s="304"/>
      <c r="S237" s="304"/>
      <c r="T237" s="305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251</v>
      </c>
      <c r="AU237" s="18" t="s">
        <v>84</v>
      </c>
      <c r="AY237" s="18" t="s">
        <v>251</v>
      </c>
      <c r="BE237" s="259">
        <f>IF(N237="základná",J237,0)</f>
        <v>0</v>
      </c>
      <c r="BF237" s="259">
        <f>IF(N237="znížená",J237,0)</f>
        <v>0</v>
      </c>
      <c r="BG237" s="259">
        <f>IF(N237="zákl. prenesená",J237,0)</f>
        <v>0</v>
      </c>
      <c r="BH237" s="259">
        <f>IF(N237="zníž. prenesená",J237,0)</f>
        <v>0</v>
      </c>
      <c r="BI237" s="259">
        <f>IF(N237="nulová",J237,0)</f>
        <v>0</v>
      </c>
      <c r="BJ237" s="18" t="s">
        <v>90</v>
      </c>
      <c r="BK237" s="260">
        <f>I237*H237</f>
        <v>0</v>
      </c>
    </row>
    <row r="238" s="2" customFormat="1" ht="6.96" customHeight="1">
      <c r="A238" s="39"/>
      <c r="B238" s="67"/>
      <c r="C238" s="68"/>
      <c r="D238" s="68"/>
      <c r="E238" s="68"/>
      <c r="F238" s="68"/>
      <c r="G238" s="68"/>
      <c r="H238" s="68"/>
      <c r="I238" s="193"/>
      <c r="J238" s="68"/>
      <c r="K238" s="68"/>
      <c r="L238" s="45"/>
      <c r="M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</row>
  </sheetData>
  <sheetProtection sheet="1" autoFilter="0" formatColumns="0" formatRows="0" objects="1" scenarios="1" spinCount="100000" saltValue="fmjMZplje0bYgItf2ijAp0EFLAvJ13XbqimGI/2Lvc+ChHor2i8jg6IiESQIagSYTwObKEm4ehymjUpHq9LrSg==" hashValue="cuIZeBacnrpQQd0kfMYftQKbAhj7C0wRLiEi0DkXzL7KWwMJyZUzjOs/uh2bYeJSxmOCMvH2wEmu23zr9RRwjg==" algorithmName="SHA-512" password="CC35"/>
  <autoFilter ref="C121:K23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é sú hodnoty K, M." sqref="D228:D238">
      <formula1>"K, M"</formula1>
    </dataValidation>
    <dataValidation type="list" allowBlank="1" showInputMessage="1" showErrorMessage="1" error="Povolené sú hodnoty základná, znížená, nulová." sqref="N228:N23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4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4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50"/>
      <c r="J3" s="149"/>
      <c r="K3" s="149"/>
      <c r="L3" s="21"/>
      <c r="AT3" s="18" t="s">
        <v>77</v>
      </c>
    </row>
    <row r="4" s="1" customFormat="1" ht="24.96" customHeight="1">
      <c r="B4" s="21"/>
      <c r="D4" s="151" t="s">
        <v>104</v>
      </c>
      <c r="I4" s="147"/>
      <c r="L4" s="21"/>
      <c r="M4" s="152" t="s">
        <v>9</v>
      </c>
      <c r="AT4" s="18" t="s">
        <v>4</v>
      </c>
    </row>
    <row r="5" s="1" customFormat="1" ht="6.96" customHeight="1">
      <c r="B5" s="21"/>
      <c r="I5" s="147"/>
      <c r="L5" s="21"/>
    </row>
    <row r="6" s="1" customFormat="1" ht="12" customHeight="1">
      <c r="B6" s="21"/>
      <c r="D6" s="153" t="s">
        <v>14</v>
      </c>
      <c r="I6" s="147"/>
      <c r="L6" s="21"/>
    </row>
    <row r="7" s="1" customFormat="1" ht="16.5" customHeight="1">
      <c r="B7" s="21"/>
      <c r="E7" s="154" t="str">
        <f>'Rekapitulácia stavby'!K6</f>
        <v>OBNOVA DETSKÉHO IHRISKA PEČIANSKA</v>
      </c>
      <c r="F7" s="153"/>
      <c r="G7" s="153"/>
      <c r="H7" s="153"/>
      <c r="I7" s="147"/>
      <c r="L7" s="21"/>
    </row>
    <row r="8" s="2" customFormat="1" ht="12" customHeight="1">
      <c r="A8" s="39"/>
      <c r="B8" s="45"/>
      <c r="C8" s="39"/>
      <c r="D8" s="153" t="s">
        <v>105</v>
      </c>
      <c r="E8" s="39"/>
      <c r="F8" s="39"/>
      <c r="G8" s="39"/>
      <c r="H8" s="39"/>
      <c r="I8" s="155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6" t="s">
        <v>470</v>
      </c>
      <c r="F9" s="39"/>
      <c r="G9" s="39"/>
      <c r="H9" s="39"/>
      <c r="I9" s="155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155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3" t="s">
        <v>16</v>
      </c>
      <c r="E11" s="39"/>
      <c r="F11" s="142" t="s">
        <v>1</v>
      </c>
      <c r="G11" s="39"/>
      <c r="H11" s="39"/>
      <c r="I11" s="157" t="s">
        <v>17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3" t="s">
        <v>18</v>
      </c>
      <c r="E12" s="39"/>
      <c r="F12" s="142" t="s">
        <v>19</v>
      </c>
      <c r="G12" s="39"/>
      <c r="H12" s="39"/>
      <c r="I12" s="157" t="s">
        <v>20</v>
      </c>
      <c r="J12" s="158" t="str">
        <f>'Rekapitulácia stavby'!AN8</f>
        <v>12. 8. 2020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155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3" t="s">
        <v>22</v>
      </c>
      <c r="E14" s="39"/>
      <c r="F14" s="39"/>
      <c r="G14" s="39"/>
      <c r="H14" s="39"/>
      <c r="I14" s="157" t="s">
        <v>23</v>
      </c>
      <c r="J14" s="142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24</v>
      </c>
      <c r="F15" s="39"/>
      <c r="G15" s="39"/>
      <c r="H15" s="39"/>
      <c r="I15" s="157" t="s">
        <v>25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155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3" t="s">
        <v>26</v>
      </c>
      <c r="E17" s="39"/>
      <c r="F17" s="39"/>
      <c r="G17" s="39"/>
      <c r="H17" s="39"/>
      <c r="I17" s="157" t="s">
        <v>23</v>
      </c>
      <c r="J17" s="34" t="str">
        <f>'Rekapitulácia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42"/>
      <c r="G18" s="142"/>
      <c r="H18" s="142"/>
      <c r="I18" s="157" t="s">
        <v>25</v>
      </c>
      <c r="J18" s="34" t="str">
        <f>'Rekapitulácia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155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3" t="s">
        <v>28</v>
      </c>
      <c r="E20" s="39"/>
      <c r="F20" s="39"/>
      <c r="G20" s="39"/>
      <c r="H20" s="39"/>
      <c r="I20" s="157" t="s">
        <v>23</v>
      </c>
      <c r="J20" s="142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29</v>
      </c>
      <c r="F21" s="39"/>
      <c r="G21" s="39"/>
      <c r="H21" s="39"/>
      <c r="I21" s="157" t="s">
        <v>25</v>
      </c>
      <c r="J21" s="142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155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3" t="s">
        <v>32</v>
      </c>
      <c r="E23" s="39"/>
      <c r="F23" s="39"/>
      <c r="G23" s="39"/>
      <c r="H23" s="39"/>
      <c r="I23" s="157" t="s">
        <v>23</v>
      </c>
      <c r="J23" s="142" t="s">
        <v>33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34</v>
      </c>
      <c r="F24" s="39"/>
      <c r="G24" s="39"/>
      <c r="H24" s="39"/>
      <c r="I24" s="157" t="s">
        <v>25</v>
      </c>
      <c r="J24" s="142" t="s">
        <v>35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155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3" t="s">
        <v>36</v>
      </c>
      <c r="E26" s="39"/>
      <c r="F26" s="39"/>
      <c r="G26" s="39"/>
      <c r="H26" s="39"/>
      <c r="I26" s="155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62"/>
      <c r="J27" s="159"/>
      <c r="K27" s="159"/>
      <c r="L27" s="163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155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4"/>
      <c r="E29" s="164"/>
      <c r="F29" s="164"/>
      <c r="G29" s="164"/>
      <c r="H29" s="164"/>
      <c r="I29" s="165"/>
      <c r="J29" s="164"/>
      <c r="K29" s="164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6" t="s">
        <v>37</v>
      </c>
      <c r="E30" s="39"/>
      <c r="F30" s="39"/>
      <c r="G30" s="39"/>
      <c r="H30" s="39"/>
      <c r="I30" s="155"/>
      <c r="J30" s="167">
        <f>ROUND(J122,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4"/>
      <c r="E31" s="164"/>
      <c r="F31" s="164"/>
      <c r="G31" s="164"/>
      <c r="H31" s="164"/>
      <c r="I31" s="165"/>
      <c r="J31" s="164"/>
      <c r="K31" s="164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8" t="s">
        <v>39</v>
      </c>
      <c r="G32" s="39"/>
      <c r="H32" s="39"/>
      <c r="I32" s="169" t="s">
        <v>38</v>
      </c>
      <c r="J32" s="168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70" t="s">
        <v>41</v>
      </c>
      <c r="E33" s="153" t="s">
        <v>42</v>
      </c>
      <c r="F33" s="171">
        <f>ROUND((ROUND((SUM(BE122:BE169)),  2) + SUM(BE171:BE180)), 2)</f>
        <v>0</v>
      </c>
      <c r="G33" s="39"/>
      <c r="H33" s="39"/>
      <c r="I33" s="172">
        <v>0.20000000000000001</v>
      </c>
      <c r="J33" s="171">
        <f>ROUND((ROUND(((SUM(BE122:BE169))*I33),  2) + (SUM(BE171:BE180)*I33)),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3" t="s">
        <v>43</v>
      </c>
      <c r="F34" s="171">
        <f>ROUND((ROUND((SUM(BF122:BF169)),  2) + SUM(BF171:BF180)), 2)</f>
        <v>0</v>
      </c>
      <c r="G34" s="39"/>
      <c r="H34" s="39"/>
      <c r="I34" s="172">
        <v>0.20000000000000001</v>
      </c>
      <c r="J34" s="171">
        <f>ROUND((ROUND(((SUM(BF122:BF169))*I34),  2) + (SUM(BF171:BF180)*I34)),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3" t="s">
        <v>44</v>
      </c>
      <c r="F35" s="171">
        <f>ROUND((ROUND((SUM(BG122:BG169)),  2) + SUM(BG171:BG180)), 2)</f>
        <v>0</v>
      </c>
      <c r="G35" s="39"/>
      <c r="H35" s="39"/>
      <c r="I35" s="172">
        <v>0.20000000000000001</v>
      </c>
      <c r="J35" s="171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3" t="s">
        <v>45</v>
      </c>
      <c r="F36" s="171">
        <f>ROUND((ROUND((SUM(BH122:BH169)),  2) + SUM(BH171:BH180)), 2)</f>
        <v>0</v>
      </c>
      <c r="G36" s="39"/>
      <c r="H36" s="39"/>
      <c r="I36" s="172">
        <v>0.20000000000000001</v>
      </c>
      <c r="J36" s="171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3" t="s">
        <v>46</v>
      </c>
      <c r="F37" s="171">
        <f>ROUND((ROUND((SUM(BI122:BI169)),  2) + SUM(BI171:BI180)), 2)</f>
        <v>0</v>
      </c>
      <c r="G37" s="39"/>
      <c r="H37" s="39"/>
      <c r="I37" s="172">
        <v>0</v>
      </c>
      <c r="J37" s="17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155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73"/>
      <c r="D39" s="174" t="s">
        <v>47</v>
      </c>
      <c r="E39" s="175"/>
      <c r="F39" s="175"/>
      <c r="G39" s="176" t="s">
        <v>48</v>
      </c>
      <c r="H39" s="177" t="s">
        <v>49</v>
      </c>
      <c r="I39" s="178"/>
      <c r="J39" s="179">
        <f>SUM(J30:J37)</f>
        <v>0</v>
      </c>
      <c r="K39" s="180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155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I41" s="147"/>
      <c r="L41" s="21"/>
    </row>
    <row r="42" s="1" customFormat="1" ht="14.4" customHeight="1">
      <c r="B42" s="21"/>
      <c r="I42" s="147"/>
      <c r="L42" s="21"/>
    </row>
    <row r="43" s="1" customFormat="1" ht="14.4" customHeight="1">
      <c r="B43" s="21"/>
      <c r="I43" s="147"/>
      <c r="L43" s="21"/>
    </row>
    <row r="44" s="1" customFormat="1" ht="14.4" customHeight="1">
      <c r="B44" s="21"/>
      <c r="I44" s="147"/>
      <c r="L44" s="21"/>
    </row>
    <row r="45" s="1" customFormat="1" ht="14.4" customHeight="1">
      <c r="B45" s="21"/>
      <c r="I45" s="147"/>
      <c r="L45" s="21"/>
    </row>
    <row r="46" s="1" customFormat="1" ht="14.4" customHeight="1">
      <c r="B46" s="21"/>
      <c r="I46" s="147"/>
      <c r="L46" s="21"/>
    </row>
    <row r="47" s="1" customFormat="1" ht="14.4" customHeight="1">
      <c r="B47" s="21"/>
      <c r="I47" s="147"/>
      <c r="L47" s="21"/>
    </row>
    <row r="48" s="1" customFormat="1" ht="14.4" customHeight="1">
      <c r="B48" s="21"/>
      <c r="I48" s="147"/>
      <c r="L48" s="21"/>
    </row>
    <row r="49" s="1" customFormat="1" ht="14.4" customHeight="1">
      <c r="B49" s="21"/>
      <c r="I49" s="147"/>
      <c r="L49" s="21"/>
    </row>
    <row r="50" s="2" customFormat="1" ht="14.4" customHeight="1">
      <c r="B50" s="64"/>
      <c r="D50" s="181" t="s">
        <v>50</v>
      </c>
      <c r="E50" s="182"/>
      <c r="F50" s="182"/>
      <c r="G50" s="181" t="s">
        <v>51</v>
      </c>
      <c r="H50" s="182"/>
      <c r="I50" s="183"/>
      <c r="J50" s="182"/>
      <c r="K50" s="18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4" t="s">
        <v>52</v>
      </c>
      <c r="E61" s="185"/>
      <c r="F61" s="186" t="s">
        <v>53</v>
      </c>
      <c r="G61" s="184" t="s">
        <v>52</v>
      </c>
      <c r="H61" s="185"/>
      <c r="I61" s="187"/>
      <c r="J61" s="188" t="s">
        <v>53</v>
      </c>
      <c r="K61" s="185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1" t="s">
        <v>54</v>
      </c>
      <c r="E65" s="189"/>
      <c r="F65" s="189"/>
      <c r="G65" s="181" t="s">
        <v>55</v>
      </c>
      <c r="H65" s="189"/>
      <c r="I65" s="190"/>
      <c r="J65" s="189"/>
      <c r="K65" s="18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4" t="s">
        <v>52</v>
      </c>
      <c r="E76" s="185"/>
      <c r="F76" s="186" t="s">
        <v>53</v>
      </c>
      <c r="G76" s="184" t="s">
        <v>52</v>
      </c>
      <c r="H76" s="185"/>
      <c r="I76" s="187"/>
      <c r="J76" s="188" t="s">
        <v>53</v>
      </c>
      <c r="K76" s="185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3"/>
      <c r="J77" s="192"/>
      <c r="K77" s="19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4"/>
      <c r="C81" s="195"/>
      <c r="D81" s="195"/>
      <c r="E81" s="195"/>
      <c r="F81" s="195"/>
      <c r="G81" s="195"/>
      <c r="H81" s="195"/>
      <c r="I81" s="196"/>
      <c r="J81" s="195"/>
      <c r="K81" s="19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109</v>
      </c>
      <c r="D82" s="41"/>
      <c r="E82" s="41"/>
      <c r="F82" s="41"/>
      <c r="G82" s="41"/>
      <c r="H82" s="41"/>
      <c r="I82" s="155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55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14</v>
      </c>
      <c r="D84" s="41"/>
      <c r="E84" s="41"/>
      <c r="F84" s="41"/>
      <c r="G84" s="41"/>
      <c r="H84" s="41"/>
      <c r="I84" s="155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97" t="str">
        <f>E7</f>
        <v>OBNOVA DETSKÉHO IHRISKA PEČIANSKA</v>
      </c>
      <c r="F85" s="33"/>
      <c r="G85" s="33"/>
      <c r="H85" s="33"/>
      <c r="I85" s="155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105</v>
      </c>
      <c r="D86" s="41"/>
      <c r="E86" s="41"/>
      <c r="F86" s="41"/>
      <c r="G86" s="41"/>
      <c r="H86" s="41"/>
      <c r="I86" s="155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SO.03 - SO.03 - Oplotenie detského ihriska </v>
      </c>
      <c r="F87" s="41"/>
      <c r="G87" s="41"/>
      <c r="H87" s="41"/>
      <c r="I87" s="155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155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18</v>
      </c>
      <c r="D89" s="41"/>
      <c r="E89" s="41"/>
      <c r="F89" s="28" t="str">
        <f>F12</f>
        <v xml:space="preserve">Bratislava </v>
      </c>
      <c r="G89" s="41"/>
      <c r="H89" s="41"/>
      <c r="I89" s="157" t="s">
        <v>20</v>
      </c>
      <c r="J89" s="80" t="str">
        <f>IF(J12="","",J12)</f>
        <v>12. 8. 2020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155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22</v>
      </c>
      <c r="D91" s="41"/>
      <c r="E91" s="41"/>
      <c r="F91" s="28" t="str">
        <f>E15</f>
        <v>Magistrát hlavného mesta SR Bratislavy</v>
      </c>
      <c r="G91" s="41"/>
      <c r="H91" s="41"/>
      <c r="I91" s="157" t="s">
        <v>28</v>
      </c>
      <c r="J91" s="37" t="str">
        <f>E21</f>
        <v xml:space="preserve">Ing.arch.K. Kolčáková 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26</v>
      </c>
      <c r="D92" s="41"/>
      <c r="E92" s="41"/>
      <c r="F92" s="28" t="str">
        <f>IF(E18="","",E18)</f>
        <v>Vyplň údaj</v>
      </c>
      <c r="G92" s="41"/>
      <c r="H92" s="41"/>
      <c r="I92" s="157" t="s">
        <v>32</v>
      </c>
      <c r="J92" s="37" t="str">
        <f>E24</f>
        <v xml:space="preserve">BizPartner Agency s.r.o. , Poprad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155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98" t="s">
        <v>110</v>
      </c>
      <c r="D94" s="199"/>
      <c r="E94" s="199"/>
      <c r="F94" s="199"/>
      <c r="G94" s="199"/>
      <c r="H94" s="199"/>
      <c r="I94" s="200"/>
      <c r="J94" s="201" t="s">
        <v>111</v>
      </c>
      <c r="K94" s="199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155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202" t="s">
        <v>112</v>
      </c>
      <c r="D96" s="41"/>
      <c r="E96" s="41"/>
      <c r="F96" s="41"/>
      <c r="G96" s="41"/>
      <c r="H96" s="41"/>
      <c r="I96" s="155"/>
      <c r="J96" s="111">
        <f>J122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113</v>
      </c>
    </row>
    <row r="97" s="9" customFormat="1" ht="24.96" customHeight="1">
      <c r="A97" s="9"/>
      <c r="B97" s="203"/>
      <c r="C97" s="204"/>
      <c r="D97" s="205" t="s">
        <v>114</v>
      </c>
      <c r="E97" s="206"/>
      <c r="F97" s="206"/>
      <c r="G97" s="206"/>
      <c r="H97" s="206"/>
      <c r="I97" s="207"/>
      <c r="J97" s="208">
        <f>J123</f>
        <v>0</v>
      </c>
      <c r="K97" s="204"/>
      <c r="L97" s="20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0"/>
      <c r="C98" s="134"/>
      <c r="D98" s="211" t="s">
        <v>115</v>
      </c>
      <c r="E98" s="212"/>
      <c r="F98" s="212"/>
      <c r="G98" s="212"/>
      <c r="H98" s="212"/>
      <c r="I98" s="213"/>
      <c r="J98" s="214">
        <f>J124</f>
        <v>0</v>
      </c>
      <c r="K98" s="134"/>
      <c r="L98" s="21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0"/>
      <c r="C99" s="134"/>
      <c r="D99" s="211" t="s">
        <v>471</v>
      </c>
      <c r="E99" s="212"/>
      <c r="F99" s="212"/>
      <c r="G99" s="212"/>
      <c r="H99" s="212"/>
      <c r="I99" s="213"/>
      <c r="J99" s="214">
        <f>J137</f>
        <v>0</v>
      </c>
      <c r="K99" s="134"/>
      <c r="L99" s="21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203"/>
      <c r="C100" s="204"/>
      <c r="D100" s="205" t="s">
        <v>472</v>
      </c>
      <c r="E100" s="206"/>
      <c r="F100" s="206"/>
      <c r="G100" s="206"/>
      <c r="H100" s="206"/>
      <c r="I100" s="207"/>
      <c r="J100" s="208">
        <f>J147</f>
        <v>0</v>
      </c>
      <c r="K100" s="204"/>
      <c r="L100" s="20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210"/>
      <c r="C101" s="134"/>
      <c r="D101" s="211" t="s">
        <v>473</v>
      </c>
      <c r="E101" s="212"/>
      <c r="F101" s="212"/>
      <c r="G101" s="212"/>
      <c r="H101" s="212"/>
      <c r="I101" s="213"/>
      <c r="J101" s="214">
        <f>J148</f>
        <v>0</v>
      </c>
      <c r="K101" s="134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203"/>
      <c r="C102" s="204"/>
      <c r="D102" s="216" t="s">
        <v>117</v>
      </c>
      <c r="E102" s="204"/>
      <c r="F102" s="204"/>
      <c r="G102" s="204"/>
      <c r="H102" s="204"/>
      <c r="I102" s="217"/>
      <c r="J102" s="218">
        <f>J170</f>
        <v>0</v>
      </c>
      <c r="K102" s="204"/>
      <c r="L102" s="20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155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193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196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118</v>
      </c>
      <c r="D109" s="41"/>
      <c r="E109" s="41"/>
      <c r="F109" s="41"/>
      <c r="G109" s="41"/>
      <c r="H109" s="41"/>
      <c r="I109" s="155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155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14</v>
      </c>
      <c r="D111" s="41"/>
      <c r="E111" s="41"/>
      <c r="F111" s="41"/>
      <c r="G111" s="41"/>
      <c r="H111" s="41"/>
      <c r="I111" s="155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97" t="str">
        <f>E7</f>
        <v>OBNOVA DETSKÉHO IHRISKA PEČIANSKA</v>
      </c>
      <c r="F112" s="33"/>
      <c r="G112" s="33"/>
      <c r="H112" s="33"/>
      <c r="I112" s="155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105</v>
      </c>
      <c r="D113" s="41"/>
      <c r="E113" s="41"/>
      <c r="F113" s="41"/>
      <c r="G113" s="41"/>
      <c r="H113" s="41"/>
      <c r="I113" s="155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E9</f>
        <v xml:space="preserve">SO.03 - SO.03 - Oplotenie detského ihriska </v>
      </c>
      <c r="F114" s="41"/>
      <c r="G114" s="41"/>
      <c r="H114" s="41"/>
      <c r="I114" s="155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155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18</v>
      </c>
      <c r="D116" s="41"/>
      <c r="E116" s="41"/>
      <c r="F116" s="28" t="str">
        <f>F12</f>
        <v xml:space="preserve">Bratislava </v>
      </c>
      <c r="G116" s="41"/>
      <c r="H116" s="41"/>
      <c r="I116" s="157" t="s">
        <v>20</v>
      </c>
      <c r="J116" s="80" t="str">
        <f>IF(J12="","",J12)</f>
        <v>12. 8. 2020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155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22</v>
      </c>
      <c r="D118" s="41"/>
      <c r="E118" s="41"/>
      <c r="F118" s="28" t="str">
        <f>E15</f>
        <v>Magistrát hlavného mesta SR Bratislavy</v>
      </c>
      <c r="G118" s="41"/>
      <c r="H118" s="41"/>
      <c r="I118" s="157" t="s">
        <v>28</v>
      </c>
      <c r="J118" s="37" t="str">
        <f>E21</f>
        <v xml:space="preserve">Ing.arch.K. Kolčáková  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26</v>
      </c>
      <c r="D119" s="41"/>
      <c r="E119" s="41"/>
      <c r="F119" s="28" t="str">
        <f>IF(E18="","",E18)</f>
        <v>Vyplň údaj</v>
      </c>
      <c r="G119" s="41"/>
      <c r="H119" s="41"/>
      <c r="I119" s="157" t="s">
        <v>32</v>
      </c>
      <c r="J119" s="37" t="str">
        <f>E24</f>
        <v xml:space="preserve">BizPartner Agency s.r.o. , Poprad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155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19"/>
      <c r="B121" s="220"/>
      <c r="C121" s="221" t="s">
        <v>119</v>
      </c>
      <c r="D121" s="222" t="s">
        <v>62</v>
      </c>
      <c r="E121" s="222" t="s">
        <v>58</v>
      </c>
      <c r="F121" s="222" t="s">
        <v>59</v>
      </c>
      <c r="G121" s="222" t="s">
        <v>120</v>
      </c>
      <c r="H121" s="222" t="s">
        <v>121</v>
      </c>
      <c r="I121" s="223" t="s">
        <v>122</v>
      </c>
      <c r="J121" s="224" t="s">
        <v>111</v>
      </c>
      <c r="K121" s="225" t="s">
        <v>123</v>
      </c>
      <c r="L121" s="226"/>
      <c r="M121" s="101" t="s">
        <v>1</v>
      </c>
      <c r="N121" s="102" t="s">
        <v>41</v>
      </c>
      <c r="O121" s="102" t="s">
        <v>124</v>
      </c>
      <c r="P121" s="102" t="s">
        <v>125</v>
      </c>
      <c r="Q121" s="102" t="s">
        <v>126</v>
      </c>
      <c r="R121" s="102" t="s">
        <v>127</v>
      </c>
      <c r="S121" s="102" t="s">
        <v>128</v>
      </c>
      <c r="T121" s="103" t="s">
        <v>129</v>
      </c>
      <c r="U121" s="219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</row>
    <row r="122" s="2" customFormat="1" ht="22.8" customHeight="1">
      <c r="A122" s="39"/>
      <c r="B122" s="40"/>
      <c r="C122" s="108" t="s">
        <v>112</v>
      </c>
      <c r="D122" s="41"/>
      <c r="E122" s="41"/>
      <c r="F122" s="41"/>
      <c r="G122" s="41"/>
      <c r="H122" s="41"/>
      <c r="I122" s="155"/>
      <c r="J122" s="227">
        <f>BK122</f>
        <v>0</v>
      </c>
      <c r="K122" s="41"/>
      <c r="L122" s="45"/>
      <c r="M122" s="104"/>
      <c r="N122" s="228"/>
      <c r="O122" s="105"/>
      <c r="P122" s="229">
        <f>P123+P147+P170</f>
        <v>0</v>
      </c>
      <c r="Q122" s="105"/>
      <c r="R122" s="229">
        <f>R123+R147+R170</f>
        <v>6.6686945700000004</v>
      </c>
      <c r="S122" s="105"/>
      <c r="T122" s="230">
        <f>T123+T147+T170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76</v>
      </c>
      <c r="AU122" s="18" t="s">
        <v>113</v>
      </c>
      <c r="BK122" s="231">
        <f>BK123+BK147+BK170</f>
        <v>0</v>
      </c>
    </row>
    <row r="123" s="12" customFormat="1" ht="25.92" customHeight="1">
      <c r="A123" s="12"/>
      <c r="B123" s="232"/>
      <c r="C123" s="233"/>
      <c r="D123" s="234" t="s">
        <v>76</v>
      </c>
      <c r="E123" s="235" t="s">
        <v>130</v>
      </c>
      <c r="F123" s="235" t="s">
        <v>131</v>
      </c>
      <c r="G123" s="233"/>
      <c r="H123" s="233"/>
      <c r="I123" s="236"/>
      <c r="J123" s="218">
        <f>BK123</f>
        <v>0</v>
      </c>
      <c r="K123" s="233"/>
      <c r="L123" s="237"/>
      <c r="M123" s="238"/>
      <c r="N123" s="239"/>
      <c r="O123" s="239"/>
      <c r="P123" s="240">
        <f>P124+P137</f>
        <v>0</v>
      </c>
      <c r="Q123" s="239"/>
      <c r="R123" s="240">
        <f>R124+R137</f>
        <v>0.29933456999999997</v>
      </c>
      <c r="S123" s="239"/>
      <c r="T123" s="241">
        <f>T124+T137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42" t="s">
        <v>84</v>
      </c>
      <c r="AT123" s="243" t="s">
        <v>76</v>
      </c>
      <c r="AU123" s="243" t="s">
        <v>77</v>
      </c>
      <c r="AY123" s="242" t="s">
        <v>132</v>
      </c>
      <c r="BK123" s="244">
        <f>BK124+BK137</f>
        <v>0</v>
      </c>
    </row>
    <row r="124" s="12" customFormat="1" ht="22.8" customHeight="1">
      <c r="A124" s="12"/>
      <c r="B124" s="232"/>
      <c r="C124" s="233"/>
      <c r="D124" s="234" t="s">
        <v>76</v>
      </c>
      <c r="E124" s="245" t="s">
        <v>84</v>
      </c>
      <c r="F124" s="245" t="s">
        <v>133</v>
      </c>
      <c r="G124" s="233"/>
      <c r="H124" s="233"/>
      <c r="I124" s="236"/>
      <c r="J124" s="246">
        <f>BK124</f>
        <v>0</v>
      </c>
      <c r="K124" s="233"/>
      <c r="L124" s="237"/>
      <c r="M124" s="238"/>
      <c r="N124" s="239"/>
      <c r="O124" s="239"/>
      <c r="P124" s="240">
        <f>SUM(P125:P136)</f>
        <v>0</v>
      </c>
      <c r="Q124" s="239"/>
      <c r="R124" s="240">
        <f>SUM(R125:R136)</f>
        <v>0</v>
      </c>
      <c r="S124" s="239"/>
      <c r="T124" s="241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42" t="s">
        <v>84</v>
      </c>
      <c r="AT124" s="243" t="s">
        <v>76</v>
      </c>
      <c r="AU124" s="243" t="s">
        <v>84</v>
      </c>
      <c r="AY124" s="242" t="s">
        <v>132</v>
      </c>
      <c r="BK124" s="244">
        <f>SUM(BK125:BK136)</f>
        <v>0</v>
      </c>
    </row>
    <row r="125" s="2" customFormat="1" ht="16.5" customHeight="1">
      <c r="A125" s="39"/>
      <c r="B125" s="40"/>
      <c r="C125" s="247" t="s">
        <v>84</v>
      </c>
      <c r="D125" s="247" t="s">
        <v>134</v>
      </c>
      <c r="E125" s="248" t="s">
        <v>474</v>
      </c>
      <c r="F125" s="249" t="s">
        <v>475</v>
      </c>
      <c r="G125" s="250" t="s">
        <v>161</v>
      </c>
      <c r="H125" s="251">
        <v>0.13500000000000001</v>
      </c>
      <c r="I125" s="252"/>
      <c r="J125" s="251">
        <f>ROUND(I125*H125,3)</f>
        <v>0</v>
      </c>
      <c r="K125" s="253"/>
      <c r="L125" s="45"/>
      <c r="M125" s="254" t="s">
        <v>1</v>
      </c>
      <c r="N125" s="255" t="s">
        <v>43</v>
      </c>
      <c r="O125" s="92"/>
      <c r="P125" s="256">
        <f>O125*H125</f>
        <v>0</v>
      </c>
      <c r="Q125" s="256">
        <v>0</v>
      </c>
      <c r="R125" s="256">
        <f>Q125*H125</f>
        <v>0</v>
      </c>
      <c r="S125" s="256">
        <v>0</v>
      </c>
      <c r="T125" s="25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58" t="s">
        <v>138</v>
      </c>
      <c r="AT125" s="258" t="s">
        <v>134</v>
      </c>
      <c r="AU125" s="258" t="s">
        <v>90</v>
      </c>
      <c r="AY125" s="18" t="s">
        <v>132</v>
      </c>
      <c r="BE125" s="259">
        <f>IF(N125="základná",J125,0)</f>
        <v>0</v>
      </c>
      <c r="BF125" s="259">
        <f>IF(N125="znížená",J125,0)</f>
        <v>0</v>
      </c>
      <c r="BG125" s="259">
        <f>IF(N125="zákl. prenesená",J125,0)</f>
        <v>0</v>
      </c>
      <c r="BH125" s="259">
        <f>IF(N125="zníž. prenesená",J125,0)</f>
        <v>0</v>
      </c>
      <c r="BI125" s="259">
        <f>IF(N125="nulová",J125,0)</f>
        <v>0</v>
      </c>
      <c r="BJ125" s="18" t="s">
        <v>90</v>
      </c>
      <c r="BK125" s="260">
        <f>ROUND(I125*H125,3)</f>
        <v>0</v>
      </c>
      <c r="BL125" s="18" t="s">
        <v>138</v>
      </c>
      <c r="BM125" s="258" t="s">
        <v>476</v>
      </c>
    </row>
    <row r="126" s="15" customFormat="1">
      <c r="A126" s="15"/>
      <c r="B126" s="284"/>
      <c r="C126" s="285"/>
      <c r="D126" s="263" t="s">
        <v>140</v>
      </c>
      <c r="E126" s="286" t="s">
        <v>1</v>
      </c>
      <c r="F126" s="287" t="s">
        <v>477</v>
      </c>
      <c r="G126" s="285"/>
      <c r="H126" s="286" t="s">
        <v>1</v>
      </c>
      <c r="I126" s="288"/>
      <c r="J126" s="285"/>
      <c r="K126" s="285"/>
      <c r="L126" s="289"/>
      <c r="M126" s="290"/>
      <c r="N126" s="291"/>
      <c r="O126" s="291"/>
      <c r="P126" s="291"/>
      <c r="Q126" s="291"/>
      <c r="R126" s="291"/>
      <c r="S126" s="291"/>
      <c r="T126" s="292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93" t="s">
        <v>140</v>
      </c>
      <c r="AU126" s="293" t="s">
        <v>90</v>
      </c>
      <c r="AV126" s="15" t="s">
        <v>84</v>
      </c>
      <c r="AW126" s="15" t="s">
        <v>30</v>
      </c>
      <c r="AX126" s="15" t="s">
        <v>77</v>
      </c>
      <c r="AY126" s="293" t="s">
        <v>132</v>
      </c>
    </row>
    <row r="127" s="13" customFormat="1">
      <c r="A127" s="13"/>
      <c r="B127" s="261"/>
      <c r="C127" s="262"/>
      <c r="D127" s="263" t="s">
        <v>140</v>
      </c>
      <c r="E127" s="264" t="s">
        <v>1</v>
      </c>
      <c r="F127" s="265" t="s">
        <v>478</v>
      </c>
      <c r="G127" s="262"/>
      <c r="H127" s="266">
        <v>0.13500000000000001</v>
      </c>
      <c r="I127" s="267"/>
      <c r="J127" s="262"/>
      <c r="K127" s="262"/>
      <c r="L127" s="268"/>
      <c r="M127" s="269"/>
      <c r="N127" s="270"/>
      <c r="O127" s="270"/>
      <c r="P127" s="270"/>
      <c r="Q127" s="270"/>
      <c r="R127" s="270"/>
      <c r="S127" s="270"/>
      <c r="T127" s="27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72" t="s">
        <v>140</v>
      </c>
      <c r="AU127" s="272" t="s">
        <v>90</v>
      </c>
      <c r="AV127" s="13" t="s">
        <v>90</v>
      </c>
      <c r="AW127" s="13" t="s">
        <v>30</v>
      </c>
      <c r="AX127" s="13" t="s">
        <v>77</v>
      </c>
      <c r="AY127" s="272" t="s">
        <v>132</v>
      </c>
    </row>
    <row r="128" s="14" customFormat="1">
      <c r="A128" s="14"/>
      <c r="B128" s="273"/>
      <c r="C128" s="274"/>
      <c r="D128" s="263" t="s">
        <v>140</v>
      </c>
      <c r="E128" s="275" t="s">
        <v>1</v>
      </c>
      <c r="F128" s="276" t="s">
        <v>142</v>
      </c>
      <c r="G128" s="274"/>
      <c r="H128" s="277">
        <v>0.13500000000000001</v>
      </c>
      <c r="I128" s="278"/>
      <c r="J128" s="274"/>
      <c r="K128" s="274"/>
      <c r="L128" s="279"/>
      <c r="M128" s="280"/>
      <c r="N128" s="281"/>
      <c r="O128" s="281"/>
      <c r="P128" s="281"/>
      <c r="Q128" s="281"/>
      <c r="R128" s="281"/>
      <c r="S128" s="281"/>
      <c r="T128" s="28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83" t="s">
        <v>140</v>
      </c>
      <c r="AU128" s="283" t="s">
        <v>90</v>
      </c>
      <c r="AV128" s="14" t="s">
        <v>138</v>
      </c>
      <c r="AW128" s="14" t="s">
        <v>30</v>
      </c>
      <c r="AX128" s="14" t="s">
        <v>84</v>
      </c>
      <c r="AY128" s="283" t="s">
        <v>132</v>
      </c>
    </row>
    <row r="129" s="2" customFormat="1" ht="21.75" customHeight="1">
      <c r="A129" s="39"/>
      <c r="B129" s="40"/>
      <c r="C129" s="247" t="s">
        <v>90</v>
      </c>
      <c r="D129" s="247" t="s">
        <v>134</v>
      </c>
      <c r="E129" s="248" t="s">
        <v>479</v>
      </c>
      <c r="F129" s="249" t="s">
        <v>480</v>
      </c>
      <c r="G129" s="250" t="s">
        <v>161</v>
      </c>
      <c r="H129" s="251">
        <v>0.13500000000000001</v>
      </c>
      <c r="I129" s="252"/>
      <c r="J129" s="251">
        <f>ROUND(I129*H129,3)</f>
        <v>0</v>
      </c>
      <c r="K129" s="253"/>
      <c r="L129" s="45"/>
      <c r="M129" s="254" t="s">
        <v>1</v>
      </c>
      <c r="N129" s="255" t="s">
        <v>43</v>
      </c>
      <c r="O129" s="92"/>
      <c r="P129" s="256">
        <f>O129*H129</f>
        <v>0</v>
      </c>
      <c r="Q129" s="256">
        <v>0</v>
      </c>
      <c r="R129" s="256">
        <f>Q129*H129</f>
        <v>0</v>
      </c>
      <c r="S129" s="256">
        <v>0</v>
      </c>
      <c r="T129" s="25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58" t="s">
        <v>138</v>
      </c>
      <c r="AT129" s="258" t="s">
        <v>134</v>
      </c>
      <c r="AU129" s="258" t="s">
        <v>90</v>
      </c>
      <c r="AY129" s="18" t="s">
        <v>132</v>
      </c>
      <c r="BE129" s="259">
        <f>IF(N129="základná",J129,0)</f>
        <v>0</v>
      </c>
      <c r="BF129" s="259">
        <f>IF(N129="znížená",J129,0)</f>
        <v>0</v>
      </c>
      <c r="BG129" s="259">
        <f>IF(N129="zákl. prenesená",J129,0)</f>
        <v>0</v>
      </c>
      <c r="BH129" s="259">
        <f>IF(N129="zníž. prenesená",J129,0)</f>
        <v>0</v>
      </c>
      <c r="BI129" s="259">
        <f>IF(N129="nulová",J129,0)</f>
        <v>0</v>
      </c>
      <c r="BJ129" s="18" t="s">
        <v>90</v>
      </c>
      <c r="BK129" s="260">
        <f>ROUND(I129*H129,3)</f>
        <v>0</v>
      </c>
      <c r="BL129" s="18" t="s">
        <v>138</v>
      </c>
      <c r="BM129" s="258" t="s">
        <v>481</v>
      </c>
    </row>
    <row r="130" s="2" customFormat="1" ht="21.75" customHeight="1">
      <c r="A130" s="39"/>
      <c r="B130" s="40"/>
      <c r="C130" s="247" t="s">
        <v>148</v>
      </c>
      <c r="D130" s="247" t="s">
        <v>134</v>
      </c>
      <c r="E130" s="248" t="s">
        <v>482</v>
      </c>
      <c r="F130" s="249" t="s">
        <v>483</v>
      </c>
      <c r="G130" s="250" t="s">
        <v>161</v>
      </c>
      <c r="H130" s="251">
        <v>0.13500000000000001</v>
      </c>
      <c r="I130" s="252"/>
      <c r="J130" s="251">
        <f>ROUND(I130*H130,3)</f>
        <v>0</v>
      </c>
      <c r="K130" s="253"/>
      <c r="L130" s="45"/>
      <c r="M130" s="254" t="s">
        <v>1</v>
      </c>
      <c r="N130" s="255" t="s">
        <v>43</v>
      </c>
      <c r="O130" s="92"/>
      <c r="P130" s="256">
        <f>O130*H130</f>
        <v>0</v>
      </c>
      <c r="Q130" s="256">
        <v>0</v>
      </c>
      <c r="R130" s="256">
        <f>Q130*H130</f>
        <v>0</v>
      </c>
      <c r="S130" s="256">
        <v>0</v>
      </c>
      <c r="T130" s="25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58" t="s">
        <v>138</v>
      </c>
      <c r="AT130" s="258" t="s">
        <v>134</v>
      </c>
      <c r="AU130" s="258" t="s">
        <v>90</v>
      </c>
      <c r="AY130" s="18" t="s">
        <v>132</v>
      </c>
      <c r="BE130" s="259">
        <f>IF(N130="základná",J130,0)</f>
        <v>0</v>
      </c>
      <c r="BF130" s="259">
        <f>IF(N130="znížená",J130,0)</f>
        <v>0</v>
      </c>
      <c r="BG130" s="259">
        <f>IF(N130="zákl. prenesená",J130,0)</f>
        <v>0</v>
      </c>
      <c r="BH130" s="259">
        <f>IF(N130="zníž. prenesená",J130,0)</f>
        <v>0</v>
      </c>
      <c r="BI130" s="259">
        <f>IF(N130="nulová",J130,0)</f>
        <v>0</v>
      </c>
      <c r="BJ130" s="18" t="s">
        <v>90</v>
      </c>
      <c r="BK130" s="260">
        <f>ROUND(I130*H130,3)</f>
        <v>0</v>
      </c>
      <c r="BL130" s="18" t="s">
        <v>138</v>
      </c>
      <c r="BM130" s="258" t="s">
        <v>484</v>
      </c>
    </row>
    <row r="131" s="2" customFormat="1" ht="21.75" customHeight="1">
      <c r="A131" s="39"/>
      <c r="B131" s="40"/>
      <c r="C131" s="247" t="s">
        <v>138</v>
      </c>
      <c r="D131" s="247" t="s">
        <v>134</v>
      </c>
      <c r="E131" s="248" t="s">
        <v>185</v>
      </c>
      <c r="F131" s="249" t="s">
        <v>186</v>
      </c>
      <c r="G131" s="250" t="s">
        <v>161</v>
      </c>
      <c r="H131" s="251">
        <v>0.13500000000000001</v>
      </c>
      <c r="I131" s="252"/>
      <c r="J131" s="251">
        <f>ROUND(I131*H131,3)</f>
        <v>0</v>
      </c>
      <c r="K131" s="253"/>
      <c r="L131" s="45"/>
      <c r="M131" s="254" t="s">
        <v>1</v>
      </c>
      <c r="N131" s="255" t="s">
        <v>43</v>
      </c>
      <c r="O131" s="92"/>
      <c r="P131" s="256">
        <f>O131*H131</f>
        <v>0</v>
      </c>
      <c r="Q131" s="256">
        <v>0</v>
      </c>
      <c r="R131" s="256">
        <f>Q131*H131</f>
        <v>0</v>
      </c>
      <c r="S131" s="256">
        <v>0</v>
      </c>
      <c r="T131" s="25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58" t="s">
        <v>138</v>
      </c>
      <c r="AT131" s="258" t="s">
        <v>134</v>
      </c>
      <c r="AU131" s="258" t="s">
        <v>90</v>
      </c>
      <c r="AY131" s="18" t="s">
        <v>132</v>
      </c>
      <c r="BE131" s="259">
        <f>IF(N131="základná",J131,0)</f>
        <v>0</v>
      </c>
      <c r="BF131" s="259">
        <f>IF(N131="znížená",J131,0)</f>
        <v>0</v>
      </c>
      <c r="BG131" s="259">
        <f>IF(N131="zákl. prenesená",J131,0)</f>
        <v>0</v>
      </c>
      <c r="BH131" s="259">
        <f>IF(N131="zníž. prenesená",J131,0)</f>
        <v>0</v>
      </c>
      <c r="BI131" s="259">
        <f>IF(N131="nulová",J131,0)</f>
        <v>0</v>
      </c>
      <c r="BJ131" s="18" t="s">
        <v>90</v>
      </c>
      <c r="BK131" s="260">
        <f>ROUND(I131*H131,3)</f>
        <v>0</v>
      </c>
      <c r="BL131" s="18" t="s">
        <v>138</v>
      </c>
      <c r="BM131" s="258" t="s">
        <v>485</v>
      </c>
    </row>
    <row r="132" s="2" customFormat="1" ht="21.75" customHeight="1">
      <c r="A132" s="39"/>
      <c r="B132" s="40"/>
      <c r="C132" s="247" t="s">
        <v>158</v>
      </c>
      <c r="D132" s="247" t="s">
        <v>134</v>
      </c>
      <c r="E132" s="248" t="s">
        <v>189</v>
      </c>
      <c r="F132" s="249" t="s">
        <v>190</v>
      </c>
      <c r="G132" s="250" t="s">
        <v>161</v>
      </c>
      <c r="H132" s="251">
        <v>0.13500000000000001</v>
      </c>
      <c r="I132" s="252"/>
      <c r="J132" s="251">
        <f>ROUND(I132*H132,3)</f>
        <v>0</v>
      </c>
      <c r="K132" s="253"/>
      <c r="L132" s="45"/>
      <c r="M132" s="254" t="s">
        <v>1</v>
      </c>
      <c r="N132" s="255" t="s">
        <v>43</v>
      </c>
      <c r="O132" s="92"/>
      <c r="P132" s="256">
        <f>O132*H132</f>
        <v>0</v>
      </c>
      <c r="Q132" s="256">
        <v>0</v>
      </c>
      <c r="R132" s="256">
        <f>Q132*H132</f>
        <v>0</v>
      </c>
      <c r="S132" s="256">
        <v>0</v>
      </c>
      <c r="T132" s="25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58" t="s">
        <v>138</v>
      </c>
      <c r="AT132" s="258" t="s">
        <v>134</v>
      </c>
      <c r="AU132" s="258" t="s">
        <v>90</v>
      </c>
      <c r="AY132" s="18" t="s">
        <v>132</v>
      </c>
      <c r="BE132" s="259">
        <f>IF(N132="základná",J132,0)</f>
        <v>0</v>
      </c>
      <c r="BF132" s="259">
        <f>IF(N132="znížená",J132,0)</f>
        <v>0</v>
      </c>
      <c r="BG132" s="259">
        <f>IF(N132="zákl. prenesená",J132,0)</f>
        <v>0</v>
      </c>
      <c r="BH132" s="259">
        <f>IF(N132="zníž. prenesená",J132,0)</f>
        <v>0</v>
      </c>
      <c r="BI132" s="259">
        <f>IF(N132="nulová",J132,0)</f>
        <v>0</v>
      </c>
      <c r="BJ132" s="18" t="s">
        <v>90</v>
      </c>
      <c r="BK132" s="260">
        <f>ROUND(I132*H132,3)</f>
        <v>0</v>
      </c>
      <c r="BL132" s="18" t="s">
        <v>138</v>
      </c>
      <c r="BM132" s="258" t="s">
        <v>486</v>
      </c>
    </row>
    <row r="133" s="2" customFormat="1" ht="16.5" customHeight="1">
      <c r="A133" s="39"/>
      <c r="B133" s="40"/>
      <c r="C133" s="247" t="s">
        <v>167</v>
      </c>
      <c r="D133" s="247" t="s">
        <v>134</v>
      </c>
      <c r="E133" s="248" t="s">
        <v>193</v>
      </c>
      <c r="F133" s="249" t="s">
        <v>194</v>
      </c>
      <c r="G133" s="250" t="s">
        <v>161</v>
      </c>
      <c r="H133" s="251">
        <v>0.13500000000000001</v>
      </c>
      <c r="I133" s="252"/>
      <c r="J133" s="251">
        <f>ROUND(I133*H133,3)</f>
        <v>0</v>
      </c>
      <c r="K133" s="253"/>
      <c r="L133" s="45"/>
      <c r="M133" s="254" t="s">
        <v>1</v>
      </c>
      <c r="N133" s="255" t="s">
        <v>43</v>
      </c>
      <c r="O133" s="92"/>
      <c r="P133" s="256">
        <f>O133*H133</f>
        <v>0</v>
      </c>
      <c r="Q133" s="256">
        <v>0</v>
      </c>
      <c r="R133" s="256">
        <f>Q133*H133</f>
        <v>0</v>
      </c>
      <c r="S133" s="256">
        <v>0</v>
      </c>
      <c r="T133" s="25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8" t="s">
        <v>138</v>
      </c>
      <c r="AT133" s="258" t="s">
        <v>134</v>
      </c>
      <c r="AU133" s="258" t="s">
        <v>90</v>
      </c>
      <c r="AY133" s="18" t="s">
        <v>132</v>
      </c>
      <c r="BE133" s="259">
        <f>IF(N133="základná",J133,0)</f>
        <v>0</v>
      </c>
      <c r="BF133" s="259">
        <f>IF(N133="znížená",J133,0)</f>
        <v>0</v>
      </c>
      <c r="BG133" s="259">
        <f>IF(N133="zákl. prenesená",J133,0)</f>
        <v>0</v>
      </c>
      <c r="BH133" s="259">
        <f>IF(N133="zníž. prenesená",J133,0)</f>
        <v>0</v>
      </c>
      <c r="BI133" s="259">
        <f>IF(N133="nulová",J133,0)</f>
        <v>0</v>
      </c>
      <c r="BJ133" s="18" t="s">
        <v>90</v>
      </c>
      <c r="BK133" s="260">
        <f>ROUND(I133*H133,3)</f>
        <v>0</v>
      </c>
      <c r="BL133" s="18" t="s">
        <v>138</v>
      </c>
      <c r="BM133" s="258" t="s">
        <v>487</v>
      </c>
    </row>
    <row r="134" s="2" customFormat="1" ht="21.75" customHeight="1">
      <c r="A134" s="39"/>
      <c r="B134" s="40"/>
      <c r="C134" s="247" t="s">
        <v>171</v>
      </c>
      <c r="D134" s="247" t="s">
        <v>134</v>
      </c>
      <c r="E134" s="248" t="s">
        <v>197</v>
      </c>
      <c r="F134" s="249" t="s">
        <v>198</v>
      </c>
      <c r="G134" s="250" t="s">
        <v>199</v>
      </c>
      <c r="H134" s="251">
        <v>0.223</v>
      </c>
      <c r="I134" s="252"/>
      <c r="J134" s="251">
        <f>ROUND(I134*H134,3)</f>
        <v>0</v>
      </c>
      <c r="K134" s="253"/>
      <c r="L134" s="45"/>
      <c r="M134" s="254" t="s">
        <v>1</v>
      </c>
      <c r="N134" s="255" t="s">
        <v>43</v>
      </c>
      <c r="O134" s="92"/>
      <c r="P134" s="256">
        <f>O134*H134</f>
        <v>0</v>
      </c>
      <c r="Q134" s="256">
        <v>0</v>
      </c>
      <c r="R134" s="256">
        <f>Q134*H134</f>
        <v>0</v>
      </c>
      <c r="S134" s="256">
        <v>0</v>
      </c>
      <c r="T134" s="25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8" t="s">
        <v>138</v>
      </c>
      <c r="AT134" s="258" t="s">
        <v>134</v>
      </c>
      <c r="AU134" s="258" t="s">
        <v>90</v>
      </c>
      <c r="AY134" s="18" t="s">
        <v>132</v>
      </c>
      <c r="BE134" s="259">
        <f>IF(N134="základná",J134,0)</f>
        <v>0</v>
      </c>
      <c r="BF134" s="259">
        <f>IF(N134="znížená",J134,0)</f>
        <v>0</v>
      </c>
      <c r="BG134" s="259">
        <f>IF(N134="zákl. prenesená",J134,0)</f>
        <v>0</v>
      </c>
      <c r="BH134" s="259">
        <f>IF(N134="zníž. prenesená",J134,0)</f>
        <v>0</v>
      </c>
      <c r="BI134" s="259">
        <f>IF(N134="nulová",J134,0)</f>
        <v>0</v>
      </c>
      <c r="BJ134" s="18" t="s">
        <v>90</v>
      </c>
      <c r="BK134" s="260">
        <f>ROUND(I134*H134,3)</f>
        <v>0</v>
      </c>
      <c r="BL134" s="18" t="s">
        <v>138</v>
      </c>
      <c r="BM134" s="258" t="s">
        <v>488</v>
      </c>
    </row>
    <row r="135" s="13" customFormat="1">
      <c r="A135" s="13"/>
      <c r="B135" s="261"/>
      <c r="C135" s="262"/>
      <c r="D135" s="263" t="s">
        <v>140</v>
      </c>
      <c r="E135" s="264" t="s">
        <v>1</v>
      </c>
      <c r="F135" s="265" t="s">
        <v>489</v>
      </c>
      <c r="G135" s="262"/>
      <c r="H135" s="266">
        <v>0.223</v>
      </c>
      <c r="I135" s="267"/>
      <c r="J135" s="262"/>
      <c r="K135" s="262"/>
      <c r="L135" s="268"/>
      <c r="M135" s="269"/>
      <c r="N135" s="270"/>
      <c r="O135" s="270"/>
      <c r="P135" s="270"/>
      <c r="Q135" s="270"/>
      <c r="R135" s="270"/>
      <c r="S135" s="270"/>
      <c r="T135" s="27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72" t="s">
        <v>140</v>
      </c>
      <c r="AU135" s="272" t="s">
        <v>90</v>
      </c>
      <c r="AV135" s="13" t="s">
        <v>90</v>
      </c>
      <c r="AW135" s="13" t="s">
        <v>30</v>
      </c>
      <c r="AX135" s="13" t="s">
        <v>77</v>
      </c>
      <c r="AY135" s="272" t="s">
        <v>132</v>
      </c>
    </row>
    <row r="136" s="14" customFormat="1">
      <c r="A136" s="14"/>
      <c r="B136" s="273"/>
      <c r="C136" s="274"/>
      <c r="D136" s="263" t="s">
        <v>140</v>
      </c>
      <c r="E136" s="275" t="s">
        <v>1</v>
      </c>
      <c r="F136" s="276" t="s">
        <v>142</v>
      </c>
      <c r="G136" s="274"/>
      <c r="H136" s="277">
        <v>0.223</v>
      </c>
      <c r="I136" s="278"/>
      <c r="J136" s="274"/>
      <c r="K136" s="274"/>
      <c r="L136" s="279"/>
      <c r="M136" s="280"/>
      <c r="N136" s="281"/>
      <c r="O136" s="281"/>
      <c r="P136" s="281"/>
      <c r="Q136" s="281"/>
      <c r="R136" s="281"/>
      <c r="S136" s="281"/>
      <c r="T136" s="28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83" t="s">
        <v>140</v>
      </c>
      <c r="AU136" s="283" t="s">
        <v>90</v>
      </c>
      <c r="AV136" s="14" t="s">
        <v>138</v>
      </c>
      <c r="AW136" s="14" t="s">
        <v>30</v>
      </c>
      <c r="AX136" s="14" t="s">
        <v>84</v>
      </c>
      <c r="AY136" s="283" t="s">
        <v>132</v>
      </c>
    </row>
    <row r="137" s="12" customFormat="1" ht="22.8" customHeight="1">
      <c r="A137" s="12"/>
      <c r="B137" s="232"/>
      <c r="C137" s="233"/>
      <c r="D137" s="234" t="s">
        <v>76</v>
      </c>
      <c r="E137" s="245" t="s">
        <v>90</v>
      </c>
      <c r="F137" s="245" t="s">
        <v>490</v>
      </c>
      <c r="G137" s="233"/>
      <c r="H137" s="233"/>
      <c r="I137" s="236"/>
      <c r="J137" s="246">
        <f>BK137</f>
        <v>0</v>
      </c>
      <c r="K137" s="233"/>
      <c r="L137" s="237"/>
      <c r="M137" s="238"/>
      <c r="N137" s="239"/>
      <c r="O137" s="239"/>
      <c r="P137" s="240">
        <f>SUM(P138:P146)</f>
        <v>0</v>
      </c>
      <c r="Q137" s="239"/>
      <c r="R137" s="240">
        <f>SUM(R138:R146)</f>
        <v>0.29933456999999997</v>
      </c>
      <c r="S137" s="239"/>
      <c r="T137" s="241">
        <f>SUM(T138:T146)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2" t="s">
        <v>84</v>
      </c>
      <c r="AT137" s="243" t="s">
        <v>76</v>
      </c>
      <c r="AU137" s="243" t="s">
        <v>84</v>
      </c>
      <c r="AY137" s="242" t="s">
        <v>132</v>
      </c>
      <c r="BK137" s="244">
        <f>SUM(BK138:BK146)</f>
        <v>0</v>
      </c>
    </row>
    <row r="138" s="2" customFormat="1" ht="16.5" customHeight="1">
      <c r="A138" s="39"/>
      <c r="B138" s="40"/>
      <c r="C138" s="247" t="s">
        <v>175</v>
      </c>
      <c r="D138" s="247" t="s">
        <v>134</v>
      </c>
      <c r="E138" s="248" t="s">
        <v>491</v>
      </c>
      <c r="F138" s="249" t="s">
        <v>492</v>
      </c>
      <c r="G138" s="250" t="s">
        <v>161</v>
      </c>
      <c r="H138" s="251">
        <v>0.027</v>
      </c>
      <c r="I138" s="252"/>
      <c r="J138" s="251">
        <f>ROUND(I138*H138,3)</f>
        <v>0</v>
      </c>
      <c r="K138" s="253"/>
      <c r="L138" s="45"/>
      <c r="M138" s="254" t="s">
        <v>1</v>
      </c>
      <c r="N138" s="255" t="s">
        <v>43</v>
      </c>
      <c r="O138" s="92"/>
      <c r="P138" s="256">
        <f>O138*H138</f>
        <v>0</v>
      </c>
      <c r="Q138" s="256">
        <v>2.0663999999999998</v>
      </c>
      <c r="R138" s="256">
        <f>Q138*H138</f>
        <v>0.055792799999999997</v>
      </c>
      <c r="S138" s="256">
        <v>0</v>
      </c>
      <c r="T138" s="25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8" t="s">
        <v>138</v>
      </c>
      <c r="AT138" s="258" t="s">
        <v>134</v>
      </c>
      <c r="AU138" s="258" t="s">
        <v>90</v>
      </c>
      <c r="AY138" s="18" t="s">
        <v>132</v>
      </c>
      <c r="BE138" s="259">
        <f>IF(N138="základná",J138,0)</f>
        <v>0</v>
      </c>
      <c r="BF138" s="259">
        <f>IF(N138="znížená",J138,0)</f>
        <v>0</v>
      </c>
      <c r="BG138" s="259">
        <f>IF(N138="zákl. prenesená",J138,0)</f>
        <v>0</v>
      </c>
      <c r="BH138" s="259">
        <f>IF(N138="zníž. prenesená",J138,0)</f>
        <v>0</v>
      </c>
      <c r="BI138" s="259">
        <f>IF(N138="nulová",J138,0)</f>
        <v>0</v>
      </c>
      <c r="BJ138" s="18" t="s">
        <v>90</v>
      </c>
      <c r="BK138" s="260">
        <f>ROUND(I138*H138,3)</f>
        <v>0</v>
      </c>
      <c r="BL138" s="18" t="s">
        <v>138</v>
      </c>
      <c r="BM138" s="258" t="s">
        <v>493</v>
      </c>
    </row>
    <row r="139" s="15" customFormat="1">
      <c r="A139" s="15"/>
      <c r="B139" s="284"/>
      <c r="C139" s="285"/>
      <c r="D139" s="263" t="s">
        <v>140</v>
      </c>
      <c r="E139" s="286" t="s">
        <v>1</v>
      </c>
      <c r="F139" s="287" t="s">
        <v>477</v>
      </c>
      <c r="G139" s="285"/>
      <c r="H139" s="286" t="s">
        <v>1</v>
      </c>
      <c r="I139" s="288"/>
      <c r="J139" s="285"/>
      <c r="K139" s="285"/>
      <c r="L139" s="289"/>
      <c r="M139" s="290"/>
      <c r="N139" s="291"/>
      <c r="O139" s="291"/>
      <c r="P139" s="291"/>
      <c r="Q139" s="291"/>
      <c r="R139" s="291"/>
      <c r="S139" s="291"/>
      <c r="T139" s="29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93" t="s">
        <v>140</v>
      </c>
      <c r="AU139" s="293" t="s">
        <v>90</v>
      </c>
      <c r="AV139" s="15" t="s">
        <v>84</v>
      </c>
      <c r="AW139" s="15" t="s">
        <v>30</v>
      </c>
      <c r="AX139" s="15" t="s">
        <v>77</v>
      </c>
      <c r="AY139" s="293" t="s">
        <v>132</v>
      </c>
    </row>
    <row r="140" s="13" customFormat="1">
      <c r="A140" s="13"/>
      <c r="B140" s="261"/>
      <c r="C140" s="262"/>
      <c r="D140" s="263" t="s">
        <v>140</v>
      </c>
      <c r="E140" s="264" t="s">
        <v>1</v>
      </c>
      <c r="F140" s="265" t="s">
        <v>494</v>
      </c>
      <c r="G140" s="262"/>
      <c r="H140" s="266">
        <v>0.027</v>
      </c>
      <c r="I140" s="267"/>
      <c r="J140" s="262"/>
      <c r="K140" s="262"/>
      <c r="L140" s="268"/>
      <c r="M140" s="269"/>
      <c r="N140" s="270"/>
      <c r="O140" s="270"/>
      <c r="P140" s="270"/>
      <c r="Q140" s="270"/>
      <c r="R140" s="270"/>
      <c r="S140" s="270"/>
      <c r="T140" s="27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72" t="s">
        <v>140</v>
      </c>
      <c r="AU140" s="272" t="s">
        <v>90</v>
      </c>
      <c r="AV140" s="13" t="s">
        <v>90</v>
      </c>
      <c r="AW140" s="13" t="s">
        <v>30</v>
      </c>
      <c r="AX140" s="13" t="s">
        <v>77</v>
      </c>
      <c r="AY140" s="272" t="s">
        <v>132</v>
      </c>
    </row>
    <row r="141" s="14" customFormat="1">
      <c r="A141" s="14"/>
      <c r="B141" s="273"/>
      <c r="C141" s="274"/>
      <c r="D141" s="263" t="s">
        <v>140</v>
      </c>
      <c r="E141" s="275" t="s">
        <v>1</v>
      </c>
      <c r="F141" s="276" t="s">
        <v>142</v>
      </c>
      <c r="G141" s="274"/>
      <c r="H141" s="277">
        <v>0.027</v>
      </c>
      <c r="I141" s="278"/>
      <c r="J141" s="274"/>
      <c r="K141" s="274"/>
      <c r="L141" s="279"/>
      <c r="M141" s="280"/>
      <c r="N141" s="281"/>
      <c r="O141" s="281"/>
      <c r="P141" s="281"/>
      <c r="Q141" s="281"/>
      <c r="R141" s="281"/>
      <c r="S141" s="281"/>
      <c r="T141" s="28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83" t="s">
        <v>140</v>
      </c>
      <c r="AU141" s="283" t="s">
        <v>90</v>
      </c>
      <c r="AV141" s="14" t="s">
        <v>138</v>
      </c>
      <c r="AW141" s="14" t="s">
        <v>30</v>
      </c>
      <c r="AX141" s="14" t="s">
        <v>84</v>
      </c>
      <c r="AY141" s="283" t="s">
        <v>132</v>
      </c>
    </row>
    <row r="142" s="2" customFormat="1" ht="16.5" customHeight="1">
      <c r="A142" s="39"/>
      <c r="B142" s="40"/>
      <c r="C142" s="247" t="s">
        <v>179</v>
      </c>
      <c r="D142" s="247" t="s">
        <v>134</v>
      </c>
      <c r="E142" s="248" t="s">
        <v>495</v>
      </c>
      <c r="F142" s="249" t="s">
        <v>496</v>
      </c>
      <c r="G142" s="250" t="s">
        <v>161</v>
      </c>
      <c r="H142" s="251">
        <v>0.111</v>
      </c>
      <c r="I142" s="252"/>
      <c r="J142" s="251">
        <f>ROUND(I142*H142,3)</f>
        <v>0</v>
      </c>
      <c r="K142" s="253"/>
      <c r="L142" s="45"/>
      <c r="M142" s="254" t="s">
        <v>1</v>
      </c>
      <c r="N142" s="255" t="s">
        <v>43</v>
      </c>
      <c r="O142" s="92"/>
      <c r="P142" s="256">
        <f>O142*H142</f>
        <v>0</v>
      </c>
      <c r="Q142" s="256">
        <v>2.19407</v>
      </c>
      <c r="R142" s="256">
        <f>Q142*H142</f>
        <v>0.24354176999999999</v>
      </c>
      <c r="S142" s="256">
        <v>0</v>
      </c>
      <c r="T142" s="25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8" t="s">
        <v>138</v>
      </c>
      <c r="AT142" s="258" t="s">
        <v>134</v>
      </c>
      <c r="AU142" s="258" t="s">
        <v>90</v>
      </c>
      <c r="AY142" s="18" t="s">
        <v>132</v>
      </c>
      <c r="BE142" s="259">
        <f>IF(N142="základná",J142,0)</f>
        <v>0</v>
      </c>
      <c r="BF142" s="259">
        <f>IF(N142="znížená",J142,0)</f>
        <v>0</v>
      </c>
      <c r="BG142" s="259">
        <f>IF(N142="zákl. prenesená",J142,0)</f>
        <v>0</v>
      </c>
      <c r="BH142" s="259">
        <f>IF(N142="zníž. prenesená",J142,0)</f>
        <v>0</v>
      </c>
      <c r="BI142" s="259">
        <f>IF(N142="nulová",J142,0)</f>
        <v>0</v>
      </c>
      <c r="BJ142" s="18" t="s">
        <v>90</v>
      </c>
      <c r="BK142" s="260">
        <f>ROUND(I142*H142,3)</f>
        <v>0</v>
      </c>
      <c r="BL142" s="18" t="s">
        <v>138</v>
      </c>
      <c r="BM142" s="258" t="s">
        <v>497</v>
      </c>
    </row>
    <row r="143" s="15" customFormat="1">
      <c r="A143" s="15"/>
      <c r="B143" s="284"/>
      <c r="C143" s="285"/>
      <c r="D143" s="263" t="s">
        <v>140</v>
      </c>
      <c r="E143" s="286" t="s">
        <v>1</v>
      </c>
      <c r="F143" s="287" t="s">
        <v>477</v>
      </c>
      <c r="G143" s="285"/>
      <c r="H143" s="286" t="s">
        <v>1</v>
      </c>
      <c r="I143" s="288"/>
      <c r="J143" s="285"/>
      <c r="K143" s="285"/>
      <c r="L143" s="289"/>
      <c r="M143" s="290"/>
      <c r="N143" s="291"/>
      <c r="O143" s="291"/>
      <c r="P143" s="291"/>
      <c r="Q143" s="291"/>
      <c r="R143" s="291"/>
      <c r="S143" s="291"/>
      <c r="T143" s="292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93" t="s">
        <v>140</v>
      </c>
      <c r="AU143" s="293" t="s">
        <v>90</v>
      </c>
      <c r="AV143" s="15" t="s">
        <v>84</v>
      </c>
      <c r="AW143" s="15" t="s">
        <v>30</v>
      </c>
      <c r="AX143" s="15" t="s">
        <v>77</v>
      </c>
      <c r="AY143" s="293" t="s">
        <v>132</v>
      </c>
    </row>
    <row r="144" s="15" customFormat="1">
      <c r="A144" s="15"/>
      <c r="B144" s="284"/>
      <c r="C144" s="285"/>
      <c r="D144" s="263" t="s">
        <v>140</v>
      </c>
      <c r="E144" s="286" t="s">
        <v>1</v>
      </c>
      <c r="F144" s="287" t="s">
        <v>498</v>
      </c>
      <c r="G144" s="285"/>
      <c r="H144" s="286" t="s">
        <v>1</v>
      </c>
      <c r="I144" s="288"/>
      <c r="J144" s="285"/>
      <c r="K144" s="285"/>
      <c r="L144" s="289"/>
      <c r="M144" s="290"/>
      <c r="N144" s="291"/>
      <c r="O144" s="291"/>
      <c r="P144" s="291"/>
      <c r="Q144" s="291"/>
      <c r="R144" s="291"/>
      <c r="S144" s="291"/>
      <c r="T144" s="29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93" t="s">
        <v>140</v>
      </c>
      <c r="AU144" s="293" t="s">
        <v>90</v>
      </c>
      <c r="AV144" s="15" t="s">
        <v>84</v>
      </c>
      <c r="AW144" s="15" t="s">
        <v>30</v>
      </c>
      <c r="AX144" s="15" t="s">
        <v>77</v>
      </c>
      <c r="AY144" s="293" t="s">
        <v>132</v>
      </c>
    </row>
    <row r="145" s="13" customFormat="1">
      <c r="A145" s="13"/>
      <c r="B145" s="261"/>
      <c r="C145" s="262"/>
      <c r="D145" s="263" t="s">
        <v>140</v>
      </c>
      <c r="E145" s="264" t="s">
        <v>1</v>
      </c>
      <c r="F145" s="265" t="s">
        <v>499</v>
      </c>
      <c r="G145" s="262"/>
      <c r="H145" s="266">
        <v>0.111</v>
      </c>
      <c r="I145" s="267"/>
      <c r="J145" s="262"/>
      <c r="K145" s="262"/>
      <c r="L145" s="268"/>
      <c r="M145" s="269"/>
      <c r="N145" s="270"/>
      <c r="O145" s="270"/>
      <c r="P145" s="270"/>
      <c r="Q145" s="270"/>
      <c r="R145" s="270"/>
      <c r="S145" s="270"/>
      <c r="T145" s="27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2" t="s">
        <v>140</v>
      </c>
      <c r="AU145" s="272" t="s">
        <v>90</v>
      </c>
      <c r="AV145" s="13" t="s">
        <v>90</v>
      </c>
      <c r="AW145" s="13" t="s">
        <v>30</v>
      </c>
      <c r="AX145" s="13" t="s">
        <v>77</v>
      </c>
      <c r="AY145" s="272" t="s">
        <v>132</v>
      </c>
    </row>
    <row r="146" s="14" customFormat="1">
      <c r="A146" s="14"/>
      <c r="B146" s="273"/>
      <c r="C146" s="274"/>
      <c r="D146" s="263" t="s">
        <v>140</v>
      </c>
      <c r="E146" s="275" t="s">
        <v>1</v>
      </c>
      <c r="F146" s="276" t="s">
        <v>142</v>
      </c>
      <c r="G146" s="274"/>
      <c r="H146" s="277">
        <v>0.111</v>
      </c>
      <c r="I146" s="278"/>
      <c r="J146" s="274"/>
      <c r="K146" s="274"/>
      <c r="L146" s="279"/>
      <c r="M146" s="280"/>
      <c r="N146" s="281"/>
      <c r="O146" s="281"/>
      <c r="P146" s="281"/>
      <c r="Q146" s="281"/>
      <c r="R146" s="281"/>
      <c r="S146" s="281"/>
      <c r="T146" s="28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83" t="s">
        <v>140</v>
      </c>
      <c r="AU146" s="283" t="s">
        <v>90</v>
      </c>
      <c r="AV146" s="14" t="s">
        <v>138</v>
      </c>
      <c r="AW146" s="14" t="s">
        <v>30</v>
      </c>
      <c r="AX146" s="14" t="s">
        <v>84</v>
      </c>
      <c r="AY146" s="283" t="s">
        <v>132</v>
      </c>
    </row>
    <row r="147" s="12" customFormat="1" ht="25.92" customHeight="1">
      <c r="A147" s="12"/>
      <c r="B147" s="232"/>
      <c r="C147" s="233"/>
      <c r="D147" s="234" t="s">
        <v>76</v>
      </c>
      <c r="E147" s="235" t="s">
        <v>500</v>
      </c>
      <c r="F147" s="235" t="s">
        <v>501</v>
      </c>
      <c r="G147" s="233"/>
      <c r="H147" s="233"/>
      <c r="I147" s="236"/>
      <c r="J147" s="218">
        <f>BK147</f>
        <v>0</v>
      </c>
      <c r="K147" s="233"/>
      <c r="L147" s="237"/>
      <c r="M147" s="238"/>
      <c r="N147" s="239"/>
      <c r="O147" s="239"/>
      <c r="P147" s="240">
        <f>P148</f>
        <v>0</v>
      </c>
      <c r="Q147" s="239"/>
      <c r="R147" s="240">
        <f>R148</f>
        <v>6.3693600000000004</v>
      </c>
      <c r="S147" s="239"/>
      <c r="T147" s="241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42" t="s">
        <v>90</v>
      </c>
      <c r="AT147" s="243" t="s">
        <v>76</v>
      </c>
      <c r="AU147" s="243" t="s">
        <v>77</v>
      </c>
      <c r="AY147" s="242" t="s">
        <v>132</v>
      </c>
      <c r="BK147" s="244">
        <f>BK148</f>
        <v>0</v>
      </c>
    </row>
    <row r="148" s="12" customFormat="1" ht="22.8" customHeight="1">
      <c r="A148" s="12"/>
      <c r="B148" s="232"/>
      <c r="C148" s="233"/>
      <c r="D148" s="234" t="s">
        <v>76</v>
      </c>
      <c r="E148" s="245" t="s">
        <v>502</v>
      </c>
      <c r="F148" s="245" t="s">
        <v>503</v>
      </c>
      <c r="G148" s="233"/>
      <c r="H148" s="233"/>
      <c r="I148" s="236"/>
      <c r="J148" s="246">
        <f>BK148</f>
        <v>0</v>
      </c>
      <c r="K148" s="233"/>
      <c r="L148" s="237"/>
      <c r="M148" s="238"/>
      <c r="N148" s="239"/>
      <c r="O148" s="239"/>
      <c r="P148" s="240">
        <f>SUM(P149:P169)</f>
        <v>0</v>
      </c>
      <c r="Q148" s="239"/>
      <c r="R148" s="240">
        <f>SUM(R149:R169)</f>
        <v>6.3693600000000004</v>
      </c>
      <c r="S148" s="239"/>
      <c r="T148" s="241">
        <f>SUM(T149:T169)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42" t="s">
        <v>90</v>
      </c>
      <c r="AT148" s="243" t="s">
        <v>76</v>
      </c>
      <c r="AU148" s="243" t="s">
        <v>84</v>
      </c>
      <c r="AY148" s="242" t="s">
        <v>132</v>
      </c>
      <c r="BK148" s="244">
        <f>SUM(BK149:BK169)</f>
        <v>0</v>
      </c>
    </row>
    <row r="149" s="2" customFormat="1" ht="21.75" customHeight="1">
      <c r="A149" s="39"/>
      <c r="B149" s="40"/>
      <c r="C149" s="247" t="s">
        <v>184</v>
      </c>
      <c r="D149" s="247" t="s">
        <v>134</v>
      </c>
      <c r="E149" s="248" t="s">
        <v>504</v>
      </c>
      <c r="F149" s="249" t="s">
        <v>505</v>
      </c>
      <c r="G149" s="250" t="s">
        <v>155</v>
      </c>
      <c r="H149" s="251">
        <v>151</v>
      </c>
      <c r="I149" s="252"/>
      <c r="J149" s="251">
        <f>ROUND(I149*H149,3)</f>
        <v>0</v>
      </c>
      <c r="K149" s="253"/>
      <c r="L149" s="45"/>
      <c r="M149" s="254" t="s">
        <v>1</v>
      </c>
      <c r="N149" s="255" t="s">
        <v>43</v>
      </c>
      <c r="O149" s="92"/>
      <c r="P149" s="256">
        <f>O149*H149</f>
        <v>0</v>
      </c>
      <c r="Q149" s="256">
        <v>0</v>
      </c>
      <c r="R149" s="256">
        <f>Q149*H149</f>
        <v>0</v>
      </c>
      <c r="S149" s="256">
        <v>0</v>
      </c>
      <c r="T149" s="25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8" t="s">
        <v>213</v>
      </c>
      <c r="AT149" s="258" t="s">
        <v>134</v>
      </c>
      <c r="AU149" s="258" t="s">
        <v>90</v>
      </c>
      <c r="AY149" s="18" t="s">
        <v>132</v>
      </c>
      <c r="BE149" s="259">
        <f>IF(N149="základná",J149,0)</f>
        <v>0</v>
      </c>
      <c r="BF149" s="259">
        <f>IF(N149="znížená",J149,0)</f>
        <v>0</v>
      </c>
      <c r="BG149" s="259">
        <f>IF(N149="zákl. prenesená",J149,0)</f>
        <v>0</v>
      </c>
      <c r="BH149" s="259">
        <f>IF(N149="zníž. prenesená",J149,0)</f>
        <v>0</v>
      </c>
      <c r="BI149" s="259">
        <f>IF(N149="nulová",J149,0)</f>
        <v>0</v>
      </c>
      <c r="BJ149" s="18" t="s">
        <v>90</v>
      </c>
      <c r="BK149" s="260">
        <f>ROUND(I149*H149,3)</f>
        <v>0</v>
      </c>
      <c r="BL149" s="18" t="s">
        <v>213</v>
      </c>
      <c r="BM149" s="258" t="s">
        <v>506</v>
      </c>
    </row>
    <row r="150" s="2" customFormat="1" ht="21.75" customHeight="1">
      <c r="A150" s="39"/>
      <c r="B150" s="40"/>
      <c r="C150" s="247" t="s">
        <v>188</v>
      </c>
      <c r="D150" s="247" t="s">
        <v>134</v>
      </c>
      <c r="E150" s="248" t="s">
        <v>507</v>
      </c>
      <c r="F150" s="249" t="s">
        <v>508</v>
      </c>
      <c r="G150" s="250" t="s">
        <v>206</v>
      </c>
      <c r="H150" s="251">
        <v>4</v>
      </c>
      <c r="I150" s="252"/>
      <c r="J150" s="251">
        <f>ROUND(I150*H150,3)</f>
        <v>0</v>
      </c>
      <c r="K150" s="253"/>
      <c r="L150" s="45"/>
      <c r="M150" s="254" t="s">
        <v>1</v>
      </c>
      <c r="N150" s="255" t="s">
        <v>43</v>
      </c>
      <c r="O150" s="92"/>
      <c r="P150" s="256">
        <f>O150*H150</f>
        <v>0</v>
      </c>
      <c r="Q150" s="256">
        <v>0</v>
      </c>
      <c r="R150" s="256">
        <f>Q150*H150</f>
        <v>0</v>
      </c>
      <c r="S150" s="256">
        <v>0</v>
      </c>
      <c r="T150" s="25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8" t="s">
        <v>213</v>
      </c>
      <c r="AT150" s="258" t="s">
        <v>134</v>
      </c>
      <c r="AU150" s="258" t="s">
        <v>90</v>
      </c>
      <c r="AY150" s="18" t="s">
        <v>132</v>
      </c>
      <c r="BE150" s="259">
        <f>IF(N150="základná",J150,0)</f>
        <v>0</v>
      </c>
      <c r="BF150" s="259">
        <f>IF(N150="znížená",J150,0)</f>
        <v>0</v>
      </c>
      <c r="BG150" s="259">
        <f>IF(N150="zákl. prenesená",J150,0)</f>
        <v>0</v>
      </c>
      <c r="BH150" s="259">
        <f>IF(N150="zníž. prenesená",J150,0)</f>
        <v>0</v>
      </c>
      <c r="BI150" s="259">
        <f>IF(N150="nulová",J150,0)</f>
        <v>0</v>
      </c>
      <c r="BJ150" s="18" t="s">
        <v>90</v>
      </c>
      <c r="BK150" s="260">
        <f>ROUND(I150*H150,3)</f>
        <v>0</v>
      </c>
      <c r="BL150" s="18" t="s">
        <v>213</v>
      </c>
      <c r="BM150" s="258" t="s">
        <v>509</v>
      </c>
    </row>
    <row r="151" s="2" customFormat="1" ht="33" customHeight="1">
      <c r="A151" s="39"/>
      <c r="B151" s="40"/>
      <c r="C151" s="306" t="s">
        <v>192</v>
      </c>
      <c r="D151" s="306" t="s">
        <v>275</v>
      </c>
      <c r="E151" s="307" t="s">
        <v>510</v>
      </c>
      <c r="F151" s="308" t="s">
        <v>511</v>
      </c>
      <c r="G151" s="309" t="s">
        <v>206</v>
      </c>
      <c r="H151" s="310">
        <v>53</v>
      </c>
      <c r="I151" s="311"/>
      <c r="J151" s="310">
        <f>ROUND(I151*H151,3)</f>
        <v>0</v>
      </c>
      <c r="K151" s="312"/>
      <c r="L151" s="313"/>
      <c r="M151" s="314" t="s">
        <v>1</v>
      </c>
      <c r="N151" s="315" t="s">
        <v>43</v>
      </c>
      <c r="O151" s="92"/>
      <c r="P151" s="256">
        <f>O151*H151</f>
        <v>0</v>
      </c>
      <c r="Q151" s="256">
        <v>0.018100000000000002</v>
      </c>
      <c r="R151" s="256">
        <f>Q151*H151</f>
        <v>0.95930000000000004</v>
      </c>
      <c r="S151" s="256">
        <v>0</v>
      </c>
      <c r="T151" s="25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8" t="s">
        <v>347</v>
      </c>
      <c r="AT151" s="258" t="s">
        <v>275</v>
      </c>
      <c r="AU151" s="258" t="s">
        <v>90</v>
      </c>
      <c r="AY151" s="18" t="s">
        <v>132</v>
      </c>
      <c r="BE151" s="259">
        <f>IF(N151="základná",J151,0)</f>
        <v>0</v>
      </c>
      <c r="BF151" s="259">
        <f>IF(N151="znížená",J151,0)</f>
        <v>0</v>
      </c>
      <c r="BG151" s="259">
        <f>IF(N151="zákl. prenesená",J151,0)</f>
        <v>0</v>
      </c>
      <c r="BH151" s="259">
        <f>IF(N151="zníž. prenesená",J151,0)</f>
        <v>0</v>
      </c>
      <c r="BI151" s="259">
        <f>IF(N151="nulová",J151,0)</f>
        <v>0</v>
      </c>
      <c r="BJ151" s="18" t="s">
        <v>90</v>
      </c>
      <c r="BK151" s="260">
        <f>ROUND(I151*H151,3)</f>
        <v>0</v>
      </c>
      <c r="BL151" s="18" t="s">
        <v>213</v>
      </c>
      <c r="BM151" s="258" t="s">
        <v>512</v>
      </c>
    </row>
    <row r="152" s="2" customFormat="1" ht="33" customHeight="1">
      <c r="A152" s="39"/>
      <c r="B152" s="40"/>
      <c r="C152" s="306" t="s">
        <v>196</v>
      </c>
      <c r="D152" s="306" t="s">
        <v>275</v>
      </c>
      <c r="E152" s="307" t="s">
        <v>513</v>
      </c>
      <c r="F152" s="308" t="s">
        <v>514</v>
      </c>
      <c r="G152" s="309" t="s">
        <v>206</v>
      </c>
      <c r="H152" s="310">
        <v>1</v>
      </c>
      <c r="I152" s="311"/>
      <c r="J152" s="310">
        <f>ROUND(I152*H152,3)</f>
        <v>0</v>
      </c>
      <c r="K152" s="312"/>
      <c r="L152" s="313"/>
      <c r="M152" s="314" t="s">
        <v>1</v>
      </c>
      <c r="N152" s="315" t="s">
        <v>43</v>
      </c>
      <c r="O152" s="92"/>
      <c r="P152" s="256">
        <f>O152*H152</f>
        <v>0</v>
      </c>
      <c r="Q152" s="256">
        <v>0.018100000000000002</v>
      </c>
      <c r="R152" s="256">
        <f>Q152*H152</f>
        <v>0.018100000000000002</v>
      </c>
      <c r="S152" s="256">
        <v>0</v>
      </c>
      <c r="T152" s="25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8" t="s">
        <v>347</v>
      </c>
      <c r="AT152" s="258" t="s">
        <v>275</v>
      </c>
      <c r="AU152" s="258" t="s">
        <v>90</v>
      </c>
      <c r="AY152" s="18" t="s">
        <v>132</v>
      </c>
      <c r="BE152" s="259">
        <f>IF(N152="základná",J152,0)</f>
        <v>0</v>
      </c>
      <c r="BF152" s="259">
        <f>IF(N152="znížená",J152,0)</f>
        <v>0</v>
      </c>
      <c r="BG152" s="259">
        <f>IF(N152="zákl. prenesená",J152,0)</f>
        <v>0</v>
      </c>
      <c r="BH152" s="259">
        <f>IF(N152="zníž. prenesená",J152,0)</f>
        <v>0</v>
      </c>
      <c r="BI152" s="259">
        <f>IF(N152="nulová",J152,0)</f>
        <v>0</v>
      </c>
      <c r="BJ152" s="18" t="s">
        <v>90</v>
      </c>
      <c r="BK152" s="260">
        <f>ROUND(I152*H152,3)</f>
        <v>0</v>
      </c>
      <c r="BL152" s="18" t="s">
        <v>213</v>
      </c>
      <c r="BM152" s="258" t="s">
        <v>515</v>
      </c>
    </row>
    <row r="153" s="2" customFormat="1" ht="33" customHeight="1">
      <c r="A153" s="39"/>
      <c r="B153" s="40"/>
      <c r="C153" s="306" t="s">
        <v>203</v>
      </c>
      <c r="D153" s="306" t="s">
        <v>275</v>
      </c>
      <c r="E153" s="307" t="s">
        <v>516</v>
      </c>
      <c r="F153" s="308" t="s">
        <v>517</v>
      </c>
      <c r="G153" s="309" t="s">
        <v>206</v>
      </c>
      <c r="H153" s="310">
        <v>1</v>
      </c>
      <c r="I153" s="311"/>
      <c r="J153" s="310">
        <f>ROUND(I153*H153,3)</f>
        <v>0</v>
      </c>
      <c r="K153" s="312"/>
      <c r="L153" s="313"/>
      <c r="M153" s="314" t="s">
        <v>1</v>
      </c>
      <c r="N153" s="315" t="s">
        <v>43</v>
      </c>
      <c r="O153" s="92"/>
      <c r="P153" s="256">
        <f>O153*H153</f>
        <v>0</v>
      </c>
      <c r="Q153" s="256">
        <v>0.018100000000000002</v>
      </c>
      <c r="R153" s="256">
        <f>Q153*H153</f>
        <v>0.018100000000000002</v>
      </c>
      <c r="S153" s="256">
        <v>0</v>
      </c>
      <c r="T153" s="25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8" t="s">
        <v>347</v>
      </c>
      <c r="AT153" s="258" t="s">
        <v>275</v>
      </c>
      <c r="AU153" s="258" t="s">
        <v>90</v>
      </c>
      <c r="AY153" s="18" t="s">
        <v>132</v>
      </c>
      <c r="BE153" s="259">
        <f>IF(N153="základná",J153,0)</f>
        <v>0</v>
      </c>
      <c r="BF153" s="259">
        <f>IF(N153="znížená",J153,0)</f>
        <v>0</v>
      </c>
      <c r="BG153" s="259">
        <f>IF(N153="zákl. prenesená",J153,0)</f>
        <v>0</v>
      </c>
      <c r="BH153" s="259">
        <f>IF(N153="zníž. prenesená",J153,0)</f>
        <v>0</v>
      </c>
      <c r="BI153" s="259">
        <f>IF(N153="nulová",J153,0)</f>
        <v>0</v>
      </c>
      <c r="BJ153" s="18" t="s">
        <v>90</v>
      </c>
      <c r="BK153" s="260">
        <f>ROUND(I153*H153,3)</f>
        <v>0</v>
      </c>
      <c r="BL153" s="18" t="s">
        <v>213</v>
      </c>
      <c r="BM153" s="258" t="s">
        <v>518</v>
      </c>
    </row>
    <row r="154" s="2" customFormat="1" ht="33" customHeight="1">
      <c r="A154" s="39"/>
      <c r="B154" s="40"/>
      <c r="C154" s="306" t="s">
        <v>209</v>
      </c>
      <c r="D154" s="306" t="s">
        <v>275</v>
      </c>
      <c r="E154" s="307" t="s">
        <v>519</v>
      </c>
      <c r="F154" s="308" t="s">
        <v>520</v>
      </c>
      <c r="G154" s="309" t="s">
        <v>206</v>
      </c>
      <c r="H154" s="310">
        <v>3</v>
      </c>
      <c r="I154" s="311"/>
      <c r="J154" s="310">
        <f>ROUND(I154*H154,3)</f>
        <v>0</v>
      </c>
      <c r="K154" s="312"/>
      <c r="L154" s="313"/>
      <c r="M154" s="314" t="s">
        <v>1</v>
      </c>
      <c r="N154" s="315" t="s">
        <v>43</v>
      </c>
      <c r="O154" s="92"/>
      <c r="P154" s="256">
        <f>O154*H154</f>
        <v>0</v>
      </c>
      <c r="Q154" s="256">
        <v>0.018100000000000002</v>
      </c>
      <c r="R154" s="256">
        <f>Q154*H154</f>
        <v>0.054300000000000001</v>
      </c>
      <c r="S154" s="256">
        <v>0</v>
      </c>
      <c r="T154" s="25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58" t="s">
        <v>347</v>
      </c>
      <c r="AT154" s="258" t="s">
        <v>275</v>
      </c>
      <c r="AU154" s="258" t="s">
        <v>90</v>
      </c>
      <c r="AY154" s="18" t="s">
        <v>132</v>
      </c>
      <c r="BE154" s="259">
        <f>IF(N154="základná",J154,0)</f>
        <v>0</v>
      </c>
      <c r="BF154" s="259">
        <f>IF(N154="znížená",J154,0)</f>
        <v>0</v>
      </c>
      <c r="BG154" s="259">
        <f>IF(N154="zákl. prenesená",J154,0)</f>
        <v>0</v>
      </c>
      <c r="BH154" s="259">
        <f>IF(N154="zníž. prenesená",J154,0)</f>
        <v>0</v>
      </c>
      <c r="BI154" s="259">
        <f>IF(N154="nulová",J154,0)</f>
        <v>0</v>
      </c>
      <c r="BJ154" s="18" t="s">
        <v>90</v>
      </c>
      <c r="BK154" s="260">
        <f>ROUND(I154*H154,3)</f>
        <v>0</v>
      </c>
      <c r="BL154" s="18" t="s">
        <v>213</v>
      </c>
      <c r="BM154" s="258" t="s">
        <v>521</v>
      </c>
    </row>
    <row r="155" s="2" customFormat="1" ht="33" customHeight="1">
      <c r="A155" s="39"/>
      <c r="B155" s="40"/>
      <c r="C155" s="306" t="s">
        <v>213</v>
      </c>
      <c r="D155" s="306" t="s">
        <v>275</v>
      </c>
      <c r="E155" s="307" t="s">
        <v>522</v>
      </c>
      <c r="F155" s="308" t="s">
        <v>523</v>
      </c>
      <c r="G155" s="309" t="s">
        <v>206</v>
      </c>
      <c r="H155" s="310">
        <v>1</v>
      </c>
      <c r="I155" s="311"/>
      <c r="J155" s="310">
        <f>ROUND(I155*H155,3)</f>
        <v>0</v>
      </c>
      <c r="K155" s="312"/>
      <c r="L155" s="313"/>
      <c r="M155" s="314" t="s">
        <v>1</v>
      </c>
      <c r="N155" s="315" t="s">
        <v>43</v>
      </c>
      <c r="O155" s="92"/>
      <c r="P155" s="256">
        <f>O155*H155</f>
        <v>0</v>
      </c>
      <c r="Q155" s="256">
        <v>0.018100000000000002</v>
      </c>
      <c r="R155" s="256">
        <f>Q155*H155</f>
        <v>0.018100000000000002</v>
      </c>
      <c r="S155" s="256">
        <v>0</v>
      </c>
      <c r="T155" s="25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8" t="s">
        <v>347</v>
      </c>
      <c r="AT155" s="258" t="s">
        <v>275</v>
      </c>
      <c r="AU155" s="258" t="s">
        <v>90</v>
      </c>
      <c r="AY155" s="18" t="s">
        <v>132</v>
      </c>
      <c r="BE155" s="259">
        <f>IF(N155="základná",J155,0)</f>
        <v>0</v>
      </c>
      <c r="BF155" s="259">
        <f>IF(N155="znížená",J155,0)</f>
        <v>0</v>
      </c>
      <c r="BG155" s="259">
        <f>IF(N155="zákl. prenesená",J155,0)</f>
        <v>0</v>
      </c>
      <c r="BH155" s="259">
        <f>IF(N155="zníž. prenesená",J155,0)</f>
        <v>0</v>
      </c>
      <c r="BI155" s="259">
        <f>IF(N155="nulová",J155,0)</f>
        <v>0</v>
      </c>
      <c r="BJ155" s="18" t="s">
        <v>90</v>
      </c>
      <c r="BK155" s="260">
        <f>ROUND(I155*H155,3)</f>
        <v>0</v>
      </c>
      <c r="BL155" s="18" t="s">
        <v>213</v>
      </c>
      <c r="BM155" s="258" t="s">
        <v>524</v>
      </c>
    </row>
    <row r="156" s="2" customFormat="1" ht="33" customHeight="1">
      <c r="A156" s="39"/>
      <c r="B156" s="40"/>
      <c r="C156" s="306" t="s">
        <v>218</v>
      </c>
      <c r="D156" s="306" t="s">
        <v>275</v>
      </c>
      <c r="E156" s="307" t="s">
        <v>525</v>
      </c>
      <c r="F156" s="308" t="s">
        <v>526</v>
      </c>
      <c r="G156" s="309" t="s">
        <v>206</v>
      </c>
      <c r="H156" s="310">
        <v>14</v>
      </c>
      <c r="I156" s="311"/>
      <c r="J156" s="310">
        <f>ROUND(I156*H156,3)</f>
        <v>0</v>
      </c>
      <c r="K156" s="312"/>
      <c r="L156" s="313"/>
      <c r="M156" s="314" t="s">
        <v>1</v>
      </c>
      <c r="N156" s="315" t="s">
        <v>43</v>
      </c>
      <c r="O156" s="92"/>
      <c r="P156" s="256">
        <f>O156*H156</f>
        <v>0</v>
      </c>
      <c r="Q156" s="256">
        <v>0.018100000000000002</v>
      </c>
      <c r="R156" s="256">
        <f>Q156*H156</f>
        <v>0.25340000000000001</v>
      </c>
      <c r="S156" s="256">
        <v>0</v>
      </c>
      <c r="T156" s="25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8" t="s">
        <v>347</v>
      </c>
      <c r="AT156" s="258" t="s">
        <v>275</v>
      </c>
      <c r="AU156" s="258" t="s">
        <v>90</v>
      </c>
      <c r="AY156" s="18" t="s">
        <v>132</v>
      </c>
      <c r="BE156" s="259">
        <f>IF(N156="základná",J156,0)</f>
        <v>0</v>
      </c>
      <c r="BF156" s="259">
        <f>IF(N156="znížená",J156,0)</f>
        <v>0</v>
      </c>
      <c r="BG156" s="259">
        <f>IF(N156="zákl. prenesená",J156,0)</f>
        <v>0</v>
      </c>
      <c r="BH156" s="259">
        <f>IF(N156="zníž. prenesená",J156,0)</f>
        <v>0</v>
      </c>
      <c r="BI156" s="259">
        <f>IF(N156="nulová",J156,0)</f>
        <v>0</v>
      </c>
      <c r="BJ156" s="18" t="s">
        <v>90</v>
      </c>
      <c r="BK156" s="260">
        <f>ROUND(I156*H156,3)</f>
        <v>0</v>
      </c>
      <c r="BL156" s="18" t="s">
        <v>213</v>
      </c>
      <c r="BM156" s="258" t="s">
        <v>527</v>
      </c>
    </row>
    <row r="157" s="2" customFormat="1" ht="33" customHeight="1">
      <c r="A157" s="39"/>
      <c r="B157" s="40"/>
      <c r="C157" s="306" t="s">
        <v>222</v>
      </c>
      <c r="D157" s="306" t="s">
        <v>275</v>
      </c>
      <c r="E157" s="307" t="s">
        <v>528</v>
      </c>
      <c r="F157" s="308" t="s">
        <v>529</v>
      </c>
      <c r="G157" s="309" t="s">
        <v>206</v>
      </c>
      <c r="H157" s="310">
        <v>2</v>
      </c>
      <c r="I157" s="311"/>
      <c r="J157" s="310">
        <f>ROUND(I157*H157,3)</f>
        <v>0</v>
      </c>
      <c r="K157" s="312"/>
      <c r="L157" s="313"/>
      <c r="M157" s="314" t="s">
        <v>1</v>
      </c>
      <c r="N157" s="315" t="s">
        <v>43</v>
      </c>
      <c r="O157" s="92"/>
      <c r="P157" s="256">
        <f>O157*H157</f>
        <v>0</v>
      </c>
      <c r="Q157" s="256">
        <v>0.018100000000000002</v>
      </c>
      <c r="R157" s="256">
        <f>Q157*H157</f>
        <v>0.036200000000000003</v>
      </c>
      <c r="S157" s="256">
        <v>0</v>
      </c>
      <c r="T157" s="25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8" t="s">
        <v>347</v>
      </c>
      <c r="AT157" s="258" t="s">
        <v>275</v>
      </c>
      <c r="AU157" s="258" t="s">
        <v>90</v>
      </c>
      <c r="AY157" s="18" t="s">
        <v>132</v>
      </c>
      <c r="BE157" s="259">
        <f>IF(N157="základná",J157,0)</f>
        <v>0</v>
      </c>
      <c r="BF157" s="259">
        <f>IF(N157="znížená",J157,0)</f>
        <v>0</v>
      </c>
      <c r="BG157" s="259">
        <f>IF(N157="zákl. prenesená",J157,0)</f>
        <v>0</v>
      </c>
      <c r="BH157" s="259">
        <f>IF(N157="zníž. prenesená",J157,0)</f>
        <v>0</v>
      </c>
      <c r="BI157" s="259">
        <f>IF(N157="nulová",J157,0)</f>
        <v>0</v>
      </c>
      <c r="BJ157" s="18" t="s">
        <v>90</v>
      </c>
      <c r="BK157" s="260">
        <f>ROUND(I157*H157,3)</f>
        <v>0</v>
      </c>
      <c r="BL157" s="18" t="s">
        <v>213</v>
      </c>
      <c r="BM157" s="258" t="s">
        <v>530</v>
      </c>
    </row>
    <row r="158" s="2" customFormat="1" ht="33" customHeight="1">
      <c r="A158" s="39"/>
      <c r="B158" s="40"/>
      <c r="C158" s="306" t="s">
        <v>227</v>
      </c>
      <c r="D158" s="306" t="s">
        <v>275</v>
      </c>
      <c r="E158" s="307" t="s">
        <v>531</v>
      </c>
      <c r="F158" s="308" t="s">
        <v>532</v>
      </c>
      <c r="G158" s="309" t="s">
        <v>206</v>
      </c>
      <c r="H158" s="310">
        <v>3</v>
      </c>
      <c r="I158" s="311"/>
      <c r="J158" s="310">
        <f>ROUND(I158*H158,3)</f>
        <v>0</v>
      </c>
      <c r="K158" s="312"/>
      <c r="L158" s="313"/>
      <c r="M158" s="314" t="s">
        <v>1</v>
      </c>
      <c r="N158" s="315" t="s">
        <v>43</v>
      </c>
      <c r="O158" s="92"/>
      <c r="P158" s="256">
        <f>O158*H158</f>
        <v>0</v>
      </c>
      <c r="Q158" s="256">
        <v>0.018100000000000002</v>
      </c>
      <c r="R158" s="256">
        <f>Q158*H158</f>
        <v>0.054300000000000001</v>
      </c>
      <c r="S158" s="256">
        <v>0</v>
      </c>
      <c r="T158" s="25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8" t="s">
        <v>347</v>
      </c>
      <c r="AT158" s="258" t="s">
        <v>275</v>
      </c>
      <c r="AU158" s="258" t="s">
        <v>90</v>
      </c>
      <c r="AY158" s="18" t="s">
        <v>132</v>
      </c>
      <c r="BE158" s="259">
        <f>IF(N158="základná",J158,0)</f>
        <v>0</v>
      </c>
      <c r="BF158" s="259">
        <f>IF(N158="znížená",J158,0)</f>
        <v>0</v>
      </c>
      <c r="BG158" s="259">
        <f>IF(N158="zákl. prenesená",J158,0)</f>
        <v>0</v>
      </c>
      <c r="BH158" s="259">
        <f>IF(N158="zníž. prenesená",J158,0)</f>
        <v>0</v>
      </c>
      <c r="BI158" s="259">
        <f>IF(N158="nulová",J158,0)</f>
        <v>0</v>
      </c>
      <c r="BJ158" s="18" t="s">
        <v>90</v>
      </c>
      <c r="BK158" s="260">
        <f>ROUND(I158*H158,3)</f>
        <v>0</v>
      </c>
      <c r="BL158" s="18" t="s">
        <v>213</v>
      </c>
      <c r="BM158" s="258" t="s">
        <v>533</v>
      </c>
    </row>
    <row r="159" s="2" customFormat="1" ht="33" customHeight="1">
      <c r="A159" s="39"/>
      <c r="B159" s="40"/>
      <c r="C159" s="306" t="s">
        <v>7</v>
      </c>
      <c r="D159" s="306" t="s">
        <v>275</v>
      </c>
      <c r="E159" s="307" t="s">
        <v>534</v>
      </c>
      <c r="F159" s="308" t="s">
        <v>535</v>
      </c>
      <c r="G159" s="309" t="s">
        <v>206</v>
      </c>
      <c r="H159" s="310">
        <v>3</v>
      </c>
      <c r="I159" s="311"/>
      <c r="J159" s="310">
        <f>ROUND(I159*H159,3)</f>
        <v>0</v>
      </c>
      <c r="K159" s="312"/>
      <c r="L159" s="313"/>
      <c r="M159" s="314" t="s">
        <v>1</v>
      </c>
      <c r="N159" s="315" t="s">
        <v>43</v>
      </c>
      <c r="O159" s="92"/>
      <c r="P159" s="256">
        <f>O159*H159</f>
        <v>0</v>
      </c>
      <c r="Q159" s="256">
        <v>0.018100000000000002</v>
      </c>
      <c r="R159" s="256">
        <f>Q159*H159</f>
        <v>0.054300000000000001</v>
      </c>
      <c r="S159" s="256">
        <v>0</v>
      </c>
      <c r="T159" s="25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8" t="s">
        <v>347</v>
      </c>
      <c r="AT159" s="258" t="s">
        <v>275</v>
      </c>
      <c r="AU159" s="258" t="s">
        <v>90</v>
      </c>
      <c r="AY159" s="18" t="s">
        <v>132</v>
      </c>
      <c r="BE159" s="259">
        <f>IF(N159="základná",J159,0)</f>
        <v>0</v>
      </c>
      <c r="BF159" s="259">
        <f>IF(N159="znížená",J159,0)</f>
        <v>0</v>
      </c>
      <c r="BG159" s="259">
        <f>IF(N159="zákl. prenesená",J159,0)</f>
        <v>0</v>
      </c>
      <c r="BH159" s="259">
        <f>IF(N159="zníž. prenesená",J159,0)</f>
        <v>0</v>
      </c>
      <c r="BI159" s="259">
        <f>IF(N159="nulová",J159,0)</f>
        <v>0</v>
      </c>
      <c r="BJ159" s="18" t="s">
        <v>90</v>
      </c>
      <c r="BK159" s="260">
        <f>ROUND(I159*H159,3)</f>
        <v>0</v>
      </c>
      <c r="BL159" s="18" t="s">
        <v>213</v>
      </c>
      <c r="BM159" s="258" t="s">
        <v>536</v>
      </c>
    </row>
    <row r="160" s="2" customFormat="1" ht="33" customHeight="1">
      <c r="A160" s="39"/>
      <c r="B160" s="40"/>
      <c r="C160" s="306" t="s">
        <v>237</v>
      </c>
      <c r="D160" s="306" t="s">
        <v>275</v>
      </c>
      <c r="E160" s="307" t="s">
        <v>537</v>
      </c>
      <c r="F160" s="308" t="s">
        <v>538</v>
      </c>
      <c r="G160" s="309" t="s">
        <v>206</v>
      </c>
      <c r="H160" s="310">
        <v>2</v>
      </c>
      <c r="I160" s="311"/>
      <c r="J160" s="310">
        <f>ROUND(I160*H160,3)</f>
        <v>0</v>
      </c>
      <c r="K160" s="312"/>
      <c r="L160" s="313"/>
      <c r="M160" s="314" t="s">
        <v>1</v>
      </c>
      <c r="N160" s="315" t="s">
        <v>43</v>
      </c>
      <c r="O160" s="92"/>
      <c r="P160" s="256">
        <f>O160*H160</f>
        <v>0</v>
      </c>
      <c r="Q160" s="256">
        <v>0.018100000000000002</v>
      </c>
      <c r="R160" s="256">
        <f>Q160*H160</f>
        <v>0.036200000000000003</v>
      </c>
      <c r="S160" s="256">
        <v>0</v>
      </c>
      <c r="T160" s="25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8" t="s">
        <v>347</v>
      </c>
      <c r="AT160" s="258" t="s">
        <v>275</v>
      </c>
      <c r="AU160" s="258" t="s">
        <v>90</v>
      </c>
      <c r="AY160" s="18" t="s">
        <v>132</v>
      </c>
      <c r="BE160" s="259">
        <f>IF(N160="základná",J160,0)</f>
        <v>0</v>
      </c>
      <c r="BF160" s="259">
        <f>IF(N160="znížená",J160,0)</f>
        <v>0</v>
      </c>
      <c r="BG160" s="259">
        <f>IF(N160="zákl. prenesená",J160,0)</f>
        <v>0</v>
      </c>
      <c r="BH160" s="259">
        <f>IF(N160="zníž. prenesená",J160,0)</f>
        <v>0</v>
      </c>
      <c r="BI160" s="259">
        <f>IF(N160="nulová",J160,0)</f>
        <v>0</v>
      </c>
      <c r="BJ160" s="18" t="s">
        <v>90</v>
      </c>
      <c r="BK160" s="260">
        <f>ROUND(I160*H160,3)</f>
        <v>0</v>
      </c>
      <c r="BL160" s="18" t="s">
        <v>213</v>
      </c>
      <c r="BM160" s="258" t="s">
        <v>539</v>
      </c>
    </row>
    <row r="161" s="2" customFormat="1" ht="21.75" customHeight="1">
      <c r="A161" s="39"/>
      <c r="B161" s="40"/>
      <c r="C161" s="306" t="s">
        <v>242</v>
      </c>
      <c r="D161" s="306" t="s">
        <v>275</v>
      </c>
      <c r="E161" s="307" t="s">
        <v>540</v>
      </c>
      <c r="F161" s="308" t="s">
        <v>541</v>
      </c>
      <c r="G161" s="309" t="s">
        <v>206</v>
      </c>
      <c r="H161" s="310">
        <v>4</v>
      </c>
      <c r="I161" s="311"/>
      <c r="J161" s="310">
        <f>ROUND(I161*H161,3)</f>
        <v>0</v>
      </c>
      <c r="K161" s="312"/>
      <c r="L161" s="313"/>
      <c r="M161" s="314" t="s">
        <v>1</v>
      </c>
      <c r="N161" s="315" t="s">
        <v>43</v>
      </c>
      <c r="O161" s="92"/>
      <c r="P161" s="256">
        <f>O161*H161</f>
        <v>0</v>
      </c>
      <c r="Q161" s="256">
        <v>0.018100000000000002</v>
      </c>
      <c r="R161" s="256">
        <f>Q161*H161</f>
        <v>0.072400000000000006</v>
      </c>
      <c r="S161" s="256">
        <v>0</v>
      </c>
      <c r="T161" s="25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8" t="s">
        <v>347</v>
      </c>
      <c r="AT161" s="258" t="s">
        <v>275</v>
      </c>
      <c r="AU161" s="258" t="s">
        <v>90</v>
      </c>
      <c r="AY161" s="18" t="s">
        <v>132</v>
      </c>
      <c r="BE161" s="259">
        <f>IF(N161="základná",J161,0)</f>
        <v>0</v>
      </c>
      <c r="BF161" s="259">
        <f>IF(N161="znížená",J161,0)</f>
        <v>0</v>
      </c>
      <c r="BG161" s="259">
        <f>IF(N161="zákl. prenesená",J161,0)</f>
        <v>0</v>
      </c>
      <c r="BH161" s="259">
        <f>IF(N161="zníž. prenesená",J161,0)</f>
        <v>0</v>
      </c>
      <c r="BI161" s="259">
        <f>IF(N161="nulová",J161,0)</f>
        <v>0</v>
      </c>
      <c r="BJ161" s="18" t="s">
        <v>90</v>
      </c>
      <c r="BK161" s="260">
        <f>ROUND(I161*H161,3)</f>
        <v>0</v>
      </c>
      <c r="BL161" s="18" t="s">
        <v>213</v>
      </c>
      <c r="BM161" s="258" t="s">
        <v>542</v>
      </c>
    </row>
    <row r="162" s="2" customFormat="1" ht="21.75" customHeight="1">
      <c r="A162" s="39"/>
      <c r="B162" s="40"/>
      <c r="C162" s="306" t="s">
        <v>543</v>
      </c>
      <c r="D162" s="306" t="s">
        <v>275</v>
      </c>
      <c r="E162" s="307" t="s">
        <v>544</v>
      </c>
      <c r="F162" s="308" t="s">
        <v>545</v>
      </c>
      <c r="G162" s="309" t="s">
        <v>206</v>
      </c>
      <c r="H162" s="310">
        <v>76</v>
      </c>
      <c r="I162" s="311"/>
      <c r="J162" s="310">
        <f>ROUND(I162*H162,3)</f>
        <v>0</v>
      </c>
      <c r="K162" s="312"/>
      <c r="L162" s="313"/>
      <c r="M162" s="314" t="s">
        <v>1</v>
      </c>
      <c r="N162" s="315" t="s">
        <v>43</v>
      </c>
      <c r="O162" s="92"/>
      <c r="P162" s="256">
        <f>O162*H162</f>
        <v>0</v>
      </c>
      <c r="Q162" s="256">
        <v>0.018100000000000002</v>
      </c>
      <c r="R162" s="256">
        <f>Q162*H162</f>
        <v>1.3756000000000002</v>
      </c>
      <c r="S162" s="256">
        <v>0</v>
      </c>
      <c r="T162" s="25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8" t="s">
        <v>347</v>
      </c>
      <c r="AT162" s="258" t="s">
        <v>275</v>
      </c>
      <c r="AU162" s="258" t="s">
        <v>90</v>
      </c>
      <c r="AY162" s="18" t="s">
        <v>132</v>
      </c>
      <c r="BE162" s="259">
        <f>IF(N162="základná",J162,0)</f>
        <v>0</v>
      </c>
      <c r="BF162" s="259">
        <f>IF(N162="znížená",J162,0)</f>
        <v>0</v>
      </c>
      <c r="BG162" s="259">
        <f>IF(N162="zákl. prenesená",J162,0)</f>
        <v>0</v>
      </c>
      <c r="BH162" s="259">
        <f>IF(N162="zníž. prenesená",J162,0)</f>
        <v>0</v>
      </c>
      <c r="BI162" s="259">
        <f>IF(N162="nulová",J162,0)</f>
        <v>0</v>
      </c>
      <c r="BJ162" s="18" t="s">
        <v>90</v>
      </c>
      <c r="BK162" s="260">
        <f>ROUND(I162*H162,3)</f>
        <v>0</v>
      </c>
      <c r="BL162" s="18" t="s">
        <v>213</v>
      </c>
      <c r="BM162" s="258" t="s">
        <v>546</v>
      </c>
    </row>
    <row r="163" s="2" customFormat="1" ht="21.75" customHeight="1">
      <c r="A163" s="39"/>
      <c r="B163" s="40"/>
      <c r="C163" s="306" t="s">
        <v>547</v>
      </c>
      <c r="D163" s="306" t="s">
        <v>275</v>
      </c>
      <c r="E163" s="307" t="s">
        <v>548</v>
      </c>
      <c r="F163" s="308" t="s">
        <v>549</v>
      </c>
      <c r="G163" s="309" t="s">
        <v>206</v>
      </c>
      <c r="H163" s="310">
        <v>3</v>
      </c>
      <c r="I163" s="311"/>
      <c r="J163" s="310">
        <f>ROUND(I163*H163,3)</f>
        <v>0</v>
      </c>
      <c r="K163" s="312"/>
      <c r="L163" s="313"/>
      <c r="M163" s="314" t="s">
        <v>1</v>
      </c>
      <c r="N163" s="315" t="s">
        <v>43</v>
      </c>
      <c r="O163" s="92"/>
      <c r="P163" s="256">
        <f>O163*H163</f>
        <v>0</v>
      </c>
      <c r="Q163" s="256">
        <v>0.018100000000000002</v>
      </c>
      <c r="R163" s="256">
        <f>Q163*H163</f>
        <v>0.054300000000000001</v>
      </c>
      <c r="S163" s="256">
        <v>0</v>
      </c>
      <c r="T163" s="25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8" t="s">
        <v>347</v>
      </c>
      <c r="AT163" s="258" t="s">
        <v>275</v>
      </c>
      <c r="AU163" s="258" t="s">
        <v>90</v>
      </c>
      <c r="AY163" s="18" t="s">
        <v>132</v>
      </c>
      <c r="BE163" s="259">
        <f>IF(N163="základná",J163,0)</f>
        <v>0</v>
      </c>
      <c r="BF163" s="259">
        <f>IF(N163="znížená",J163,0)</f>
        <v>0</v>
      </c>
      <c r="BG163" s="259">
        <f>IF(N163="zákl. prenesená",J163,0)</f>
        <v>0</v>
      </c>
      <c r="BH163" s="259">
        <f>IF(N163="zníž. prenesená",J163,0)</f>
        <v>0</v>
      </c>
      <c r="BI163" s="259">
        <f>IF(N163="nulová",J163,0)</f>
        <v>0</v>
      </c>
      <c r="BJ163" s="18" t="s">
        <v>90</v>
      </c>
      <c r="BK163" s="260">
        <f>ROUND(I163*H163,3)</f>
        <v>0</v>
      </c>
      <c r="BL163" s="18" t="s">
        <v>213</v>
      </c>
      <c r="BM163" s="258" t="s">
        <v>550</v>
      </c>
    </row>
    <row r="164" s="2" customFormat="1" ht="33" customHeight="1">
      <c r="A164" s="39"/>
      <c r="B164" s="40"/>
      <c r="C164" s="306" t="s">
        <v>551</v>
      </c>
      <c r="D164" s="306" t="s">
        <v>275</v>
      </c>
      <c r="E164" s="307" t="s">
        <v>552</v>
      </c>
      <c r="F164" s="308" t="s">
        <v>553</v>
      </c>
      <c r="G164" s="309" t="s">
        <v>206</v>
      </c>
      <c r="H164" s="310">
        <v>8</v>
      </c>
      <c r="I164" s="311"/>
      <c r="J164" s="310">
        <f>ROUND(I164*H164,3)</f>
        <v>0</v>
      </c>
      <c r="K164" s="312"/>
      <c r="L164" s="313"/>
      <c r="M164" s="314" t="s">
        <v>1</v>
      </c>
      <c r="N164" s="315" t="s">
        <v>43</v>
      </c>
      <c r="O164" s="92"/>
      <c r="P164" s="256">
        <f>O164*H164</f>
        <v>0</v>
      </c>
      <c r="Q164" s="256">
        <v>0.018100000000000002</v>
      </c>
      <c r="R164" s="256">
        <f>Q164*H164</f>
        <v>0.14480000000000001</v>
      </c>
      <c r="S164" s="256">
        <v>0</v>
      </c>
      <c r="T164" s="25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8" t="s">
        <v>347</v>
      </c>
      <c r="AT164" s="258" t="s">
        <v>275</v>
      </c>
      <c r="AU164" s="258" t="s">
        <v>90</v>
      </c>
      <c r="AY164" s="18" t="s">
        <v>132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8" t="s">
        <v>90</v>
      </c>
      <c r="BK164" s="260">
        <f>ROUND(I164*H164,3)</f>
        <v>0</v>
      </c>
      <c r="BL164" s="18" t="s">
        <v>213</v>
      </c>
      <c r="BM164" s="258" t="s">
        <v>554</v>
      </c>
    </row>
    <row r="165" s="2" customFormat="1" ht="21.75" customHeight="1">
      <c r="A165" s="39"/>
      <c r="B165" s="40"/>
      <c r="C165" s="306" t="s">
        <v>555</v>
      </c>
      <c r="D165" s="306" t="s">
        <v>275</v>
      </c>
      <c r="E165" s="307" t="s">
        <v>556</v>
      </c>
      <c r="F165" s="308" t="s">
        <v>557</v>
      </c>
      <c r="G165" s="309" t="s">
        <v>206</v>
      </c>
      <c r="H165" s="310">
        <v>158</v>
      </c>
      <c r="I165" s="311"/>
      <c r="J165" s="310">
        <f>ROUND(I165*H165,3)</f>
        <v>0</v>
      </c>
      <c r="K165" s="312"/>
      <c r="L165" s="313"/>
      <c r="M165" s="314" t="s">
        <v>1</v>
      </c>
      <c r="N165" s="315" t="s">
        <v>43</v>
      </c>
      <c r="O165" s="92"/>
      <c r="P165" s="256">
        <f>O165*H165</f>
        <v>0</v>
      </c>
      <c r="Q165" s="256">
        <v>0.018100000000000002</v>
      </c>
      <c r="R165" s="256">
        <f>Q165*H165</f>
        <v>2.8598000000000003</v>
      </c>
      <c r="S165" s="256">
        <v>0</v>
      </c>
      <c r="T165" s="25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8" t="s">
        <v>347</v>
      </c>
      <c r="AT165" s="258" t="s">
        <v>275</v>
      </c>
      <c r="AU165" s="258" t="s">
        <v>90</v>
      </c>
      <c r="AY165" s="18" t="s">
        <v>132</v>
      </c>
      <c r="BE165" s="259">
        <f>IF(N165="základná",J165,0)</f>
        <v>0</v>
      </c>
      <c r="BF165" s="259">
        <f>IF(N165="znížená",J165,0)</f>
        <v>0</v>
      </c>
      <c r="BG165" s="259">
        <f>IF(N165="zákl. prenesená",J165,0)</f>
        <v>0</v>
      </c>
      <c r="BH165" s="259">
        <f>IF(N165="zníž. prenesená",J165,0)</f>
        <v>0</v>
      </c>
      <c r="BI165" s="259">
        <f>IF(N165="nulová",J165,0)</f>
        <v>0</v>
      </c>
      <c r="BJ165" s="18" t="s">
        <v>90</v>
      </c>
      <c r="BK165" s="260">
        <f>ROUND(I165*H165,3)</f>
        <v>0</v>
      </c>
      <c r="BL165" s="18" t="s">
        <v>213</v>
      </c>
      <c r="BM165" s="258" t="s">
        <v>558</v>
      </c>
    </row>
    <row r="166" s="2" customFormat="1" ht="21.75" customHeight="1">
      <c r="A166" s="39"/>
      <c r="B166" s="40"/>
      <c r="C166" s="306" t="s">
        <v>559</v>
      </c>
      <c r="D166" s="306" t="s">
        <v>275</v>
      </c>
      <c r="E166" s="307" t="s">
        <v>560</v>
      </c>
      <c r="F166" s="308" t="s">
        <v>561</v>
      </c>
      <c r="G166" s="309" t="s">
        <v>206</v>
      </c>
      <c r="H166" s="310">
        <v>16</v>
      </c>
      <c r="I166" s="311"/>
      <c r="J166" s="310">
        <f>ROUND(I166*H166,3)</f>
        <v>0</v>
      </c>
      <c r="K166" s="312"/>
      <c r="L166" s="313"/>
      <c r="M166" s="314" t="s">
        <v>1</v>
      </c>
      <c r="N166" s="315" t="s">
        <v>43</v>
      </c>
      <c r="O166" s="92"/>
      <c r="P166" s="256">
        <f>O166*H166</f>
        <v>0</v>
      </c>
      <c r="Q166" s="256">
        <v>0.018100000000000002</v>
      </c>
      <c r="R166" s="256">
        <f>Q166*H166</f>
        <v>0.28960000000000002</v>
      </c>
      <c r="S166" s="256">
        <v>0</v>
      </c>
      <c r="T166" s="25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8" t="s">
        <v>347</v>
      </c>
      <c r="AT166" s="258" t="s">
        <v>275</v>
      </c>
      <c r="AU166" s="258" t="s">
        <v>90</v>
      </c>
      <c r="AY166" s="18" t="s">
        <v>132</v>
      </c>
      <c r="BE166" s="259">
        <f>IF(N166="základná",J166,0)</f>
        <v>0</v>
      </c>
      <c r="BF166" s="259">
        <f>IF(N166="znížená",J166,0)</f>
        <v>0</v>
      </c>
      <c r="BG166" s="259">
        <f>IF(N166="zákl. prenesená",J166,0)</f>
        <v>0</v>
      </c>
      <c r="BH166" s="259">
        <f>IF(N166="zníž. prenesená",J166,0)</f>
        <v>0</v>
      </c>
      <c r="BI166" s="259">
        <f>IF(N166="nulová",J166,0)</f>
        <v>0</v>
      </c>
      <c r="BJ166" s="18" t="s">
        <v>90</v>
      </c>
      <c r="BK166" s="260">
        <f>ROUND(I166*H166,3)</f>
        <v>0</v>
      </c>
      <c r="BL166" s="18" t="s">
        <v>213</v>
      </c>
      <c r="BM166" s="258" t="s">
        <v>562</v>
      </c>
    </row>
    <row r="167" s="2" customFormat="1" ht="21.75" customHeight="1">
      <c r="A167" s="39"/>
      <c r="B167" s="40"/>
      <c r="C167" s="306" t="s">
        <v>563</v>
      </c>
      <c r="D167" s="306" t="s">
        <v>275</v>
      </c>
      <c r="E167" s="307" t="s">
        <v>345</v>
      </c>
      <c r="F167" s="308" t="s">
        <v>346</v>
      </c>
      <c r="G167" s="309" t="s">
        <v>206</v>
      </c>
      <c r="H167" s="310">
        <v>352.80000000000001</v>
      </c>
      <c r="I167" s="311"/>
      <c r="J167" s="310">
        <f>ROUND(I167*H167,3)</f>
        <v>0</v>
      </c>
      <c r="K167" s="312"/>
      <c r="L167" s="313"/>
      <c r="M167" s="314" t="s">
        <v>1</v>
      </c>
      <c r="N167" s="315" t="s">
        <v>43</v>
      </c>
      <c r="O167" s="92"/>
      <c r="P167" s="256">
        <f>O167*H167</f>
        <v>0</v>
      </c>
      <c r="Q167" s="256">
        <v>0.00020000000000000001</v>
      </c>
      <c r="R167" s="256">
        <f>Q167*H167</f>
        <v>0.070560000000000012</v>
      </c>
      <c r="S167" s="256">
        <v>0</v>
      </c>
      <c r="T167" s="25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8" t="s">
        <v>347</v>
      </c>
      <c r="AT167" s="258" t="s">
        <v>275</v>
      </c>
      <c r="AU167" s="258" t="s">
        <v>90</v>
      </c>
      <c r="AY167" s="18" t="s">
        <v>132</v>
      </c>
      <c r="BE167" s="259">
        <f>IF(N167="základná",J167,0)</f>
        <v>0</v>
      </c>
      <c r="BF167" s="259">
        <f>IF(N167="znížená",J167,0)</f>
        <v>0</v>
      </c>
      <c r="BG167" s="259">
        <f>IF(N167="zákl. prenesená",J167,0)</f>
        <v>0</v>
      </c>
      <c r="BH167" s="259">
        <f>IF(N167="zníž. prenesená",J167,0)</f>
        <v>0</v>
      </c>
      <c r="BI167" s="259">
        <f>IF(N167="nulová",J167,0)</f>
        <v>0</v>
      </c>
      <c r="BJ167" s="18" t="s">
        <v>90</v>
      </c>
      <c r="BK167" s="260">
        <f>ROUND(I167*H167,3)</f>
        <v>0</v>
      </c>
      <c r="BL167" s="18" t="s">
        <v>213</v>
      </c>
      <c r="BM167" s="258" t="s">
        <v>564</v>
      </c>
    </row>
    <row r="168" s="13" customFormat="1">
      <c r="A168" s="13"/>
      <c r="B168" s="261"/>
      <c r="C168" s="262"/>
      <c r="D168" s="263" t="s">
        <v>140</v>
      </c>
      <c r="E168" s="262"/>
      <c r="F168" s="265" t="s">
        <v>565</v>
      </c>
      <c r="G168" s="262"/>
      <c r="H168" s="266">
        <v>352.80000000000001</v>
      </c>
      <c r="I168" s="267"/>
      <c r="J168" s="262"/>
      <c r="K168" s="262"/>
      <c r="L168" s="268"/>
      <c r="M168" s="269"/>
      <c r="N168" s="270"/>
      <c r="O168" s="270"/>
      <c r="P168" s="270"/>
      <c r="Q168" s="270"/>
      <c r="R168" s="270"/>
      <c r="S168" s="270"/>
      <c r="T168" s="27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72" t="s">
        <v>140</v>
      </c>
      <c r="AU168" s="272" t="s">
        <v>90</v>
      </c>
      <c r="AV168" s="13" t="s">
        <v>90</v>
      </c>
      <c r="AW168" s="13" t="s">
        <v>4</v>
      </c>
      <c r="AX168" s="13" t="s">
        <v>84</v>
      </c>
      <c r="AY168" s="272" t="s">
        <v>132</v>
      </c>
    </row>
    <row r="169" s="2" customFormat="1" ht="21.75" customHeight="1">
      <c r="A169" s="39"/>
      <c r="B169" s="40"/>
      <c r="C169" s="247" t="s">
        <v>566</v>
      </c>
      <c r="D169" s="247" t="s">
        <v>134</v>
      </c>
      <c r="E169" s="248" t="s">
        <v>567</v>
      </c>
      <c r="F169" s="249" t="s">
        <v>568</v>
      </c>
      <c r="G169" s="250" t="s">
        <v>569</v>
      </c>
      <c r="H169" s="252"/>
      <c r="I169" s="252"/>
      <c r="J169" s="251">
        <f>ROUND(I169*H169,3)</f>
        <v>0</v>
      </c>
      <c r="K169" s="253"/>
      <c r="L169" s="45"/>
      <c r="M169" s="254" t="s">
        <v>1</v>
      </c>
      <c r="N169" s="255" t="s">
        <v>43</v>
      </c>
      <c r="O169" s="92"/>
      <c r="P169" s="256">
        <f>O169*H169</f>
        <v>0</v>
      </c>
      <c r="Q169" s="256">
        <v>0</v>
      </c>
      <c r="R169" s="256">
        <f>Q169*H169</f>
        <v>0</v>
      </c>
      <c r="S169" s="256">
        <v>0</v>
      </c>
      <c r="T169" s="25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8" t="s">
        <v>213</v>
      </c>
      <c r="AT169" s="258" t="s">
        <v>134</v>
      </c>
      <c r="AU169" s="258" t="s">
        <v>90</v>
      </c>
      <c r="AY169" s="18" t="s">
        <v>132</v>
      </c>
      <c r="BE169" s="259">
        <f>IF(N169="základná",J169,0)</f>
        <v>0</v>
      </c>
      <c r="BF169" s="259">
        <f>IF(N169="znížená",J169,0)</f>
        <v>0</v>
      </c>
      <c r="BG169" s="259">
        <f>IF(N169="zákl. prenesená",J169,0)</f>
        <v>0</v>
      </c>
      <c r="BH169" s="259">
        <f>IF(N169="zníž. prenesená",J169,0)</f>
        <v>0</v>
      </c>
      <c r="BI169" s="259">
        <f>IF(N169="nulová",J169,0)</f>
        <v>0</v>
      </c>
      <c r="BJ169" s="18" t="s">
        <v>90</v>
      </c>
      <c r="BK169" s="260">
        <f>ROUND(I169*H169,3)</f>
        <v>0</v>
      </c>
      <c r="BL169" s="18" t="s">
        <v>213</v>
      </c>
      <c r="BM169" s="258" t="s">
        <v>570</v>
      </c>
    </row>
    <row r="170" s="2" customFormat="1" ht="49.92" customHeight="1">
      <c r="A170" s="39"/>
      <c r="B170" s="40"/>
      <c r="C170" s="41"/>
      <c r="D170" s="41"/>
      <c r="E170" s="235" t="s">
        <v>249</v>
      </c>
      <c r="F170" s="235" t="s">
        <v>250</v>
      </c>
      <c r="G170" s="41"/>
      <c r="H170" s="41"/>
      <c r="I170" s="155"/>
      <c r="J170" s="218">
        <f>BK170</f>
        <v>0</v>
      </c>
      <c r="K170" s="41"/>
      <c r="L170" s="45"/>
      <c r="M170" s="294"/>
      <c r="N170" s="295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76</v>
      </c>
      <c r="AU170" s="18" t="s">
        <v>77</v>
      </c>
      <c r="AY170" s="18" t="s">
        <v>251</v>
      </c>
      <c r="BK170" s="260">
        <f>SUM(BK171:BK180)</f>
        <v>0</v>
      </c>
    </row>
    <row r="171" s="2" customFormat="1" ht="16.32" customHeight="1">
      <c r="A171" s="39"/>
      <c r="B171" s="40"/>
      <c r="C171" s="296" t="s">
        <v>1</v>
      </c>
      <c r="D171" s="296" t="s">
        <v>134</v>
      </c>
      <c r="E171" s="297" t="s">
        <v>1</v>
      </c>
      <c r="F171" s="298" t="s">
        <v>1</v>
      </c>
      <c r="G171" s="299" t="s">
        <v>1</v>
      </c>
      <c r="H171" s="300"/>
      <c r="I171" s="300"/>
      <c r="J171" s="301">
        <f>BK171</f>
        <v>0</v>
      </c>
      <c r="K171" s="253"/>
      <c r="L171" s="45"/>
      <c r="M171" s="302" t="s">
        <v>1</v>
      </c>
      <c r="N171" s="303" t="s">
        <v>43</v>
      </c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251</v>
      </c>
      <c r="AU171" s="18" t="s">
        <v>84</v>
      </c>
      <c r="AY171" s="18" t="s">
        <v>251</v>
      </c>
      <c r="BE171" s="259">
        <f>IF(N171="základná",J171,0)</f>
        <v>0</v>
      </c>
      <c r="BF171" s="259">
        <f>IF(N171="znížená",J171,0)</f>
        <v>0</v>
      </c>
      <c r="BG171" s="259">
        <f>IF(N171="zákl. prenesená",J171,0)</f>
        <v>0</v>
      </c>
      <c r="BH171" s="259">
        <f>IF(N171="zníž. prenesená",J171,0)</f>
        <v>0</v>
      </c>
      <c r="BI171" s="259">
        <f>IF(N171="nulová",J171,0)</f>
        <v>0</v>
      </c>
      <c r="BJ171" s="18" t="s">
        <v>90</v>
      </c>
      <c r="BK171" s="260">
        <f>I171*H171</f>
        <v>0</v>
      </c>
    </row>
    <row r="172" s="2" customFormat="1" ht="16.32" customHeight="1">
      <c r="A172" s="39"/>
      <c r="B172" s="40"/>
      <c r="C172" s="296" t="s">
        <v>1</v>
      </c>
      <c r="D172" s="296" t="s">
        <v>134</v>
      </c>
      <c r="E172" s="297" t="s">
        <v>1</v>
      </c>
      <c r="F172" s="298" t="s">
        <v>1</v>
      </c>
      <c r="G172" s="299" t="s">
        <v>1</v>
      </c>
      <c r="H172" s="300"/>
      <c r="I172" s="300"/>
      <c r="J172" s="301">
        <f>BK172</f>
        <v>0</v>
      </c>
      <c r="K172" s="253"/>
      <c r="L172" s="45"/>
      <c r="M172" s="302" t="s">
        <v>1</v>
      </c>
      <c r="N172" s="303" t="s">
        <v>43</v>
      </c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251</v>
      </c>
      <c r="AU172" s="18" t="s">
        <v>84</v>
      </c>
      <c r="AY172" s="18" t="s">
        <v>251</v>
      </c>
      <c r="BE172" s="259">
        <f>IF(N172="základná",J172,0)</f>
        <v>0</v>
      </c>
      <c r="BF172" s="259">
        <f>IF(N172="znížená",J172,0)</f>
        <v>0</v>
      </c>
      <c r="BG172" s="259">
        <f>IF(N172="zákl. prenesená",J172,0)</f>
        <v>0</v>
      </c>
      <c r="BH172" s="259">
        <f>IF(N172="zníž. prenesená",J172,0)</f>
        <v>0</v>
      </c>
      <c r="BI172" s="259">
        <f>IF(N172="nulová",J172,0)</f>
        <v>0</v>
      </c>
      <c r="BJ172" s="18" t="s">
        <v>90</v>
      </c>
      <c r="BK172" s="260">
        <f>I172*H172</f>
        <v>0</v>
      </c>
    </row>
    <row r="173" s="2" customFormat="1" ht="16.32" customHeight="1">
      <c r="A173" s="39"/>
      <c r="B173" s="40"/>
      <c r="C173" s="296" t="s">
        <v>1</v>
      </c>
      <c r="D173" s="296" t="s">
        <v>134</v>
      </c>
      <c r="E173" s="297" t="s">
        <v>1</v>
      </c>
      <c r="F173" s="298" t="s">
        <v>1</v>
      </c>
      <c r="G173" s="299" t="s">
        <v>1</v>
      </c>
      <c r="H173" s="300"/>
      <c r="I173" s="300"/>
      <c r="J173" s="301">
        <f>BK173</f>
        <v>0</v>
      </c>
      <c r="K173" s="253"/>
      <c r="L173" s="45"/>
      <c r="M173" s="302" t="s">
        <v>1</v>
      </c>
      <c r="N173" s="303" t="s">
        <v>43</v>
      </c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251</v>
      </c>
      <c r="AU173" s="18" t="s">
        <v>84</v>
      </c>
      <c r="AY173" s="18" t="s">
        <v>251</v>
      </c>
      <c r="BE173" s="259">
        <f>IF(N173="základná",J173,0)</f>
        <v>0</v>
      </c>
      <c r="BF173" s="259">
        <f>IF(N173="znížená",J173,0)</f>
        <v>0</v>
      </c>
      <c r="BG173" s="259">
        <f>IF(N173="zákl. prenesená",J173,0)</f>
        <v>0</v>
      </c>
      <c r="BH173" s="259">
        <f>IF(N173="zníž. prenesená",J173,0)</f>
        <v>0</v>
      </c>
      <c r="BI173" s="259">
        <f>IF(N173="nulová",J173,0)</f>
        <v>0</v>
      </c>
      <c r="BJ173" s="18" t="s">
        <v>90</v>
      </c>
      <c r="BK173" s="260">
        <f>I173*H173</f>
        <v>0</v>
      </c>
    </row>
    <row r="174" s="2" customFormat="1" ht="16.32" customHeight="1">
      <c r="A174" s="39"/>
      <c r="B174" s="40"/>
      <c r="C174" s="296" t="s">
        <v>1</v>
      </c>
      <c r="D174" s="296" t="s">
        <v>134</v>
      </c>
      <c r="E174" s="297" t="s">
        <v>1</v>
      </c>
      <c r="F174" s="298" t="s">
        <v>1</v>
      </c>
      <c r="G174" s="299" t="s">
        <v>1</v>
      </c>
      <c r="H174" s="300"/>
      <c r="I174" s="300"/>
      <c r="J174" s="301">
        <f>BK174</f>
        <v>0</v>
      </c>
      <c r="K174" s="253"/>
      <c r="L174" s="45"/>
      <c r="M174" s="302" t="s">
        <v>1</v>
      </c>
      <c r="N174" s="303" t="s">
        <v>43</v>
      </c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251</v>
      </c>
      <c r="AU174" s="18" t="s">
        <v>84</v>
      </c>
      <c r="AY174" s="18" t="s">
        <v>251</v>
      </c>
      <c r="BE174" s="259">
        <f>IF(N174="základná",J174,0)</f>
        <v>0</v>
      </c>
      <c r="BF174" s="259">
        <f>IF(N174="znížená",J174,0)</f>
        <v>0</v>
      </c>
      <c r="BG174" s="259">
        <f>IF(N174="zákl. prenesená",J174,0)</f>
        <v>0</v>
      </c>
      <c r="BH174" s="259">
        <f>IF(N174="zníž. prenesená",J174,0)</f>
        <v>0</v>
      </c>
      <c r="BI174" s="259">
        <f>IF(N174="nulová",J174,0)</f>
        <v>0</v>
      </c>
      <c r="BJ174" s="18" t="s">
        <v>90</v>
      </c>
      <c r="BK174" s="260">
        <f>I174*H174</f>
        <v>0</v>
      </c>
    </row>
    <row r="175" s="2" customFormat="1" ht="16.32" customHeight="1">
      <c r="A175" s="39"/>
      <c r="B175" s="40"/>
      <c r="C175" s="296" t="s">
        <v>1</v>
      </c>
      <c r="D175" s="296" t="s">
        <v>134</v>
      </c>
      <c r="E175" s="297" t="s">
        <v>1</v>
      </c>
      <c r="F175" s="298" t="s">
        <v>1</v>
      </c>
      <c r="G175" s="299" t="s">
        <v>1</v>
      </c>
      <c r="H175" s="300"/>
      <c r="I175" s="300"/>
      <c r="J175" s="301">
        <f>BK175</f>
        <v>0</v>
      </c>
      <c r="K175" s="253"/>
      <c r="L175" s="45"/>
      <c r="M175" s="302" t="s">
        <v>1</v>
      </c>
      <c r="N175" s="303" t="s">
        <v>43</v>
      </c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251</v>
      </c>
      <c r="AU175" s="18" t="s">
        <v>84</v>
      </c>
      <c r="AY175" s="18" t="s">
        <v>251</v>
      </c>
      <c r="BE175" s="259">
        <f>IF(N175="základná",J175,0)</f>
        <v>0</v>
      </c>
      <c r="BF175" s="259">
        <f>IF(N175="znížená",J175,0)</f>
        <v>0</v>
      </c>
      <c r="BG175" s="259">
        <f>IF(N175="zákl. prenesená",J175,0)</f>
        <v>0</v>
      </c>
      <c r="BH175" s="259">
        <f>IF(N175="zníž. prenesená",J175,0)</f>
        <v>0</v>
      </c>
      <c r="BI175" s="259">
        <f>IF(N175="nulová",J175,0)</f>
        <v>0</v>
      </c>
      <c r="BJ175" s="18" t="s">
        <v>90</v>
      </c>
      <c r="BK175" s="260">
        <f>I175*H175</f>
        <v>0</v>
      </c>
    </row>
    <row r="176" s="2" customFormat="1" ht="16.32" customHeight="1">
      <c r="A176" s="39"/>
      <c r="B176" s="40"/>
      <c r="C176" s="296" t="s">
        <v>1</v>
      </c>
      <c r="D176" s="296" t="s">
        <v>134</v>
      </c>
      <c r="E176" s="297" t="s">
        <v>1</v>
      </c>
      <c r="F176" s="298" t="s">
        <v>1</v>
      </c>
      <c r="G176" s="299" t="s">
        <v>1</v>
      </c>
      <c r="H176" s="300"/>
      <c r="I176" s="300"/>
      <c r="J176" s="301">
        <f>BK176</f>
        <v>0</v>
      </c>
      <c r="K176" s="253"/>
      <c r="L176" s="45"/>
      <c r="M176" s="302" t="s">
        <v>1</v>
      </c>
      <c r="N176" s="303" t="s">
        <v>43</v>
      </c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251</v>
      </c>
      <c r="AU176" s="18" t="s">
        <v>84</v>
      </c>
      <c r="AY176" s="18" t="s">
        <v>251</v>
      </c>
      <c r="BE176" s="259">
        <f>IF(N176="základná",J176,0)</f>
        <v>0</v>
      </c>
      <c r="BF176" s="259">
        <f>IF(N176="znížená",J176,0)</f>
        <v>0</v>
      </c>
      <c r="BG176" s="259">
        <f>IF(N176="zákl. prenesená",J176,0)</f>
        <v>0</v>
      </c>
      <c r="BH176" s="259">
        <f>IF(N176="zníž. prenesená",J176,0)</f>
        <v>0</v>
      </c>
      <c r="BI176" s="259">
        <f>IF(N176="nulová",J176,0)</f>
        <v>0</v>
      </c>
      <c r="BJ176" s="18" t="s">
        <v>90</v>
      </c>
      <c r="BK176" s="260">
        <f>I176*H176</f>
        <v>0</v>
      </c>
    </row>
    <row r="177" s="2" customFormat="1" ht="16.32" customHeight="1">
      <c r="A177" s="39"/>
      <c r="B177" s="40"/>
      <c r="C177" s="296" t="s">
        <v>1</v>
      </c>
      <c r="D177" s="296" t="s">
        <v>134</v>
      </c>
      <c r="E177" s="297" t="s">
        <v>1</v>
      </c>
      <c r="F177" s="298" t="s">
        <v>1</v>
      </c>
      <c r="G177" s="299" t="s">
        <v>1</v>
      </c>
      <c r="H177" s="300"/>
      <c r="I177" s="300"/>
      <c r="J177" s="301">
        <f>BK177</f>
        <v>0</v>
      </c>
      <c r="K177" s="253"/>
      <c r="L177" s="45"/>
      <c r="M177" s="302" t="s">
        <v>1</v>
      </c>
      <c r="N177" s="303" t="s">
        <v>43</v>
      </c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251</v>
      </c>
      <c r="AU177" s="18" t="s">
        <v>84</v>
      </c>
      <c r="AY177" s="18" t="s">
        <v>251</v>
      </c>
      <c r="BE177" s="259">
        <f>IF(N177="základná",J177,0)</f>
        <v>0</v>
      </c>
      <c r="BF177" s="259">
        <f>IF(N177="znížená",J177,0)</f>
        <v>0</v>
      </c>
      <c r="BG177" s="259">
        <f>IF(N177="zákl. prenesená",J177,0)</f>
        <v>0</v>
      </c>
      <c r="BH177" s="259">
        <f>IF(N177="zníž. prenesená",J177,0)</f>
        <v>0</v>
      </c>
      <c r="BI177" s="259">
        <f>IF(N177="nulová",J177,0)</f>
        <v>0</v>
      </c>
      <c r="BJ177" s="18" t="s">
        <v>90</v>
      </c>
      <c r="BK177" s="260">
        <f>I177*H177</f>
        <v>0</v>
      </c>
    </row>
    <row r="178" s="2" customFormat="1" ht="16.32" customHeight="1">
      <c r="A178" s="39"/>
      <c r="B178" s="40"/>
      <c r="C178" s="296" t="s">
        <v>1</v>
      </c>
      <c r="D178" s="296" t="s">
        <v>134</v>
      </c>
      <c r="E178" s="297" t="s">
        <v>1</v>
      </c>
      <c r="F178" s="298" t="s">
        <v>1</v>
      </c>
      <c r="G178" s="299" t="s">
        <v>1</v>
      </c>
      <c r="H178" s="300"/>
      <c r="I178" s="300"/>
      <c r="J178" s="301">
        <f>BK178</f>
        <v>0</v>
      </c>
      <c r="K178" s="253"/>
      <c r="L178" s="45"/>
      <c r="M178" s="302" t="s">
        <v>1</v>
      </c>
      <c r="N178" s="303" t="s">
        <v>43</v>
      </c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251</v>
      </c>
      <c r="AU178" s="18" t="s">
        <v>84</v>
      </c>
      <c r="AY178" s="18" t="s">
        <v>251</v>
      </c>
      <c r="BE178" s="259">
        <f>IF(N178="základná",J178,0)</f>
        <v>0</v>
      </c>
      <c r="BF178" s="259">
        <f>IF(N178="znížená",J178,0)</f>
        <v>0</v>
      </c>
      <c r="BG178" s="259">
        <f>IF(N178="zákl. prenesená",J178,0)</f>
        <v>0</v>
      </c>
      <c r="BH178" s="259">
        <f>IF(N178="zníž. prenesená",J178,0)</f>
        <v>0</v>
      </c>
      <c r="BI178" s="259">
        <f>IF(N178="nulová",J178,0)</f>
        <v>0</v>
      </c>
      <c r="BJ178" s="18" t="s">
        <v>90</v>
      </c>
      <c r="BK178" s="260">
        <f>I178*H178</f>
        <v>0</v>
      </c>
    </row>
    <row r="179" s="2" customFormat="1" ht="16.32" customHeight="1">
      <c r="A179" s="39"/>
      <c r="B179" s="40"/>
      <c r="C179" s="296" t="s">
        <v>1</v>
      </c>
      <c r="D179" s="296" t="s">
        <v>134</v>
      </c>
      <c r="E179" s="297" t="s">
        <v>1</v>
      </c>
      <c r="F179" s="298" t="s">
        <v>1</v>
      </c>
      <c r="G179" s="299" t="s">
        <v>1</v>
      </c>
      <c r="H179" s="300"/>
      <c r="I179" s="300"/>
      <c r="J179" s="301">
        <f>BK179</f>
        <v>0</v>
      </c>
      <c r="K179" s="253"/>
      <c r="L179" s="45"/>
      <c r="M179" s="302" t="s">
        <v>1</v>
      </c>
      <c r="N179" s="303" t="s">
        <v>43</v>
      </c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251</v>
      </c>
      <c r="AU179" s="18" t="s">
        <v>84</v>
      </c>
      <c r="AY179" s="18" t="s">
        <v>251</v>
      </c>
      <c r="BE179" s="259">
        <f>IF(N179="základná",J179,0)</f>
        <v>0</v>
      </c>
      <c r="BF179" s="259">
        <f>IF(N179="znížená",J179,0)</f>
        <v>0</v>
      </c>
      <c r="BG179" s="259">
        <f>IF(N179="zákl. prenesená",J179,0)</f>
        <v>0</v>
      </c>
      <c r="BH179" s="259">
        <f>IF(N179="zníž. prenesená",J179,0)</f>
        <v>0</v>
      </c>
      <c r="BI179" s="259">
        <f>IF(N179="nulová",J179,0)</f>
        <v>0</v>
      </c>
      <c r="BJ179" s="18" t="s">
        <v>90</v>
      </c>
      <c r="BK179" s="260">
        <f>I179*H179</f>
        <v>0</v>
      </c>
    </row>
    <row r="180" s="2" customFormat="1" ht="16.32" customHeight="1">
      <c r="A180" s="39"/>
      <c r="B180" s="40"/>
      <c r="C180" s="296" t="s">
        <v>1</v>
      </c>
      <c r="D180" s="296" t="s">
        <v>134</v>
      </c>
      <c r="E180" s="297" t="s">
        <v>1</v>
      </c>
      <c r="F180" s="298" t="s">
        <v>1</v>
      </c>
      <c r="G180" s="299" t="s">
        <v>1</v>
      </c>
      <c r="H180" s="300"/>
      <c r="I180" s="300"/>
      <c r="J180" s="301">
        <f>BK180</f>
        <v>0</v>
      </c>
      <c r="K180" s="253"/>
      <c r="L180" s="45"/>
      <c r="M180" s="302" t="s">
        <v>1</v>
      </c>
      <c r="N180" s="303" t="s">
        <v>43</v>
      </c>
      <c r="O180" s="304"/>
      <c r="P180" s="304"/>
      <c r="Q180" s="304"/>
      <c r="R180" s="304"/>
      <c r="S180" s="304"/>
      <c r="T180" s="305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251</v>
      </c>
      <c r="AU180" s="18" t="s">
        <v>84</v>
      </c>
      <c r="AY180" s="18" t="s">
        <v>251</v>
      </c>
      <c r="BE180" s="259">
        <f>IF(N180="základná",J180,0)</f>
        <v>0</v>
      </c>
      <c r="BF180" s="259">
        <f>IF(N180="znížená",J180,0)</f>
        <v>0</v>
      </c>
      <c r="BG180" s="259">
        <f>IF(N180="zákl. prenesená",J180,0)</f>
        <v>0</v>
      </c>
      <c r="BH180" s="259">
        <f>IF(N180="zníž. prenesená",J180,0)</f>
        <v>0</v>
      </c>
      <c r="BI180" s="259">
        <f>IF(N180="nulová",J180,0)</f>
        <v>0</v>
      </c>
      <c r="BJ180" s="18" t="s">
        <v>90</v>
      </c>
      <c r="BK180" s="260">
        <f>I180*H180</f>
        <v>0</v>
      </c>
    </row>
    <row r="181" s="2" customFormat="1" ht="6.96" customHeight="1">
      <c r="A181" s="39"/>
      <c r="B181" s="67"/>
      <c r="C181" s="68"/>
      <c r="D181" s="68"/>
      <c r="E181" s="68"/>
      <c r="F181" s="68"/>
      <c r="G181" s="68"/>
      <c r="H181" s="68"/>
      <c r="I181" s="193"/>
      <c r="J181" s="68"/>
      <c r="K181" s="68"/>
      <c r="L181" s="45"/>
      <c r="M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</row>
  </sheetData>
  <sheetProtection sheet="1" autoFilter="0" formatColumns="0" formatRows="0" objects="1" scenarios="1" spinCount="100000" saltValue="pTcFYYul6XB3Fllf+viiiV62hRSIMR0Vy5ABM4pJC1DIfD1cBoQChhMLNh23KPutbV7Lo3gIuR8h1VcsSeMPcQ==" hashValue="3zW/D1z8Zl1j9P3Gyy6ORh0UzfC+ABxCCT5NtLrhkbX72UPrKG6iak9sZvHwnc2fuYh+8yXsq3ThQK7f6KHzBw==" algorithmName="SHA-512" password="CC35"/>
  <autoFilter ref="C121:K18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é sú hodnoty K, M." sqref="D171:D181">
      <formula1>"K, M"</formula1>
    </dataValidation>
    <dataValidation type="list" allowBlank="1" showInputMessage="1" showErrorMessage="1" error="Povolené sú hodnoty základná, znížená, nulová." sqref="N171:N18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Dell-PC\Dell</dc:creator>
  <cp:lastModifiedBy>Dell-PC\Dell</cp:lastModifiedBy>
  <dcterms:created xsi:type="dcterms:W3CDTF">2020-08-13T16:43:30Z</dcterms:created>
  <dcterms:modified xsi:type="dcterms:W3CDTF">2020-08-13T16:43:40Z</dcterms:modified>
</cp:coreProperties>
</file>