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11565"/>
  </bookViews>
  <sheets>
    <sheet name="Rekapitulácia stavby" sheetId="1" r:id="rId1"/>
    <sheet name="ZŠ Turnianska" sheetId="2" r:id="rId2"/>
  </sheets>
  <definedNames>
    <definedName name="_xlnm._FilterDatabase" localSheetId="1" hidden="1">'ZŠ Turnianska'!$C$129:$J$240</definedName>
    <definedName name="_xlnm.Print_Titles" localSheetId="0">'Rekapitulácia stavby'!$92:$92</definedName>
    <definedName name="_xlnm.Print_Titles" localSheetId="1">'ZŠ Turnianska'!$129:$129</definedName>
    <definedName name="_xlnm.Print_Area" localSheetId="0">'Rekapitulácia stavby'!$D$4:$AO$76,'Rekapitulácia stavby'!$C$82:$AQ$96</definedName>
    <definedName name="_xlnm.Print_Area" localSheetId="1">'ZŠ Turnianska'!$C$4:$J$76,'ZŠ Turnianska'!$C$82:$J$113,'ZŠ Turnianska'!$C$119:$J$240</definedName>
  </definedNames>
  <calcPr calcId="145621"/>
</workbook>
</file>

<file path=xl/calcChain.xml><?xml version="1.0" encoding="utf-8"?>
<calcChain xmlns="http://schemas.openxmlformats.org/spreadsheetml/2006/main">
  <c r="H157" i="2" l="1"/>
  <c r="H159" i="2" s="1"/>
  <c r="H160" i="2" s="1"/>
  <c r="H162" i="2" s="1"/>
  <c r="J95" i="1"/>
  <c r="J105" i="2"/>
  <c r="J133" i="2"/>
  <c r="J141" i="2" l="1"/>
  <c r="J147" i="2"/>
  <c r="J149" i="2"/>
  <c r="J204" i="2"/>
  <c r="J206" i="2"/>
  <c r="J214" i="2"/>
  <c r="H216" i="2"/>
  <c r="J216" i="2" l="1"/>
  <c r="J137" i="2"/>
  <c r="J171" i="2"/>
  <c r="J241" i="2"/>
  <c r="J227" i="2"/>
  <c r="J182" i="2"/>
  <c r="J145" i="2"/>
  <c r="J143" i="2"/>
  <c r="J139" i="2"/>
  <c r="J37" i="2" l="1"/>
  <c r="J36" i="2"/>
  <c r="AY95" i="1" s="1"/>
  <c r="J35" i="2"/>
  <c r="AX95" i="1" s="1"/>
  <c r="AP239" i="2"/>
  <c r="AO239" i="2"/>
  <c r="AN239" i="2"/>
  <c r="AL239" i="2"/>
  <c r="AP232" i="2"/>
  <c r="AO232" i="2"/>
  <c r="AN232" i="2"/>
  <c r="AL232" i="2"/>
  <c r="AP230" i="2"/>
  <c r="AO230" i="2"/>
  <c r="AN230" i="2"/>
  <c r="AL230" i="2"/>
  <c r="AP225" i="2"/>
  <c r="AO225" i="2"/>
  <c r="AN225" i="2"/>
  <c r="AL225" i="2"/>
  <c r="AP223" i="2"/>
  <c r="AO223" i="2"/>
  <c r="AN223" i="2"/>
  <c r="AL223" i="2"/>
  <c r="AP221" i="2"/>
  <c r="AO221" i="2"/>
  <c r="AN221" i="2"/>
  <c r="AL221" i="2"/>
  <c r="AP219" i="2"/>
  <c r="AO219" i="2"/>
  <c r="AN219" i="2"/>
  <c r="AL219" i="2"/>
  <c r="AP212" i="2"/>
  <c r="AO212" i="2"/>
  <c r="AN212" i="2"/>
  <c r="AL212" i="2"/>
  <c r="AP210" i="2"/>
  <c r="AO210" i="2"/>
  <c r="AN210" i="2"/>
  <c r="AL210" i="2"/>
  <c r="AP208" i="2"/>
  <c r="AO208" i="2"/>
  <c r="AN208" i="2"/>
  <c r="AL208" i="2"/>
  <c r="AP201" i="2"/>
  <c r="AO201" i="2"/>
  <c r="AN201" i="2"/>
  <c r="AL201" i="2"/>
  <c r="AP199" i="2"/>
  <c r="AO199" i="2"/>
  <c r="AN199" i="2"/>
  <c r="AL199" i="2"/>
  <c r="AP196" i="2"/>
  <c r="AO196" i="2"/>
  <c r="AN196" i="2"/>
  <c r="AL196" i="2"/>
  <c r="AP194" i="2"/>
  <c r="AO194" i="2"/>
  <c r="AN194" i="2"/>
  <c r="AL194" i="2"/>
  <c r="AP193" i="2"/>
  <c r="AO193" i="2"/>
  <c r="AN193" i="2"/>
  <c r="AL193" i="2"/>
  <c r="AP191" i="2"/>
  <c r="AO191" i="2"/>
  <c r="AN191" i="2"/>
  <c r="AL191" i="2"/>
  <c r="AP189" i="2"/>
  <c r="AO189" i="2"/>
  <c r="AN189" i="2"/>
  <c r="AL189" i="2"/>
  <c r="AP186" i="2"/>
  <c r="AO186" i="2"/>
  <c r="AN186" i="2"/>
  <c r="AL186" i="2"/>
  <c r="AP173" i="2"/>
  <c r="AO173" i="2"/>
  <c r="AN173" i="2"/>
  <c r="AL173" i="2"/>
  <c r="AP169" i="2"/>
  <c r="AO169" i="2"/>
  <c r="AN169" i="2"/>
  <c r="AL169" i="2"/>
  <c r="AP167" i="2"/>
  <c r="AO167" i="2"/>
  <c r="AN167" i="2"/>
  <c r="AL167" i="2"/>
  <c r="AP164" i="2"/>
  <c r="AO164" i="2"/>
  <c r="AN164" i="2"/>
  <c r="AL164" i="2"/>
  <c r="AP162" i="2"/>
  <c r="AO162" i="2"/>
  <c r="AN162" i="2"/>
  <c r="AL162" i="2"/>
  <c r="AP160" i="2"/>
  <c r="AO160" i="2"/>
  <c r="AN160" i="2"/>
  <c r="AL160" i="2"/>
  <c r="AP159" i="2"/>
  <c r="AO159" i="2"/>
  <c r="AN159" i="2"/>
  <c r="AL159" i="2"/>
  <c r="AP157" i="2"/>
  <c r="AO157" i="2"/>
  <c r="AN157" i="2"/>
  <c r="AL157" i="2"/>
  <c r="AP156" i="2"/>
  <c r="AO156" i="2"/>
  <c r="AN156" i="2"/>
  <c r="AL156" i="2"/>
  <c r="AP155" i="2"/>
  <c r="AO155" i="2"/>
  <c r="AN155" i="2"/>
  <c r="AL155" i="2"/>
  <c r="AP153" i="2"/>
  <c r="AO153" i="2"/>
  <c r="AN153" i="2"/>
  <c r="AL153" i="2"/>
  <c r="AP151" i="2"/>
  <c r="AO151" i="2"/>
  <c r="AN151" i="2"/>
  <c r="AL151" i="2"/>
  <c r="AP135" i="2"/>
  <c r="AO135" i="2"/>
  <c r="AN135" i="2"/>
  <c r="AL135" i="2"/>
  <c r="F124" i="2"/>
  <c r="E122" i="2"/>
  <c r="AP111" i="2"/>
  <c r="AO111" i="2"/>
  <c r="AN111" i="2"/>
  <c r="AL111" i="2"/>
  <c r="AP110" i="2"/>
  <c r="AO110" i="2"/>
  <c r="AN110" i="2"/>
  <c r="AM110" i="2"/>
  <c r="AL110" i="2"/>
  <c r="AP109" i="2"/>
  <c r="AO109" i="2"/>
  <c r="AN109" i="2"/>
  <c r="AM109" i="2"/>
  <c r="AL109" i="2"/>
  <c r="AP108" i="2"/>
  <c r="AO108" i="2"/>
  <c r="AN108" i="2"/>
  <c r="AM108" i="2"/>
  <c r="AL108" i="2"/>
  <c r="AP107" i="2"/>
  <c r="AO107" i="2"/>
  <c r="AN107" i="2"/>
  <c r="AM107" i="2"/>
  <c r="AL107" i="2"/>
  <c r="AP106" i="2"/>
  <c r="AO106" i="2"/>
  <c r="AN106" i="2"/>
  <c r="AM106" i="2"/>
  <c r="AL106" i="2"/>
  <c r="F87" i="2"/>
  <c r="E85" i="2"/>
  <c r="J19" i="2"/>
  <c r="E19" i="2"/>
  <c r="J126" i="2" s="1"/>
  <c r="J18" i="2"/>
  <c r="J16" i="2"/>
  <c r="E16" i="2"/>
  <c r="F127" i="2" s="1"/>
  <c r="J15" i="2"/>
  <c r="J124" i="2"/>
  <c r="L90" i="1"/>
  <c r="AM90" i="1"/>
  <c r="AM89" i="1"/>
  <c r="L89" i="1"/>
  <c r="AM87" i="1"/>
  <c r="L87" i="1"/>
  <c r="L85" i="1"/>
  <c r="L84" i="1"/>
  <c r="J223" i="2"/>
  <c r="AR221" i="2"/>
  <c r="J210" i="2"/>
  <c r="AR199" i="2"/>
  <c r="AR189" i="2"/>
  <c r="AR169" i="2"/>
  <c r="AR167" i="2"/>
  <c r="J162" i="2"/>
  <c r="J153" i="2"/>
  <c r="AR162" i="2"/>
  <c r="AR153" i="2"/>
  <c r="J135" i="2"/>
  <c r="J132" i="2" s="1"/>
  <c r="AR223" i="2"/>
  <c r="AR219" i="2"/>
  <c r="AR196" i="2"/>
  <c r="J194" i="2"/>
  <c r="J164" i="2"/>
  <c r="J239" i="2"/>
  <c r="AR230" i="2"/>
  <c r="AR201" i="2"/>
  <c r="AR194" i="2"/>
  <c r="AR193" i="2"/>
  <c r="J169" i="2"/>
  <c r="J232" i="2"/>
  <c r="AR232" i="2"/>
  <c r="J230" i="2"/>
  <c r="J225" i="2"/>
  <c r="J212" i="2"/>
  <c r="J201" i="2"/>
  <c r="J199" i="2"/>
  <c r="AR186" i="2"/>
  <c r="J157" i="2"/>
  <c r="AR156" i="2"/>
  <c r="J155" i="2"/>
  <c r="AR225" i="2"/>
  <c r="J221" i="2"/>
  <c r="J193" i="2"/>
  <c r="J191" i="2"/>
  <c r="J189" i="2"/>
  <c r="J160" i="2"/>
  <c r="J156" i="2"/>
  <c r="J151" i="2"/>
  <c r="AR239" i="2"/>
  <c r="AR208" i="2"/>
  <c r="J167" i="2"/>
  <c r="AR151" i="2"/>
  <c r="AR135" i="2"/>
  <c r="AR164" i="2"/>
  <c r="J159" i="2"/>
  <c r="AR157" i="2"/>
  <c r="AS94" i="1"/>
  <c r="J219" i="2"/>
  <c r="AR212" i="2"/>
  <c r="AR210" i="2"/>
  <c r="J208" i="2"/>
  <c r="AR191" i="2"/>
  <c r="J186" i="2"/>
  <c r="AR173" i="2"/>
  <c r="AR159" i="2"/>
  <c r="AR155" i="2"/>
  <c r="J196" i="2"/>
  <c r="J173" i="2"/>
  <c r="AR160" i="2"/>
  <c r="J166" i="2" l="1"/>
  <c r="J150" i="2"/>
  <c r="J195" i="2"/>
  <c r="J231" i="2"/>
  <c r="AR195" i="2"/>
  <c r="AR231" i="2"/>
  <c r="AR132" i="2"/>
  <c r="J96" i="2" s="1"/>
  <c r="AR166" i="2"/>
  <c r="AR150" i="2"/>
  <c r="AM162" i="2"/>
  <c r="J87" i="2"/>
  <c r="AM196" i="2"/>
  <c r="AM225" i="2"/>
  <c r="F90" i="2"/>
  <c r="AM151" i="2"/>
  <c r="AM167" i="2"/>
  <c r="AM186" i="2"/>
  <c r="AM194" i="2"/>
  <c r="AM156" i="2"/>
  <c r="AM210" i="2"/>
  <c r="AM221" i="2"/>
  <c r="J89" i="2"/>
  <c r="AM153" i="2"/>
  <c r="AM157" i="2"/>
  <c r="AM160" i="2"/>
  <c r="AM193" i="2"/>
  <c r="AM199" i="2"/>
  <c r="AM164" i="2"/>
  <c r="AM169" i="2"/>
  <c r="AM189" i="2"/>
  <c r="AM191" i="2"/>
  <c r="AM208" i="2"/>
  <c r="AM212" i="2"/>
  <c r="AM223" i="2"/>
  <c r="AM173" i="2"/>
  <c r="AM159" i="2"/>
  <c r="AM230" i="2"/>
  <c r="AM135" i="2"/>
  <c r="AM155" i="2"/>
  <c r="AM239" i="2"/>
  <c r="AR163" i="2"/>
  <c r="J163" i="2" s="1"/>
  <c r="J98" i="2" s="1"/>
  <c r="AM201" i="2"/>
  <c r="AM219" i="2"/>
  <c r="AM232" i="2"/>
  <c r="AZ95" i="1"/>
  <c r="AZ94" i="1" s="1"/>
  <c r="W29" i="1" s="1"/>
  <c r="F35" i="2"/>
  <c r="BB95" i="1" s="1"/>
  <c r="BB94" i="1" s="1"/>
  <c r="AX94" i="1" s="1"/>
  <c r="F36" i="2"/>
  <c r="BC95" i="1" s="1"/>
  <c r="BC94" i="1" s="1"/>
  <c r="AY94" i="1" s="1"/>
  <c r="F37" i="2"/>
  <c r="BD95" i="1" s="1"/>
  <c r="BD94" i="1" s="1"/>
  <c r="W33" i="1" s="1"/>
  <c r="J131" i="2" l="1"/>
  <c r="J97" i="2"/>
  <c r="J102" i="2"/>
  <c r="J101" i="2"/>
  <c r="J165" i="2"/>
  <c r="J100" i="2"/>
  <c r="AR131" i="2"/>
  <c r="AR165" i="2"/>
  <c r="AV94" i="1"/>
  <c r="W32" i="1"/>
  <c r="W31" i="1"/>
  <c r="J99" i="2" l="1"/>
  <c r="J130" i="2"/>
  <c r="J95" i="2"/>
  <c r="AU95" i="1"/>
  <c r="AU94" i="1" s="1"/>
  <c r="AR130" i="2"/>
  <c r="J94" i="2" l="1"/>
  <c r="J28" i="2" l="1"/>
  <c r="J113" i="2"/>
  <c r="J29" i="2"/>
  <c r="AW95" i="1"/>
  <c r="AM111" i="2" l="1"/>
  <c r="BA95" i="1" s="1"/>
  <c r="BA94" i="1" s="1"/>
  <c r="J30" i="2"/>
  <c r="W30" i="1" l="1"/>
  <c r="AW94" i="1"/>
  <c r="AT94" i="1" s="1"/>
  <c r="J33" i="2"/>
  <c r="AK26" i="1"/>
  <c r="AG95" i="1"/>
  <c r="J39" i="2" l="1"/>
  <c r="AK29" i="1"/>
  <c r="AK35" i="1" s="1"/>
  <c r="AN95" i="1" s="1"/>
  <c r="AN94" i="1" s="1"/>
  <c r="AV95" i="1"/>
  <c r="AT95" i="1" s="1"/>
  <c r="AG94" i="1"/>
</calcChain>
</file>

<file path=xl/sharedStrings.xml><?xml version="1.0" encoding="utf-8"?>
<sst xmlns="http://schemas.openxmlformats.org/spreadsheetml/2006/main" count="945" uniqueCount="282">
  <si>
    <t>Export Komplet</t>
  </si>
  <si>
    <t/>
  </si>
  <si>
    <t>2.0</t>
  </si>
  <si>
    <t>False</t>
  </si>
  <si>
    <t>{459bce6a-8ecb-4edc-a5c5-897bc4c569c6}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</si>
  <si>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</si>
  <si>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</si>
  <si>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</si>
  <si>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</si>
  <si>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</si>
  <si>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</si>
  <si>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</si>
  <si>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</si>
  <si>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</si>
  <si>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</si>
  <si>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</si>
  <si>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</si>
  <si>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</si>
  <si>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</si>
  <si>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</si>
  <si>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</si>
  <si>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</si>
  <si>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</si>
  <si>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</si>
  <si>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</si>
  <si>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</si>
  <si>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</si>
  <si>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</si>
  <si>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</si>
  <si>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</si>
  <si>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</si>
  <si>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</si>
  <si>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</si>
  <si>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</si>
  <si>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</si>
  <si>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</si>
  <si>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</si>
  <si>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</si>
  <si>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</si>
  <si>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</si>
  <si>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</si>
  <si>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</si>
  <si>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</si>
  <si>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</si>
  <si>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</si>
  <si>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</si>
  <si>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</si>
  <si>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</si>
  <si>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</si>
  <si>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</si>
  <si>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</si>
  <si>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</si>
  <si>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</si>
  <si>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</si>
  <si>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</si>
  <si>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</si>
  <si>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</si>
  <si>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</si>
  <si>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</si>
  <si>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</si>
  <si>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</si>
  <si>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</si>
  <si>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</si>
  <si>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</si>
  <si>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</si>
  <si>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</si>
  <si>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</si>
  <si>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</si>
  <si>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</si>
  <si>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</si>
  <si>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</si>
  <si>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</si>
  <si>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</si>
  <si>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</si>
  <si>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</si>
  <si>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pvc</t>
  </si>
  <si>
    <t>86,05</t>
  </si>
  <si>
    <t>2</t>
  </si>
  <si>
    <t>parket</t>
  </si>
  <si>
    <t>444,69</t>
  </si>
  <si>
    <t>KRYCÍ LIST ROZPOČTU</t>
  </si>
  <si>
    <t>dmtzobklp</t>
  </si>
  <si>
    <t>224,52</t>
  </si>
  <si>
    <t>dmtzobkld</t>
  </si>
  <si>
    <t>24,6</t>
  </si>
  <si>
    <t>laty</t>
  </si>
  <si>
    <t>733,15</t>
  </si>
  <si>
    <t>obklad</t>
  </si>
  <si>
    <t>279,798</t>
  </si>
  <si>
    <t>podlaha</t>
  </si>
  <si>
    <t>427,2</t>
  </si>
  <si>
    <t>3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</si>
  <si>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</si>
  <si>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</si>
  <si>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</si>
  <si>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</si>
  <si>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</si>
  <si>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</si>
  <si>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</si>
  <si>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</si>
  <si>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</si>
  <si>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</si>
  <si>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</si>
  <si>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</si>
  <si>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766 - Konštrukcie stolárske</t>
  </si>
  <si>
    <t xml:space="preserve">    775 - Podlahy vlysové a parketové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</si>
  <si>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</si>
  <si>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</si>
  <si>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</si>
  <si>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</si>
  <si>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</si>
  <si>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</si>
  <si>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</si>
  <si>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</si>
  <si>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</si>
  <si>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</si>
  <si>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</si>
  <si>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</si>
  <si>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</si>
  <si>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</si>
  <si>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</si>
  <si>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HSV</t>
  </si>
  <si>
    <t>Práce a dodávky HSV</t>
  </si>
  <si>
    <t>ROZPOCET</t>
  </si>
  <si>
    <t>6</t>
  </si>
  <si>
    <t>Úpravy povrchov, podlahy, osadenie</t>
  </si>
  <si>
    <t>K</t>
  </si>
  <si>
    <t>m2</t>
  </si>
  <si>
    <t>4</t>
  </si>
  <si>
    <t>VV</t>
  </si>
  <si>
    <t>632451599.1</t>
  </si>
  <si>
    <t>Lokálne vysprávky podkladu pod pod drevenú podlahu cementovou zmesou Ceresit RS 88</t>
  </si>
  <si>
    <t>kg</t>
  </si>
  <si>
    <t>-614832513</t>
  </si>
  <si>
    <t>9</t>
  </si>
  <si>
    <t>Ostatné konštrukcie a práce-búranie</t>
  </si>
  <si>
    <t>941955001.S</t>
  </si>
  <si>
    <t>-55513536</t>
  </si>
  <si>
    <t>953171001.S</t>
  </si>
  <si>
    <t>ks</t>
  </si>
  <si>
    <t>642345453</t>
  </si>
  <si>
    <t>M</t>
  </si>
  <si>
    <t>55242199.1</t>
  </si>
  <si>
    <t>8</t>
  </si>
  <si>
    <t>-1875321753</t>
  </si>
  <si>
    <t>979081111.S</t>
  </si>
  <si>
    <t>Odvoz sutiny a vybúraných hmôt na skládku do 1 km</t>
  </si>
  <si>
    <t>t</t>
  </si>
  <si>
    <t>762805481</t>
  </si>
  <si>
    <t>979081121.S</t>
  </si>
  <si>
    <t>Odvoz sutiny a vybúraných hmôt na skládku za každý ďalší 1 km</t>
  </si>
  <si>
    <t>-336935764</t>
  </si>
  <si>
    <t>979082111.S</t>
  </si>
  <si>
    <t>Vnútrostavenisková doprava sutiny a vybúraných hmôt do 10 m</t>
  </si>
  <si>
    <t>-1100562217</t>
  </si>
  <si>
    <t>979082121.S</t>
  </si>
  <si>
    <t>Vnútrostavenisková doprava sutiny a vybúraných hmôt za každých ďalších 5 m</t>
  </si>
  <si>
    <t>1763348421</t>
  </si>
  <si>
    <t>979089112.S</t>
  </si>
  <si>
    <t>Poplatok za skladovanie - drevo, sklo, plasty (17 02 ), ostatné</t>
  </si>
  <si>
    <t>757016425</t>
  </si>
  <si>
    <t>99</t>
  </si>
  <si>
    <t>Presun hmôt HSV</t>
  </si>
  <si>
    <t>999281111.S</t>
  </si>
  <si>
    <t>Presun hmôt pre opravy a údržbu objektov vrátane vonkajších plášťov výšky do 25 m</t>
  </si>
  <si>
    <t>-2064470356</t>
  </si>
  <si>
    <t>PSV</t>
  </si>
  <si>
    <t>Práce a dodávky PSV</t>
  </si>
  <si>
    <t>kus</t>
  </si>
  <si>
    <t>16</t>
  </si>
  <si>
    <t>766</t>
  </si>
  <si>
    <t>Konštrukcie stolárske</t>
  </si>
  <si>
    <t>766411811.S</t>
  </si>
  <si>
    <t>-293610547</t>
  </si>
  <si>
    <t>766411822</t>
  </si>
  <si>
    <t>Demontáž obloženia stien panelmi, podkladových roštov,  -0,00800t</t>
  </si>
  <si>
    <t>1610958440</t>
  </si>
  <si>
    <t>766416132.S</t>
  </si>
  <si>
    <t>1318637647</t>
  </si>
  <si>
    <t>6073000-1</t>
  </si>
  <si>
    <t>32</t>
  </si>
  <si>
    <t>-66595218</t>
  </si>
  <si>
    <t>766417111.S</t>
  </si>
  <si>
    <t>m</t>
  </si>
  <si>
    <t>825814403</t>
  </si>
  <si>
    <t>7664990.2</t>
  </si>
  <si>
    <t>-1363684060</t>
  </si>
  <si>
    <t>7664990.1</t>
  </si>
  <si>
    <t>-635625600</t>
  </si>
  <si>
    <t>998766201.S</t>
  </si>
  <si>
    <t>Presun hmot pre konštrukcie stolárske v objektoch výšky do 6 m</t>
  </si>
  <si>
    <t>%</t>
  </si>
  <si>
    <t>-673358621</t>
  </si>
  <si>
    <t>775</t>
  </si>
  <si>
    <t>Podlahy vlysové a parketové</t>
  </si>
  <si>
    <t>775521800.S</t>
  </si>
  <si>
    <t>Demontáž drevených podláh vlysových, mozaikových, parketových, pribíjaných, vrátane líšt -0,0150t</t>
  </si>
  <si>
    <t>-1156370709</t>
  </si>
  <si>
    <t>775592111.S</t>
  </si>
  <si>
    <t>-1096052742</t>
  </si>
  <si>
    <t>283230007609.1</t>
  </si>
  <si>
    <t>1409452790</t>
  </si>
  <si>
    <t>77590840.1</t>
  </si>
  <si>
    <t>Demontáž podlahových konštrukcií zdvojených podláh nosného roštu,  -0,01000t</t>
  </si>
  <si>
    <t>-953992542</t>
  </si>
  <si>
    <t>7759390.1</t>
  </si>
  <si>
    <t>-286137383</t>
  </si>
  <si>
    <t>61193590...d</t>
  </si>
  <si>
    <t>124745685</t>
  </si>
  <si>
    <t>7759400.1</t>
  </si>
  <si>
    <t>1569243060</t>
  </si>
  <si>
    <t>7759400.3</t>
  </si>
  <si>
    <t>-71377955</t>
  </si>
  <si>
    <t>5*2</t>
  </si>
  <si>
    <t>7759400.4</t>
  </si>
  <si>
    <t>-150508689</t>
  </si>
  <si>
    <t>375</t>
  </si>
  <si>
    <t>775941-1</t>
  </si>
  <si>
    <t>142837695</t>
  </si>
  <si>
    <t>998775202</t>
  </si>
  <si>
    <t>Presun hmôt pre podlahy vlysové a parketové v objektoch výšky nad 6 do 12 m</t>
  </si>
  <si>
    <t>-989866343</t>
  </si>
  <si>
    <t>776</t>
  </si>
  <si>
    <t>776511820.S</t>
  </si>
  <si>
    <t>-878696744</t>
  </si>
  <si>
    <t>776591010.S</t>
  </si>
  <si>
    <t>930367902</t>
  </si>
  <si>
    <t>Lešenie ľahké pracovné pomocné, s výškou lešeňovej podlahy do 6,20 m</t>
  </si>
  <si>
    <t>Osadenie vetracích mriežok na strane s radiátormi</t>
  </si>
  <si>
    <t>Vysprávky stien maltou v malej telocvični - 50% z plochy</t>
  </si>
  <si>
    <t>deň</t>
  </si>
  <si>
    <t>Demontáž obloženia stien panelmi, veľ. do 2,5 m2</t>
  </si>
  <si>
    <t>Separačná PE fólia 180 mic.</t>
  </si>
  <si>
    <t>Demontáž a spätná montáž rebrín</t>
  </si>
  <si>
    <t>Čiarovanie ihrísk (basketbal, volejbal, floorbal)</t>
  </si>
  <si>
    <t>športové príslušenstvo</t>
  </si>
  <si>
    <t>Maľby konštrukcií šport. vybavenia telocvične</t>
  </si>
  <si>
    <t>Basketbalové konštrukcie - 4ks</t>
  </si>
  <si>
    <t>Konštrukcia na šplh lanom - 1ks</t>
  </si>
  <si>
    <t>Ťyče na šplh - 6ks</t>
  </si>
  <si>
    <t>Konštrukcia pre šplh - tyče - 1ks</t>
  </si>
  <si>
    <t>Volejbalové tyče - 4ks</t>
  </si>
  <si>
    <t>Dodávka a montáž - lano na šplh</t>
  </si>
  <si>
    <t>Doska obkladová z preglejky  hr. 18 mm (kvalita BB/CP), vrátane stratného</t>
  </si>
  <si>
    <t xml:space="preserve">    776 - Športové príslušenstvo</t>
  </si>
  <si>
    <t xml:space="preserve">prepočet: </t>
  </si>
  <si>
    <t>VT:</t>
  </si>
  <si>
    <t>MT:</t>
  </si>
  <si>
    <t>odpočty : -4 m2 dvere, - 4bm x 2 m rebriny</t>
  </si>
  <si>
    <t xml:space="preserve">Príplatok za zhotovenie otvorov pre ovládanie vypínačov, ventilov radiátorových - otvor zakryt mriežkou </t>
  </si>
  <si>
    <t>7+4</t>
  </si>
  <si>
    <t>Vetracia mriežka v ráme (vrchný kryt obkladu pod oknami na strane kde sú radiátori)</t>
  </si>
  <si>
    <t>Dodanie a montáž hrazdy na cvičenie</t>
  </si>
  <si>
    <t>Dodávka a montáž obloženia stien, stĺpov a pilierov podkladový rošt pre obklad</t>
  </si>
  <si>
    <t>Demontáž rebríka vrátane konštrukcie</t>
  </si>
  <si>
    <t>Montáž oblož. stien, stĺpov a pilierov nad 5 m2 brezovou preglejkou vr. bednenie alebo mriežky nad obklad</t>
  </si>
  <si>
    <t>Zhotovenie dvier v obklade pre odkladacie priestory po dlhej strane veľkej telocvični (lícované v rovine obkladu!), pánty nepretŕčajúce mimo obklad</t>
  </si>
  <si>
    <t>Lokálne vysprávky podkladu pod pod drevenú podlahu cementovou zmesou Ceresit RS 88 - práca</t>
  </si>
  <si>
    <t>Odstránenie starých malieb oškrabávaním vo veľkej a malej telocvični, výška nad 4,80 m</t>
  </si>
  <si>
    <t xml:space="preserve">Maľby z maliarských zmesí napr. Primalex Polar vo veľkej a malej telocvični, výšky nad 4,80m - dvojnásobné nanášanie </t>
  </si>
  <si>
    <t>Dodávka - drevený odpružený systém športovej podlahy komplet (ref. vzor  ELASTIK MFP 70)</t>
  </si>
  <si>
    <t xml:space="preserve">Montáž systému : drevená odpružená podlaha s plným záklopom - zdvíhanie systému do 19cm,  vyrovnanie s drevenými podkladkami a rektifikačnými klinkami, spojovací materiál </t>
  </si>
  <si>
    <t>Montáž PVC športovej podlahy - celoplošné lepenie a zváranie PVC povrchu so zvarovacou šnúrou</t>
  </si>
  <si>
    <t>Úprava prahov a prechodov  - ukonč. lišty</t>
  </si>
  <si>
    <t>Pás tažký asfaltový IPA - hrúba 1,5mm</t>
  </si>
  <si>
    <t>Zhotovenie izolácie proti vlhkosti pritavením</t>
  </si>
  <si>
    <t>Montáž separačnej PE fólie 180 mic. pod plávajúce podlahy</t>
  </si>
  <si>
    <t>D+M plastových líšt na elektrické káble</t>
  </si>
  <si>
    <t>Demontáž plastových líšt na elektrických kábloch</t>
  </si>
  <si>
    <t>bm</t>
  </si>
  <si>
    <t>Olepovanie - zakrývanie kovových a nosných konštrukcií pred malovaním</t>
  </si>
  <si>
    <t>kpl</t>
  </si>
  <si>
    <t>Lakovanie brezovej preglejky - napr. BONA White - dvojnásobný náter vrátane medzibrúsenia, náter - medzibrús - náter - D+M</t>
  </si>
  <si>
    <t>Dodávka a montáž ventilačných líšt (po obvode plochy) - masív</t>
  </si>
  <si>
    <t>Dodávka a montáž laminátových dverí medzi telocvičňami - mat. plná DTD doska</t>
  </si>
  <si>
    <t>Stierka samonivelizačná - hrúbka do 10mm - dodávka + montáž</t>
  </si>
  <si>
    <t>Rekonštrukcia veľkej a malej telocvične na ZŠ Turnianska - Petržalka</t>
  </si>
  <si>
    <t>Dodávka - PVC športový povrch hrúbky 7,50 mm - napríklad TARAFLEX SPORT M EVOLUTION</t>
  </si>
  <si>
    <t>446,2*1,03 'Přepočítané koeficientom množstva</t>
  </si>
  <si>
    <t>24,00 x 2 + 24,00 x 2 + (12,5 x 3,75) - 4m2 + (12,50 -4m) x 2m</t>
  </si>
  <si>
    <t>(12,5 x 3,75 -4m2) + (12,5 - 4m) x 2m + 11,50 x 2 m + 11,50 x 2 m</t>
  </si>
  <si>
    <t>Obnova telocvične na ZŠ Turnianska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</si>
</sst>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%"/>
    <numFmt numFmtId="165" formatCode="dd\.mm\.yyyy"/>
    <numFmt numFmtId="166" formatCode="#,##0.00000"/>
    <numFmt numFmtId="167" formatCode="#,##0.000"/>
    <numFmt numFmtId="168" formatCode="#,##0.00\ &quot;€&quot;"/>
    <numFmt numFmtId="169" formatCode="#,##0.000\ &quot;€&quot;"/>
  </numFmts>
  <fonts count="42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9"/>
      <color rgb="FF2529D5"/>
      <name val="Arial CE"/>
    </font>
    <font>
      <i/>
      <sz val="9"/>
      <color rgb="FF2529D5"/>
      <name val="Arial CE"/>
    </font>
    <font>
      <b/>
      <sz val="8"/>
      <name val="Arial CE"/>
      <charset val="238"/>
    </font>
    <font>
      <sz val="8"/>
      <name val="Arial CE"/>
    </font>
    <font>
      <sz val="8"/>
      <color theme="6" tint="-0.499984740745262"/>
      <name val="Arial CE"/>
      <family val="2"/>
    </font>
    <font>
      <sz val="9"/>
      <name val="Arial CE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4" fontId="23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14" fontId="0" fillId="0" borderId="5" xfId="0" applyNumberFormat="1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4" fontId="21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167" fontId="21" fillId="0" borderId="0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Fill="1" applyBorder="1" applyAlignment="1" applyProtection="1">
      <alignment vertical="center"/>
      <protection locked="0"/>
    </xf>
    <xf numFmtId="0" fontId="0" fillId="0" borderId="23" xfId="0" applyFont="1" applyBorder="1" applyAlignment="1">
      <alignment vertical="center"/>
    </xf>
    <xf numFmtId="0" fontId="0" fillId="0" borderId="24" xfId="0" applyBorder="1"/>
    <xf numFmtId="0" fontId="0" fillId="0" borderId="0" xfId="0" applyFont="1" applyAlignment="1">
      <alignment vertical="center"/>
    </xf>
    <xf numFmtId="4" fontId="21" fillId="0" borderId="0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38" fillId="0" borderId="0" xfId="0" applyFont="1" applyAlignment="1">
      <alignment vertical="center"/>
    </xf>
    <xf numFmtId="168" fontId="0" fillId="0" borderId="0" xfId="0" applyNumberFormat="1" applyFont="1" applyAlignment="1">
      <alignment vertical="center"/>
    </xf>
    <xf numFmtId="168" fontId="0" fillId="0" borderId="0" xfId="0" applyNumberFormat="1" applyFont="1" applyAlignment="1"/>
    <xf numFmtId="168" fontId="8" fillId="0" borderId="0" xfId="0" applyNumberFormat="1" applyFont="1" applyAlignment="1"/>
    <xf numFmtId="168" fontId="0" fillId="0" borderId="0" xfId="0" applyNumberFormat="1" applyAlignment="1">
      <alignment vertical="center"/>
    </xf>
    <xf numFmtId="168" fontId="38" fillId="0" borderId="0" xfId="0" applyNumberFormat="1" applyFont="1" applyAlignment="1">
      <alignment vertical="center"/>
    </xf>
    <xf numFmtId="168" fontId="38" fillId="0" borderId="0" xfId="0" applyNumberFormat="1" applyFont="1"/>
    <xf numFmtId="4" fontId="0" fillId="0" borderId="0" xfId="0" applyNumberFormat="1"/>
    <xf numFmtId="168" fontId="0" fillId="0" borderId="0" xfId="0" applyNumberFormat="1"/>
    <xf numFmtId="10" fontId="0" fillId="0" borderId="0" xfId="0" applyNumberFormat="1"/>
    <xf numFmtId="0" fontId="12" fillId="2" borderId="0" xfId="0" applyFont="1" applyFill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0" fillId="0" borderId="0" xfId="0"/>
    <xf numFmtId="0" fontId="0" fillId="0" borderId="0" xfId="0" applyFont="1" applyAlignment="1">
      <alignment vertical="center"/>
    </xf>
    <xf numFmtId="0" fontId="39" fillId="0" borderId="0" xfId="0" applyFont="1" applyAlignment="1"/>
    <xf numFmtId="168" fontId="31" fillId="0" borderId="0" xfId="0" applyNumberFormat="1" applyFont="1" applyAlignment="1"/>
    <xf numFmtId="167" fontId="0" fillId="0" borderId="0" xfId="0" applyNumberFormat="1" applyAlignment="1">
      <alignment vertical="center"/>
    </xf>
    <xf numFmtId="4" fontId="21" fillId="0" borderId="25" xfId="0" applyNumberFormat="1" applyFont="1" applyBorder="1" applyAlignment="1" applyProtection="1">
      <alignment vertical="center"/>
      <protection locked="0"/>
    </xf>
    <xf numFmtId="168" fontId="40" fillId="0" borderId="0" xfId="0" applyNumberFormat="1" applyFont="1" applyAlignment="1">
      <alignment vertical="center"/>
    </xf>
    <xf numFmtId="167" fontId="38" fillId="0" borderId="0" xfId="0" applyNumberFormat="1" applyFont="1" applyAlignment="1">
      <alignment vertical="center"/>
    </xf>
    <xf numFmtId="169" fontId="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horizontal="left" vertical="center"/>
    </xf>
    <xf numFmtId="2" fontId="38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colors>
    <mruColors>
      <color rgb="FF2529D5"/>
      <color rgb="FF3A7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 x14ac:dyDescent="0.2">
      <c r="AR2" s="232" t="s">
        <v>5</v>
      </c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S2" s="16" t="s">
        <v>6</v>
      </c>
      <c r="BT2" s="16" t="s">
        <v>7</v>
      </c>
    </row>
    <row r="3" spans="1:74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 x14ac:dyDescent="0.2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s="1" customFormat="1" ht="12" customHeight="1" x14ac:dyDescent="0.2">
      <c r="B5" s="19"/>
      <c r="D5" s="23" t="s">
        <v>12</v>
      </c>
      <c r="K5" s="260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R5" s="19"/>
      <c r="BE5" s="257" t="s">
        <v>13</v>
      </c>
      <c r="BS5" s="16" t="s">
        <v>6</v>
      </c>
    </row>
    <row r="6" spans="1:74" s="1" customFormat="1" ht="36.950000000000003" customHeight="1" x14ac:dyDescent="0.2">
      <c r="B6" s="19"/>
      <c r="D6" s="25" t="s">
        <v>14</v>
      </c>
      <c r="K6" s="261" t="s">
        <v>276</v>
      </c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R6" s="19"/>
      <c r="BE6" s="258"/>
      <c r="BS6" s="16" t="s">
        <v>6</v>
      </c>
    </row>
    <row r="7" spans="1:74" s="1" customFormat="1" ht="12" customHeight="1" x14ac:dyDescent="0.2">
      <c r="B7" s="19"/>
      <c r="D7" s="26" t="s">
        <v>15</v>
      </c>
      <c r="K7" s="24" t="s">
        <v>1</v>
      </c>
      <c r="AK7" s="26" t="s">
        <v>16</v>
      </c>
      <c r="AN7" s="24" t="s">
        <v>1</v>
      </c>
      <c r="AR7" s="19"/>
      <c r="BE7" s="258"/>
      <c r="BS7" s="16" t="s">
        <v>6</v>
      </c>
    </row>
    <row r="8" spans="1:74" s="1" customFormat="1" ht="12" customHeight="1" x14ac:dyDescent="0.2">
      <c r="B8" s="19"/>
      <c r="D8" s="26" t="s">
        <v>17</v>
      </c>
      <c r="K8" s="24" t="s">
        <v>18</v>
      </c>
      <c r="AK8" s="26" t="s">
        <v>19</v>
      </c>
      <c r="AN8" s="27"/>
      <c r="AR8" s="19"/>
      <c r="BE8" s="258"/>
      <c r="BS8" s="16" t="s">
        <v>6</v>
      </c>
    </row>
    <row r="9" spans="1:74" s="1" customFormat="1" ht="14.45" customHeight="1" x14ac:dyDescent="0.2">
      <c r="B9" s="19"/>
      <c r="AR9" s="19"/>
      <c r="BE9" s="258"/>
      <c r="BS9" s="16" t="s">
        <v>6</v>
      </c>
    </row>
    <row r="10" spans="1:74" s="1" customFormat="1" ht="12" customHeight="1" x14ac:dyDescent="0.2">
      <c r="B10" s="19"/>
      <c r="D10" s="26" t="s">
        <v>20</v>
      </c>
      <c r="AK10" s="26" t="s">
        <v>21</v>
      </c>
      <c r="AN10" s="24" t="s">
        <v>1</v>
      </c>
      <c r="AR10" s="19"/>
      <c r="BE10" s="258"/>
      <c r="BS10" s="16" t="s">
        <v>6</v>
      </c>
    </row>
    <row r="11" spans="1:74" s="1" customFormat="1" ht="18.399999999999999" customHeight="1" x14ac:dyDescent="0.2">
      <c r="B11" s="19"/>
      <c r="E11" s="24"/>
      <c r="AK11" s="26" t="s">
        <v>22</v>
      </c>
      <c r="AN11" s="24" t="s">
        <v>1</v>
      </c>
      <c r="AR11" s="19"/>
      <c r="BE11" s="258"/>
      <c r="BS11" s="16" t="s">
        <v>6</v>
      </c>
    </row>
    <row r="12" spans="1:74" s="1" customFormat="1" ht="6.95" customHeight="1" x14ac:dyDescent="0.2">
      <c r="B12" s="19"/>
      <c r="AR12" s="19"/>
      <c r="BE12" s="258"/>
      <c r="BS12" s="16" t="s">
        <v>6</v>
      </c>
    </row>
    <row r="13" spans="1:74" s="1" customFormat="1" ht="12" customHeight="1" x14ac:dyDescent="0.2">
      <c r="B13" s="19"/>
      <c r="D13" s="26" t="s">
        <v>23</v>
      </c>
      <c r="AK13" s="26" t="s">
        <v>21</v>
      </c>
      <c r="AN13" s="171"/>
      <c r="AR13" s="19"/>
      <c r="BE13" s="258"/>
      <c r="BS13" s="16" t="s">
        <v>6</v>
      </c>
    </row>
    <row r="14" spans="1:74" ht="12.75" x14ac:dyDescent="0.2">
      <c r="B14" s="19"/>
      <c r="E14" s="262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" t="s">
        <v>22</v>
      </c>
      <c r="AN14" s="171"/>
      <c r="AR14" s="19"/>
      <c r="BE14" s="258"/>
      <c r="BS14" s="16" t="s">
        <v>6</v>
      </c>
    </row>
    <row r="15" spans="1:74" s="1" customFormat="1" ht="6.95" customHeight="1" x14ac:dyDescent="0.2">
      <c r="B15" s="19"/>
      <c r="AR15" s="19"/>
      <c r="BE15" s="258"/>
      <c r="BS15" s="16" t="s">
        <v>3</v>
      </c>
    </row>
    <row r="16" spans="1:74" s="1" customFormat="1" ht="12" customHeight="1" x14ac:dyDescent="0.2">
      <c r="B16" s="19"/>
      <c r="D16" s="26" t="s">
        <v>24</v>
      </c>
      <c r="AK16" s="26" t="s">
        <v>21</v>
      </c>
      <c r="AN16" s="24" t="s">
        <v>1</v>
      </c>
      <c r="AR16" s="19"/>
      <c r="BE16" s="258"/>
      <c r="BS16" s="16" t="s">
        <v>3</v>
      </c>
    </row>
    <row r="17" spans="1:71" s="1" customFormat="1" ht="18.399999999999999" customHeight="1" x14ac:dyDescent="0.2">
      <c r="B17" s="19"/>
      <c r="E17" s="24" t="s">
        <v>18</v>
      </c>
      <c r="AK17" s="26" t="s">
        <v>22</v>
      </c>
      <c r="AN17" s="24" t="s">
        <v>1</v>
      </c>
      <c r="AR17" s="19"/>
      <c r="BE17" s="258"/>
      <c r="BS17" s="16" t="s">
        <v>25</v>
      </c>
    </row>
    <row r="18" spans="1:71" s="1" customFormat="1" ht="6.95" customHeight="1" x14ac:dyDescent="0.2">
      <c r="B18" s="19"/>
      <c r="AR18" s="19"/>
      <c r="BE18" s="258"/>
      <c r="BS18" s="16" t="s">
        <v>6</v>
      </c>
    </row>
    <row r="19" spans="1:71" s="1" customFormat="1" ht="12" customHeight="1" x14ac:dyDescent="0.2">
      <c r="B19" s="19"/>
      <c r="D19" s="26" t="s">
        <v>26</v>
      </c>
      <c r="AK19" s="26" t="s">
        <v>21</v>
      </c>
      <c r="AN19" s="24" t="s">
        <v>1</v>
      </c>
      <c r="AR19" s="19"/>
      <c r="BE19" s="258"/>
      <c r="BS19" s="16" t="s">
        <v>6</v>
      </c>
    </row>
    <row r="20" spans="1:71" s="1" customFormat="1" ht="18.399999999999999" customHeight="1" x14ac:dyDescent="0.2">
      <c r="B20" s="19"/>
      <c r="E20" s="24"/>
      <c r="AK20" s="26" t="s">
        <v>22</v>
      </c>
      <c r="AN20" s="24" t="s">
        <v>1</v>
      </c>
      <c r="AR20" s="19"/>
      <c r="BE20" s="258"/>
      <c r="BS20" s="16" t="s">
        <v>25</v>
      </c>
    </row>
    <row r="21" spans="1:71" s="1" customFormat="1" ht="6.95" customHeight="1" x14ac:dyDescent="0.2">
      <c r="B21" s="19"/>
      <c r="AR21" s="19"/>
      <c r="BE21" s="258"/>
    </row>
    <row r="22" spans="1:71" s="1" customFormat="1" ht="12" customHeight="1" x14ac:dyDescent="0.2">
      <c r="B22" s="19"/>
      <c r="D22" s="26" t="s">
        <v>27</v>
      </c>
      <c r="AR22" s="19"/>
      <c r="BE22" s="258"/>
    </row>
    <row r="23" spans="1:71" s="1" customFormat="1" ht="16.5" customHeight="1" x14ac:dyDescent="0.2">
      <c r="B23" s="19"/>
      <c r="E23" s="264" t="s">
        <v>1</v>
      </c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R23" s="19"/>
      <c r="BE23" s="258"/>
    </row>
    <row r="24" spans="1:71" s="1" customFormat="1" ht="6.95" customHeight="1" x14ac:dyDescent="0.2">
      <c r="B24" s="19"/>
      <c r="AR24" s="19"/>
      <c r="BE24" s="258"/>
    </row>
    <row r="25" spans="1:71" s="1" customFormat="1" ht="6.95" customHeight="1" x14ac:dyDescent="0.2">
      <c r="B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9"/>
      <c r="BE25" s="258"/>
    </row>
    <row r="26" spans="1:71" s="2" customFormat="1" ht="25.9" customHeight="1" x14ac:dyDescent="0.2">
      <c r="A26" s="30"/>
      <c r="B26" s="31"/>
      <c r="C26" s="30"/>
      <c r="D26" s="32" t="s">
        <v>28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65">
        <f>'ZŠ Turnianska'!J30</f>
        <v>0</v>
      </c>
      <c r="AL26" s="266"/>
      <c r="AM26" s="266"/>
      <c r="AN26" s="266"/>
      <c r="AO26" s="266"/>
      <c r="AP26" s="30"/>
      <c r="AQ26" s="30"/>
      <c r="AR26" s="31"/>
      <c r="BE26" s="258"/>
    </row>
    <row r="27" spans="1:71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258"/>
    </row>
    <row r="28" spans="1:71" s="2" customFormat="1" ht="12.75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67" t="s">
        <v>29</v>
      </c>
      <c r="M28" s="267"/>
      <c r="N28" s="267"/>
      <c r="O28" s="267"/>
      <c r="P28" s="267"/>
      <c r="Q28" s="30"/>
      <c r="R28" s="30"/>
      <c r="S28" s="30"/>
      <c r="T28" s="30"/>
      <c r="U28" s="30"/>
      <c r="V28" s="30"/>
      <c r="W28" s="267" t="s">
        <v>30</v>
      </c>
      <c r="X28" s="267"/>
      <c r="Y28" s="267"/>
      <c r="Z28" s="267"/>
      <c r="AA28" s="267"/>
      <c r="AB28" s="267"/>
      <c r="AC28" s="267"/>
      <c r="AD28" s="267"/>
      <c r="AE28" s="267"/>
      <c r="AF28" s="30"/>
      <c r="AG28" s="30"/>
      <c r="AH28" s="30"/>
      <c r="AI28" s="30"/>
      <c r="AJ28" s="30"/>
      <c r="AK28" s="267" t="s">
        <v>31</v>
      </c>
      <c r="AL28" s="267"/>
      <c r="AM28" s="267"/>
      <c r="AN28" s="267"/>
      <c r="AO28" s="267"/>
      <c r="AP28" s="30"/>
      <c r="AQ28" s="30"/>
      <c r="AR28" s="31"/>
      <c r="BE28" s="258"/>
    </row>
    <row r="29" spans="1:71" s="3" customFormat="1" ht="14.45" customHeight="1" x14ac:dyDescent="0.2">
      <c r="B29" s="35"/>
      <c r="D29" s="26" t="s">
        <v>32</v>
      </c>
      <c r="F29" s="26" t="s">
        <v>33</v>
      </c>
      <c r="L29" s="250">
        <v>0.2</v>
      </c>
      <c r="M29" s="249"/>
      <c r="N29" s="249"/>
      <c r="O29" s="249"/>
      <c r="P29" s="249"/>
      <c r="W29" s="248">
        <f>ROUND(AZ94, 2)</f>
        <v>0</v>
      </c>
      <c r="X29" s="249"/>
      <c r="Y29" s="249"/>
      <c r="Z29" s="249"/>
      <c r="AA29" s="249"/>
      <c r="AB29" s="249"/>
      <c r="AC29" s="249"/>
      <c r="AD29" s="249"/>
      <c r="AE29" s="249"/>
      <c r="AK29" s="248">
        <f>'ZŠ Turnianska'!J33</f>
        <v>0</v>
      </c>
      <c r="AL29" s="249"/>
      <c r="AM29" s="249"/>
      <c r="AN29" s="249"/>
      <c r="AO29" s="249"/>
      <c r="AR29" s="35"/>
      <c r="BE29" s="259"/>
    </row>
    <row r="30" spans="1:71" s="3" customFormat="1" ht="14.45" customHeight="1" x14ac:dyDescent="0.2">
      <c r="B30" s="35"/>
      <c r="F30" s="26" t="s">
        <v>34</v>
      </c>
      <c r="L30" s="250">
        <v>0.2</v>
      </c>
      <c r="M30" s="249"/>
      <c r="N30" s="249"/>
      <c r="O30" s="249"/>
      <c r="P30" s="249"/>
      <c r="W30" s="248">
        <f>ROUND(BA94, 2)</f>
        <v>0</v>
      </c>
      <c r="X30" s="249"/>
      <c r="Y30" s="249"/>
      <c r="Z30" s="249"/>
      <c r="AA30" s="249"/>
      <c r="AB30" s="249"/>
      <c r="AC30" s="249"/>
      <c r="AD30" s="249"/>
      <c r="AE30" s="249"/>
      <c r="AK30" s="248"/>
      <c r="AL30" s="249"/>
      <c r="AM30" s="249"/>
      <c r="AN30" s="249"/>
      <c r="AO30" s="249"/>
      <c r="AR30" s="35"/>
      <c r="BE30" s="259"/>
    </row>
    <row r="31" spans="1:71" s="3" customFormat="1" ht="14.45" hidden="1" customHeight="1" x14ac:dyDescent="0.2">
      <c r="B31" s="35"/>
      <c r="F31" s="26" t="s">
        <v>35</v>
      </c>
      <c r="L31" s="250">
        <v>0.2</v>
      </c>
      <c r="M31" s="249"/>
      <c r="N31" s="249"/>
      <c r="O31" s="249"/>
      <c r="P31" s="249"/>
      <c r="W31" s="248" t="e">
        <f>ROUND(BB94, 2)</f>
        <v>#REF!</v>
      </c>
      <c r="X31" s="249"/>
      <c r="Y31" s="249"/>
      <c r="Z31" s="249"/>
      <c r="AA31" s="249"/>
      <c r="AB31" s="249"/>
      <c r="AC31" s="249"/>
      <c r="AD31" s="249"/>
      <c r="AE31" s="249"/>
      <c r="AK31" s="248">
        <v>0</v>
      </c>
      <c r="AL31" s="249"/>
      <c r="AM31" s="249"/>
      <c r="AN31" s="249"/>
      <c r="AO31" s="249"/>
      <c r="AR31" s="35"/>
      <c r="BE31" s="259"/>
    </row>
    <row r="32" spans="1:71" s="3" customFormat="1" ht="14.45" hidden="1" customHeight="1" x14ac:dyDescent="0.2">
      <c r="B32" s="35"/>
      <c r="F32" s="26" t="s">
        <v>36</v>
      </c>
      <c r="L32" s="250">
        <v>0.2</v>
      </c>
      <c r="M32" s="249"/>
      <c r="N32" s="249"/>
      <c r="O32" s="249"/>
      <c r="P32" s="249"/>
      <c r="W32" s="248" t="e">
        <f>ROUND(BC94, 2)</f>
        <v>#REF!</v>
      </c>
      <c r="X32" s="249"/>
      <c r="Y32" s="249"/>
      <c r="Z32" s="249"/>
      <c r="AA32" s="249"/>
      <c r="AB32" s="249"/>
      <c r="AC32" s="249"/>
      <c r="AD32" s="249"/>
      <c r="AE32" s="249"/>
      <c r="AK32" s="248">
        <v>0</v>
      </c>
      <c r="AL32" s="249"/>
      <c r="AM32" s="249"/>
      <c r="AN32" s="249"/>
      <c r="AO32" s="249"/>
      <c r="AR32" s="35"/>
      <c r="BE32" s="259"/>
    </row>
    <row r="33" spans="1:57" s="3" customFormat="1" ht="14.45" hidden="1" customHeight="1" x14ac:dyDescent="0.2">
      <c r="B33" s="35"/>
      <c r="F33" s="26" t="s">
        <v>37</v>
      </c>
      <c r="L33" s="250">
        <v>0</v>
      </c>
      <c r="M33" s="249"/>
      <c r="N33" s="249"/>
      <c r="O33" s="249"/>
      <c r="P33" s="249"/>
      <c r="W33" s="248" t="e">
        <f>ROUND(BD94, 2)</f>
        <v>#REF!</v>
      </c>
      <c r="X33" s="249"/>
      <c r="Y33" s="249"/>
      <c r="Z33" s="249"/>
      <c r="AA33" s="249"/>
      <c r="AB33" s="249"/>
      <c r="AC33" s="249"/>
      <c r="AD33" s="249"/>
      <c r="AE33" s="249"/>
      <c r="AK33" s="248">
        <v>0</v>
      </c>
      <c r="AL33" s="249"/>
      <c r="AM33" s="249"/>
      <c r="AN33" s="249"/>
      <c r="AO33" s="249"/>
      <c r="AR33" s="35"/>
      <c r="BE33" s="259"/>
    </row>
    <row r="34" spans="1:57" s="2" customFormat="1" ht="6.95" customHeight="1" x14ac:dyDescent="0.2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258"/>
    </row>
    <row r="35" spans="1:57" s="2" customFormat="1" ht="25.9" customHeight="1" x14ac:dyDescent="0.2">
      <c r="A35" s="30"/>
      <c r="B35" s="31"/>
      <c r="C35" s="36"/>
      <c r="D35" s="37" t="s">
        <v>38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39</v>
      </c>
      <c r="U35" s="38"/>
      <c r="V35" s="38"/>
      <c r="W35" s="38"/>
      <c r="X35" s="253" t="s">
        <v>40</v>
      </c>
      <c r="Y35" s="254"/>
      <c r="Z35" s="254"/>
      <c r="AA35" s="254"/>
      <c r="AB35" s="254"/>
      <c r="AC35" s="38"/>
      <c r="AD35" s="38"/>
      <c r="AE35" s="38"/>
      <c r="AF35" s="38"/>
      <c r="AG35" s="38"/>
      <c r="AH35" s="38"/>
      <c r="AI35" s="38"/>
      <c r="AJ35" s="38"/>
      <c r="AK35" s="255">
        <f>AK29+AK26</f>
        <v>0</v>
      </c>
      <c r="AL35" s="254"/>
      <c r="AM35" s="254"/>
      <c r="AN35" s="254"/>
      <c r="AO35" s="256"/>
      <c r="AP35" s="36"/>
      <c r="AQ35" s="36"/>
      <c r="AR35" s="31"/>
      <c r="BE35" s="30"/>
    </row>
    <row r="36" spans="1:57" s="2" customFormat="1" ht="6.95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 x14ac:dyDescent="0.2">
      <c r="B38" s="19"/>
      <c r="AR38" s="19"/>
    </row>
    <row r="39" spans="1:57" s="1" customFormat="1" ht="14.45" customHeight="1" x14ac:dyDescent="0.2">
      <c r="B39" s="19"/>
      <c r="AR39" s="19"/>
    </row>
    <row r="40" spans="1:57" s="1" customFormat="1" ht="14.45" customHeight="1" x14ac:dyDescent="0.2">
      <c r="B40" s="19"/>
      <c r="AR40" s="19"/>
    </row>
    <row r="41" spans="1:57" s="1" customFormat="1" ht="14.45" customHeight="1" x14ac:dyDescent="0.2">
      <c r="B41" s="19"/>
      <c r="AR41" s="19"/>
    </row>
    <row r="42" spans="1:57" s="1" customFormat="1" ht="14.45" customHeight="1" x14ac:dyDescent="0.2">
      <c r="B42" s="19"/>
      <c r="AR42" s="19"/>
    </row>
    <row r="43" spans="1:57" s="1" customFormat="1" ht="14.45" customHeight="1" x14ac:dyDescent="0.2">
      <c r="B43" s="19"/>
      <c r="AR43" s="19"/>
    </row>
    <row r="44" spans="1:57" s="1" customFormat="1" ht="14.45" customHeight="1" x14ac:dyDescent="0.2">
      <c r="B44" s="19"/>
      <c r="AR44" s="19"/>
    </row>
    <row r="45" spans="1:57" s="1" customFormat="1" ht="14.45" customHeight="1" x14ac:dyDescent="0.2">
      <c r="B45" s="19"/>
      <c r="AR45" s="19"/>
    </row>
    <row r="46" spans="1:57" s="1" customFormat="1" ht="14.45" customHeight="1" x14ac:dyDescent="0.2">
      <c r="B46" s="19"/>
      <c r="AR46" s="19"/>
    </row>
    <row r="47" spans="1:57" s="1" customFormat="1" ht="14.45" customHeight="1" x14ac:dyDescent="0.2">
      <c r="B47" s="19"/>
      <c r="AR47" s="19"/>
    </row>
    <row r="48" spans="1:57" s="1" customFormat="1" ht="14.45" customHeight="1" x14ac:dyDescent="0.2">
      <c r="B48" s="19"/>
      <c r="AR48" s="19"/>
    </row>
    <row r="49" spans="1:57" s="2" customFormat="1" ht="14.45" customHeight="1" x14ac:dyDescent="0.2">
      <c r="B49" s="40"/>
      <c r="D49" s="41" t="s">
        <v>41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42</v>
      </c>
      <c r="AI49" s="42"/>
      <c r="AJ49" s="42"/>
      <c r="AK49" s="42"/>
      <c r="AL49" s="42"/>
      <c r="AM49" s="42"/>
      <c r="AN49" s="42"/>
      <c r="AO49" s="42"/>
      <c r="AR49" s="40"/>
    </row>
    <row r="50" spans="1:57" x14ac:dyDescent="0.2">
      <c r="B50" s="19"/>
      <c r="AR50" s="19"/>
    </row>
    <row r="51" spans="1:57" x14ac:dyDescent="0.2">
      <c r="B51" s="19"/>
      <c r="AR51" s="19"/>
    </row>
    <row r="52" spans="1:57" x14ac:dyDescent="0.2">
      <c r="B52" s="19"/>
      <c r="AR52" s="19"/>
    </row>
    <row r="53" spans="1:57" x14ac:dyDescent="0.2">
      <c r="B53" s="19"/>
      <c r="AR53" s="19"/>
    </row>
    <row r="54" spans="1:57" x14ac:dyDescent="0.2">
      <c r="B54" s="19"/>
      <c r="AR54" s="19"/>
    </row>
    <row r="55" spans="1:57" x14ac:dyDescent="0.2">
      <c r="B55" s="19"/>
      <c r="AR55" s="19"/>
    </row>
    <row r="56" spans="1:57" x14ac:dyDescent="0.2">
      <c r="B56" s="19"/>
      <c r="AR56" s="19"/>
    </row>
    <row r="57" spans="1:57" x14ac:dyDescent="0.2">
      <c r="B57" s="19"/>
      <c r="AR57" s="19"/>
    </row>
    <row r="58" spans="1:57" x14ac:dyDescent="0.2">
      <c r="B58" s="19"/>
      <c r="AR58" s="19"/>
    </row>
    <row r="59" spans="1:57" x14ac:dyDescent="0.2">
      <c r="B59" s="19"/>
      <c r="AR59" s="19"/>
    </row>
    <row r="60" spans="1:57" s="2" customFormat="1" ht="12.75" x14ac:dyDescent="0.2">
      <c r="A60" s="30"/>
      <c r="B60" s="31"/>
      <c r="C60" s="30"/>
      <c r="D60" s="43" t="s">
        <v>43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44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43</v>
      </c>
      <c r="AI60" s="33"/>
      <c r="AJ60" s="33"/>
      <c r="AK60" s="33"/>
      <c r="AL60" s="33"/>
      <c r="AM60" s="43" t="s">
        <v>44</v>
      </c>
      <c r="AN60" s="33"/>
      <c r="AO60" s="33"/>
      <c r="AP60" s="30"/>
      <c r="AQ60" s="30"/>
      <c r="AR60" s="31"/>
      <c r="BE60" s="30"/>
    </row>
    <row r="61" spans="1:57" x14ac:dyDescent="0.2">
      <c r="B61" s="19"/>
      <c r="AR61" s="19"/>
    </row>
    <row r="62" spans="1:57" x14ac:dyDescent="0.2">
      <c r="B62" s="19"/>
      <c r="AR62" s="19"/>
    </row>
    <row r="63" spans="1:57" x14ac:dyDescent="0.2">
      <c r="B63" s="19"/>
      <c r="AR63" s="19"/>
    </row>
    <row r="64" spans="1:57" s="2" customFormat="1" ht="12.75" x14ac:dyDescent="0.2">
      <c r="A64" s="30"/>
      <c r="B64" s="31"/>
      <c r="C64" s="30"/>
      <c r="D64" s="41" t="s">
        <v>45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46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 x14ac:dyDescent="0.2">
      <c r="B65" s="19"/>
      <c r="AR65" s="19"/>
    </row>
    <row r="66" spans="1:57" x14ac:dyDescent="0.2">
      <c r="B66" s="19"/>
      <c r="AR66" s="19"/>
    </row>
    <row r="67" spans="1:57" x14ac:dyDescent="0.2">
      <c r="B67" s="19"/>
      <c r="AR67" s="19"/>
    </row>
    <row r="68" spans="1:57" x14ac:dyDescent="0.2">
      <c r="B68" s="19"/>
      <c r="AR68" s="19"/>
    </row>
    <row r="69" spans="1:57" x14ac:dyDescent="0.2">
      <c r="B69" s="19"/>
      <c r="AR69" s="19"/>
    </row>
    <row r="70" spans="1:57" x14ac:dyDescent="0.2">
      <c r="B70" s="19"/>
      <c r="AR70" s="19"/>
    </row>
    <row r="71" spans="1:57" x14ac:dyDescent="0.2">
      <c r="B71" s="19"/>
      <c r="AR71" s="19"/>
    </row>
    <row r="72" spans="1:57" x14ac:dyDescent="0.2">
      <c r="B72" s="19"/>
      <c r="AR72" s="19"/>
    </row>
    <row r="73" spans="1:57" x14ac:dyDescent="0.2">
      <c r="B73" s="19"/>
      <c r="AR73" s="19"/>
    </row>
    <row r="74" spans="1:57" x14ac:dyDescent="0.2">
      <c r="B74" s="19"/>
      <c r="AR74" s="19"/>
    </row>
    <row r="75" spans="1:57" s="2" customFormat="1" ht="12.75" x14ac:dyDescent="0.2">
      <c r="A75" s="30"/>
      <c r="B75" s="31"/>
      <c r="C75" s="30"/>
      <c r="D75" s="43" t="s">
        <v>43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44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43</v>
      </c>
      <c r="AI75" s="33"/>
      <c r="AJ75" s="173"/>
      <c r="AK75" s="33"/>
      <c r="AL75" s="33"/>
      <c r="AM75" s="43" t="s">
        <v>44</v>
      </c>
      <c r="AN75" s="33"/>
      <c r="AO75" s="33"/>
      <c r="AP75" s="30"/>
      <c r="AQ75" s="30"/>
      <c r="AR75" s="31"/>
      <c r="BE75" s="30"/>
    </row>
    <row r="76" spans="1:57" s="2" customFormat="1" x14ac:dyDescent="0.2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0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0" s="2" customFormat="1" ht="24.95" customHeight="1" x14ac:dyDescent="0.2">
      <c r="A82" s="30"/>
      <c r="B82" s="31"/>
      <c r="C82" s="20" t="s">
        <v>47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0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0" s="4" customFormat="1" ht="12" customHeight="1" x14ac:dyDescent="0.2">
      <c r="B84" s="49"/>
      <c r="C84" s="26" t="s">
        <v>12</v>
      </c>
      <c r="L84" s="4">
        <f>K5</f>
        <v>0</v>
      </c>
      <c r="AR84" s="49"/>
    </row>
    <row r="85" spans="1:90" s="5" customFormat="1" ht="36.950000000000003" customHeight="1" x14ac:dyDescent="0.2">
      <c r="B85" s="50"/>
      <c r="C85" s="51" t="s">
        <v>14</v>
      </c>
      <c r="L85" s="239" t="str">
        <f>K6</f>
        <v>Rekonštrukcia veľkej a malej telocvične na ZŠ Turnianska - Petržalka</v>
      </c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240"/>
      <c r="AL85" s="240"/>
      <c r="AM85" s="240"/>
      <c r="AN85" s="240"/>
      <c r="AO85" s="240"/>
      <c r="AR85" s="50"/>
    </row>
    <row r="86" spans="1:90" s="2" customFormat="1" ht="6.95" customHeight="1" x14ac:dyDescent="0.2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0" s="2" customFormat="1" ht="12" customHeight="1" x14ac:dyDescent="0.2">
      <c r="A87" s="30"/>
      <c r="B87" s="31"/>
      <c r="C87" s="26" t="s">
        <v>17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 xml:space="preserve"> 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6" t="s">
        <v>19</v>
      </c>
      <c r="AJ87" s="30"/>
      <c r="AK87" s="30"/>
      <c r="AL87" s="30"/>
      <c r="AM87" s="241" t="str">
        <f>IF(AN8= "","",AN8)</f>
        <v/>
      </c>
      <c r="AN87" s="241"/>
      <c r="AO87" s="30"/>
      <c r="AP87" s="30"/>
      <c r="AQ87" s="30"/>
      <c r="AR87" s="31"/>
      <c r="BE87" s="30"/>
    </row>
    <row r="88" spans="1:90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0" s="2" customFormat="1" ht="15.2" customHeight="1" x14ac:dyDescent="0.2">
      <c r="A89" s="30"/>
      <c r="B89" s="31"/>
      <c r="C89" s="26" t="s">
        <v>20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/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6" t="s">
        <v>24</v>
      </c>
      <c r="AJ89" s="30"/>
      <c r="AK89" s="30"/>
      <c r="AL89" s="30"/>
      <c r="AM89" s="242" t="str">
        <f>IF(E17="","",E17)</f>
        <v xml:space="preserve"> </v>
      </c>
      <c r="AN89" s="243"/>
      <c r="AO89" s="243"/>
      <c r="AP89" s="243"/>
      <c r="AQ89" s="30"/>
      <c r="AR89" s="31"/>
      <c r="AS89" s="244" t="s">
        <v>48</v>
      </c>
      <c r="AT89" s="245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0" s="2" customFormat="1" ht="15.2" customHeight="1" x14ac:dyDescent="0.2">
      <c r="A90" s="30"/>
      <c r="B90" s="31"/>
      <c r="C90" s="26" t="s">
        <v>23</v>
      </c>
      <c r="D90" s="30"/>
      <c r="E90" s="30"/>
      <c r="F90" s="30"/>
      <c r="G90" s="30"/>
      <c r="H90" s="30"/>
      <c r="I90" s="30"/>
      <c r="J90" s="30"/>
      <c r="K90" s="30"/>
      <c r="L90" s="4">
        <f>IF(E14= "Vyplň údaj","",E14)</f>
        <v>0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6" t="s">
        <v>26</v>
      </c>
      <c r="AJ90" s="30"/>
      <c r="AK90" s="30"/>
      <c r="AL90" s="30"/>
      <c r="AM90" s="242" t="str">
        <f>IF(E20="","",E20)</f>
        <v/>
      </c>
      <c r="AN90" s="243"/>
      <c r="AO90" s="243"/>
      <c r="AP90" s="243"/>
      <c r="AQ90" s="30"/>
      <c r="AR90" s="31"/>
      <c r="AS90" s="246"/>
      <c r="AT90" s="247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0" s="2" customFormat="1" ht="10.9" customHeight="1" x14ac:dyDescent="0.2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46"/>
      <c r="AT91" s="247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0" s="2" customFormat="1" ht="29.25" customHeight="1" x14ac:dyDescent="0.2">
      <c r="A92" s="30"/>
      <c r="B92" s="31"/>
      <c r="C92" s="234" t="s">
        <v>49</v>
      </c>
      <c r="D92" s="235"/>
      <c r="E92" s="235"/>
      <c r="F92" s="235"/>
      <c r="G92" s="235"/>
      <c r="H92" s="58"/>
      <c r="I92" s="236" t="s">
        <v>50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7" t="s">
        <v>51</v>
      </c>
      <c r="AH92" s="235"/>
      <c r="AI92" s="235"/>
      <c r="AJ92" s="235"/>
      <c r="AK92" s="235"/>
      <c r="AL92" s="235"/>
      <c r="AM92" s="235"/>
      <c r="AN92" s="236" t="s">
        <v>52</v>
      </c>
      <c r="AO92" s="235"/>
      <c r="AP92" s="238"/>
      <c r="AQ92" s="59" t="s">
        <v>53</v>
      </c>
      <c r="AR92" s="31"/>
      <c r="AS92" s="60" t="s">
        <v>54</v>
      </c>
      <c r="AT92" s="61" t="s">
        <v>55</v>
      </c>
      <c r="AU92" s="61" t="s">
        <v>56</v>
      </c>
      <c r="AV92" s="61" t="s">
        <v>57</v>
      </c>
      <c r="AW92" s="61" t="s">
        <v>58</v>
      </c>
      <c r="AX92" s="61" t="s">
        <v>59</v>
      </c>
      <c r="AY92" s="61" t="s">
        <v>60</v>
      </c>
      <c r="AZ92" s="61" t="s">
        <v>61</v>
      </c>
      <c r="BA92" s="61" t="s">
        <v>62</v>
      </c>
      <c r="BB92" s="61" t="s">
        <v>63</v>
      </c>
      <c r="BC92" s="61" t="s">
        <v>64</v>
      </c>
      <c r="BD92" s="62" t="s">
        <v>65</v>
      </c>
      <c r="BE92" s="30"/>
    </row>
    <row r="93" spans="1:90" s="2" customFormat="1" ht="10.9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0" s="6" customFormat="1" ht="32.450000000000003" customHeight="1" x14ac:dyDescent="0.2">
      <c r="B94" s="66"/>
      <c r="C94" s="67" t="s">
        <v>66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30">
        <f>ROUND(AG95,2)</f>
        <v>0</v>
      </c>
      <c r="AH94" s="230"/>
      <c r="AI94" s="230"/>
      <c r="AJ94" s="230"/>
      <c r="AK94" s="230"/>
      <c r="AL94" s="230"/>
      <c r="AM94" s="230"/>
      <c r="AN94" s="231">
        <f>AN95</f>
        <v>0</v>
      </c>
      <c r="AO94" s="231"/>
      <c r="AP94" s="231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 t="e">
        <f>ROUND(AU95,5)</f>
        <v>#REF!</v>
      </c>
      <c r="AV94" s="72">
        <f>ROUND(AZ94*L29,2)</f>
        <v>0</v>
      </c>
      <c r="AW94" s="72">
        <f>ROUND(BA94*L30,2)</f>
        <v>0</v>
      </c>
      <c r="AX94" s="72" t="e">
        <f>ROUND(BB94*L29,2)</f>
        <v>#REF!</v>
      </c>
      <c r="AY94" s="72" t="e">
        <f>ROUND(BC94*L30,2)</f>
        <v>#REF!</v>
      </c>
      <c r="AZ94" s="72">
        <f>ROUND(AZ95,2)</f>
        <v>0</v>
      </c>
      <c r="BA94" s="72">
        <f>ROUND(BA95,2)</f>
        <v>0</v>
      </c>
      <c r="BB94" s="72" t="e">
        <f>ROUND(BB95,2)</f>
        <v>#REF!</v>
      </c>
      <c r="BC94" s="72" t="e">
        <f>ROUND(BC95,2)</f>
        <v>#REF!</v>
      </c>
      <c r="BD94" s="74" t="e">
        <f>ROUND(BD95,2)</f>
        <v>#REF!</v>
      </c>
      <c r="BS94" s="75" t="s">
        <v>67</v>
      </c>
      <c r="BT94" s="75" t="s">
        <v>68</v>
      </c>
      <c r="BV94" s="75" t="s">
        <v>69</v>
      </c>
      <c r="BW94" s="75" t="s">
        <v>4</v>
      </c>
      <c r="BX94" s="75" t="s">
        <v>70</v>
      </c>
      <c r="CL94" s="75" t="s">
        <v>1</v>
      </c>
    </row>
    <row r="95" spans="1:90" s="7" customFormat="1" ht="29.45" customHeight="1" x14ac:dyDescent="0.2">
      <c r="A95" s="76" t="s">
        <v>71</v>
      </c>
      <c r="B95" s="77"/>
      <c r="C95" s="78"/>
      <c r="D95" s="229"/>
      <c r="E95" s="229"/>
      <c r="F95" s="229"/>
      <c r="G95" s="229"/>
      <c r="H95" s="229"/>
      <c r="I95" s="79"/>
      <c r="J95" s="229" t="str">
        <f>K6</f>
        <v>Rekonštrukcia veľkej a malej telocvične na ZŠ Turnianska - Petržalka</v>
      </c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  <c r="AF95" s="229"/>
      <c r="AG95" s="251">
        <f>'ZŠ Turnianska'!J30</f>
        <v>0</v>
      </c>
      <c r="AH95" s="252"/>
      <c r="AI95" s="252"/>
      <c r="AJ95" s="252"/>
      <c r="AK95" s="252"/>
      <c r="AL95" s="252"/>
      <c r="AM95" s="252"/>
      <c r="AN95" s="251">
        <f>AK35</f>
        <v>0</v>
      </c>
      <c r="AO95" s="252"/>
      <c r="AP95" s="252"/>
      <c r="AQ95" s="80" t="s">
        <v>72</v>
      </c>
      <c r="AR95" s="77"/>
      <c r="AS95" s="81">
        <v>0</v>
      </c>
      <c r="AT95" s="82">
        <f>ROUND(SUM(AV95:AW95),2)</f>
        <v>0</v>
      </c>
      <c r="AU95" s="83" t="e">
        <f>'ZŠ Turnianska'!#REF!</f>
        <v>#REF!</v>
      </c>
      <c r="AV95" s="82">
        <f>'ZŠ Turnianska'!J33</f>
        <v>0</v>
      </c>
      <c r="AW95" s="82">
        <f>'ZŠ Turnianska'!J34</f>
        <v>0</v>
      </c>
      <c r="AX95" s="82">
        <f>'ZŠ Turnianska'!J35</f>
        <v>0</v>
      </c>
      <c r="AY95" s="82">
        <f>'ZŠ Turnianska'!J36</f>
        <v>0</v>
      </c>
      <c r="AZ95" s="82">
        <f>'ZŠ Turnianska'!F33</f>
        <v>0</v>
      </c>
      <c r="BA95" s="82">
        <f>'ZŠ Turnianska'!F34</f>
        <v>0</v>
      </c>
      <c r="BB95" s="82" t="e">
        <f>'ZŠ Turnianska'!F35</f>
        <v>#REF!</v>
      </c>
      <c r="BC95" s="82" t="e">
        <f>'ZŠ Turnianska'!F36</f>
        <v>#REF!</v>
      </c>
      <c r="BD95" s="84" t="e">
        <f>'ZŠ Turnianska'!F37</f>
        <v>#REF!</v>
      </c>
      <c r="BT95" s="85" t="s">
        <v>73</v>
      </c>
      <c r="BU95" s="85" t="s">
        <v>74</v>
      </c>
      <c r="BV95" s="85" t="s">
        <v>69</v>
      </c>
      <c r="BW95" s="85" t="s">
        <v>4</v>
      </c>
      <c r="BX95" s="85" t="s">
        <v>70</v>
      </c>
      <c r="CL95" s="85" t="s">
        <v>1</v>
      </c>
    </row>
    <row r="96" spans="1:90" s="2" customFormat="1" ht="30" customHeight="1" x14ac:dyDescent="0.2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6.95" customHeight="1" x14ac:dyDescent="0.2">
      <c r="A97" s="30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</mergeCells>
  <hyperlinks>
    <hyperlink ref="A95" location="'BSK20-40 - Gymnázium Pank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G249"/>
  <sheetViews>
    <sheetView showGridLines="0" topLeftCell="A215" workbookViewId="0">
      <selection activeCell="F42" sqref="F42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5.6640625" style="1" customWidth="1"/>
    <col min="12" max="12" width="17.5" style="1" customWidth="1"/>
    <col min="13" max="13" width="11.6640625" customWidth="1"/>
    <col min="14" max="14" width="13.6640625" customWidth="1"/>
    <col min="15" max="15" width="15" customWidth="1"/>
    <col min="16" max="17" width="10.6640625" bestFit="1" customWidth="1"/>
    <col min="18" max="18" width="9.6640625" bestFit="1" customWidth="1"/>
    <col min="19" max="19" width="10.6640625" bestFit="1" customWidth="1"/>
    <col min="21" max="21" width="9.6640625" bestFit="1" customWidth="1"/>
    <col min="22" max="22" width="10.6640625" bestFit="1" customWidth="1"/>
    <col min="25" max="46" width="9.33203125" style="1" hidden="1"/>
  </cols>
  <sheetData>
    <row r="2" spans="1:37" s="1" customFormat="1" ht="36.950000000000003" customHeight="1" x14ac:dyDescent="0.2">
      <c r="K2" s="213" t="s">
        <v>5</v>
      </c>
      <c r="AA2" s="16" t="s">
        <v>4</v>
      </c>
      <c r="AG2" s="86" t="s">
        <v>75</v>
      </c>
      <c r="AH2" s="86" t="s">
        <v>1</v>
      </c>
      <c r="AI2" s="86" t="s">
        <v>1</v>
      </c>
      <c r="AJ2" s="86" t="s">
        <v>76</v>
      </c>
      <c r="AK2" s="86" t="s">
        <v>77</v>
      </c>
    </row>
    <row r="3" spans="1:37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9"/>
      <c r="AA3" s="16" t="s">
        <v>68</v>
      </c>
      <c r="AG3" s="86" t="s">
        <v>78</v>
      </c>
      <c r="AH3" s="86" t="s">
        <v>1</v>
      </c>
      <c r="AI3" s="86" t="s">
        <v>1</v>
      </c>
      <c r="AJ3" s="86" t="s">
        <v>79</v>
      </c>
      <c r="AK3" s="86" t="s">
        <v>77</v>
      </c>
    </row>
    <row r="4" spans="1:37" s="1" customFormat="1" ht="24.95" customHeight="1" x14ac:dyDescent="0.2">
      <c r="B4" s="19"/>
      <c r="D4" s="20" t="s">
        <v>80</v>
      </c>
      <c r="K4" s="19"/>
      <c r="AA4" s="16" t="s">
        <v>3</v>
      </c>
      <c r="AG4" s="86" t="s">
        <v>81</v>
      </c>
      <c r="AH4" s="86" t="s">
        <v>1</v>
      </c>
      <c r="AI4" s="86" t="s">
        <v>1</v>
      </c>
      <c r="AJ4" s="86" t="s">
        <v>82</v>
      </c>
      <c r="AK4" s="86" t="s">
        <v>77</v>
      </c>
    </row>
    <row r="5" spans="1:37" s="1" customFormat="1" ht="6.95" customHeight="1" x14ac:dyDescent="0.2">
      <c r="B5" s="19"/>
      <c r="K5" s="19"/>
      <c r="AG5" s="86" t="s">
        <v>83</v>
      </c>
      <c r="AH5" s="86" t="s">
        <v>1</v>
      </c>
      <c r="AI5" s="86" t="s">
        <v>1</v>
      </c>
      <c r="AJ5" s="86" t="s">
        <v>84</v>
      </c>
      <c r="AK5" s="86" t="s">
        <v>77</v>
      </c>
    </row>
    <row r="6" spans="1:37" s="2" customFormat="1" ht="12" customHeight="1" x14ac:dyDescent="0.2">
      <c r="A6" s="30"/>
      <c r="B6" s="31"/>
      <c r="C6" s="30"/>
      <c r="D6" s="26" t="s">
        <v>14</v>
      </c>
      <c r="E6" s="30"/>
      <c r="F6" s="30"/>
      <c r="G6" s="30"/>
      <c r="H6" s="30"/>
      <c r="I6" s="30"/>
      <c r="J6" s="30"/>
      <c r="K6" s="40"/>
      <c r="L6" s="30"/>
      <c r="AG6" s="86" t="s">
        <v>85</v>
      </c>
      <c r="AH6" s="86" t="s">
        <v>1</v>
      </c>
      <c r="AI6" s="86" t="s">
        <v>1</v>
      </c>
      <c r="AJ6" s="86" t="s">
        <v>86</v>
      </c>
      <c r="AK6" s="86" t="s">
        <v>77</v>
      </c>
    </row>
    <row r="7" spans="1:37" s="2" customFormat="1" ht="16.5" customHeight="1" x14ac:dyDescent="0.2">
      <c r="A7" s="30"/>
      <c r="B7" s="31"/>
      <c r="C7" s="30"/>
      <c r="D7" s="30"/>
      <c r="E7" s="239" t="s">
        <v>281</v>
      </c>
      <c r="F7" s="270"/>
      <c r="G7" s="270"/>
      <c r="H7" s="270"/>
      <c r="I7" s="30"/>
      <c r="J7" s="30"/>
      <c r="K7" s="40"/>
      <c r="L7" s="30"/>
      <c r="AG7" s="86" t="s">
        <v>87</v>
      </c>
      <c r="AH7" s="86" t="s">
        <v>1</v>
      </c>
      <c r="AI7" s="86" t="s">
        <v>1</v>
      </c>
      <c r="AJ7" s="86" t="s">
        <v>88</v>
      </c>
      <c r="AK7" s="86" t="s">
        <v>77</v>
      </c>
    </row>
    <row r="8" spans="1:37" s="2" customFormat="1" x14ac:dyDescent="0.2">
      <c r="A8" s="30"/>
      <c r="B8" s="31"/>
      <c r="C8" s="30"/>
      <c r="D8" s="30"/>
      <c r="E8" s="30"/>
      <c r="F8" s="30"/>
      <c r="G8" s="30"/>
      <c r="H8" s="30"/>
      <c r="I8" s="30"/>
      <c r="J8" s="30"/>
      <c r="K8" s="40"/>
      <c r="L8" s="30"/>
      <c r="AG8" s="86" t="s">
        <v>89</v>
      </c>
      <c r="AH8" s="86" t="s">
        <v>1</v>
      </c>
      <c r="AI8" s="86" t="s">
        <v>1</v>
      </c>
      <c r="AJ8" s="86" t="s">
        <v>90</v>
      </c>
      <c r="AK8" s="86" t="s">
        <v>91</v>
      </c>
    </row>
    <row r="9" spans="1:37" s="2" customFormat="1" ht="12" customHeight="1" x14ac:dyDescent="0.2">
      <c r="A9" s="30"/>
      <c r="B9" s="31"/>
      <c r="C9" s="30"/>
      <c r="D9" s="26" t="s">
        <v>15</v>
      </c>
      <c r="E9" s="30"/>
      <c r="F9" s="24" t="s">
        <v>1</v>
      </c>
      <c r="G9" s="30"/>
      <c r="H9" s="30"/>
      <c r="I9" s="26" t="s">
        <v>16</v>
      </c>
      <c r="J9" s="24" t="s">
        <v>1</v>
      </c>
      <c r="K9" s="40"/>
      <c r="L9" s="30"/>
    </row>
    <row r="10" spans="1:37" s="2" customFormat="1" ht="12" customHeight="1" x14ac:dyDescent="0.2">
      <c r="A10" s="30"/>
      <c r="B10" s="31"/>
      <c r="C10" s="30"/>
      <c r="D10" s="26" t="s">
        <v>17</v>
      </c>
      <c r="E10" s="30"/>
      <c r="F10" s="24" t="s">
        <v>18</v>
      </c>
      <c r="G10" s="30"/>
      <c r="H10" s="30"/>
      <c r="I10" s="26" t="s">
        <v>19</v>
      </c>
      <c r="J10" s="53"/>
      <c r="K10" s="40"/>
      <c r="L10" s="30"/>
    </row>
    <row r="11" spans="1:37" s="2" customFormat="1" ht="10.9" customHeight="1" x14ac:dyDescent="0.2">
      <c r="A11" s="30"/>
      <c r="B11" s="31"/>
      <c r="C11" s="30"/>
      <c r="D11" s="30"/>
      <c r="E11" s="30"/>
      <c r="F11" s="30"/>
      <c r="G11" s="30"/>
      <c r="H11" s="30"/>
      <c r="I11" s="30"/>
      <c r="J11" s="30"/>
      <c r="K11" s="40"/>
      <c r="L11" s="30"/>
    </row>
    <row r="12" spans="1:37" s="2" customFormat="1" ht="12" customHeight="1" x14ac:dyDescent="0.2">
      <c r="A12" s="30"/>
      <c r="B12" s="31"/>
      <c r="C12" s="30"/>
      <c r="D12" s="26" t="s">
        <v>20</v>
      </c>
      <c r="E12" s="30"/>
      <c r="F12" s="30"/>
      <c r="G12" s="30"/>
      <c r="H12" s="30"/>
      <c r="I12" s="26" t="s">
        <v>21</v>
      </c>
      <c r="J12" s="24" t="s">
        <v>1</v>
      </c>
      <c r="K12" s="40"/>
      <c r="L12" s="30"/>
    </row>
    <row r="13" spans="1:37" s="2" customFormat="1" ht="18" customHeight="1" x14ac:dyDescent="0.2">
      <c r="A13" s="30"/>
      <c r="B13" s="31"/>
      <c r="C13" s="30"/>
      <c r="D13" s="30"/>
      <c r="E13" s="24"/>
      <c r="F13" s="30"/>
      <c r="G13" s="30"/>
      <c r="H13" s="30"/>
      <c r="I13" s="26" t="s">
        <v>22</v>
      </c>
      <c r="J13" s="24" t="s">
        <v>1</v>
      </c>
      <c r="K13" s="40"/>
      <c r="L13" s="30"/>
    </row>
    <row r="14" spans="1:37" s="2" customFormat="1" ht="6.95" customHeight="1" x14ac:dyDescent="0.2">
      <c r="A14" s="30"/>
      <c r="B14" s="31"/>
      <c r="C14" s="30"/>
      <c r="D14" s="30"/>
      <c r="E14" s="30"/>
      <c r="F14" s="30"/>
      <c r="G14" s="30"/>
      <c r="H14" s="30"/>
      <c r="I14" s="30"/>
      <c r="J14" s="30"/>
      <c r="K14" s="40"/>
      <c r="L14" s="30"/>
    </row>
    <row r="15" spans="1:37" s="2" customFormat="1" ht="12" customHeight="1" x14ac:dyDescent="0.2">
      <c r="A15" s="30"/>
      <c r="B15" s="31"/>
      <c r="C15" s="30"/>
      <c r="D15" s="26" t="s">
        <v>23</v>
      </c>
      <c r="E15" s="30"/>
      <c r="F15" s="30"/>
      <c r="G15" s="30"/>
      <c r="H15" s="30"/>
      <c r="I15" s="26" t="s">
        <v>21</v>
      </c>
      <c r="J15" s="27">
        <f>'Rekapitulácia stavby'!AN13</f>
        <v>0</v>
      </c>
      <c r="K15" s="40"/>
      <c r="L15" s="30"/>
    </row>
    <row r="16" spans="1:37" s="2" customFormat="1" ht="18" customHeight="1" x14ac:dyDescent="0.2">
      <c r="A16" s="30"/>
      <c r="B16" s="31"/>
      <c r="C16" s="30"/>
      <c r="D16" s="30"/>
      <c r="E16" s="271">
        <f>'Rekapitulácia stavby'!E14</f>
        <v>0</v>
      </c>
      <c r="F16" s="260"/>
      <c r="G16" s="260"/>
      <c r="H16" s="260"/>
      <c r="I16" s="26" t="s">
        <v>22</v>
      </c>
      <c r="J16" s="27">
        <f>'Rekapitulácia stavby'!AN14</f>
        <v>0</v>
      </c>
      <c r="K16" s="40"/>
      <c r="L16" s="30"/>
    </row>
    <row r="17" spans="1:12" s="2" customFormat="1" ht="6.95" customHeight="1" x14ac:dyDescent="0.2">
      <c r="A17" s="30"/>
      <c r="B17" s="31"/>
      <c r="C17" s="30"/>
      <c r="D17" s="30"/>
      <c r="E17" s="30"/>
      <c r="F17" s="30"/>
      <c r="G17" s="30"/>
      <c r="H17" s="30"/>
      <c r="I17" s="30"/>
      <c r="J17" s="30"/>
      <c r="K17" s="40"/>
      <c r="L17" s="30"/>
    </row>
    <row r="18" spans="1:12" s="2" customFormat="1" ht="12" customHeight="1" x14ac:dyDescent="0.2">
      <c r="A18" s="30"/>
      <c r="B18" s="31"/>
      <c r="C18" s="30"/>
      <c r="D18" s="26" t="s">
        <v>24</v>
      </c>
      <c r="E18" s="30"/>
      <c r="F18" s="30"/>
      <c r="G18" s="30"/>
      <c r="H18" s="30"/>
      <c r="I18" s="26" t="s">
        <v>21</v>
      </c>
      <c r="J18" s="24" t="str">
        <f>IF('Rekapitulácia stavby'!AN16="","",'Rekapitulácia stavby'!AN16)</f>
        <v/>
      </c>
      <c r="K18" s="40"/>
      <c r="L18" s="30"/>
    </row>
    <row r="19" spans="1:12" s="2" customFormat="1" ht="18" customHeight="1" x14ac:dyDescent="0.2">
      <c r="A19" s="30"/>
      <c r="B19" s="31"/>
      <c r="C19" s="30"/>
      <c r="D19" s="30"/>
      <c r="E19" s="24" t="str">
        <f>IF('Rekapitulácia stavby'!E17="","",'Rekapitulácia stavby'!E17)</f>
        <v xml:space="preserve"> </v>
      </c>
      <c r="F19" s="30"/>
      <c r="G19" s="30"/>
      <c r="H19" s="30"/>
      <c r="I19" s="26" t="s">
        <v>22</v>
      </c>
      <c r="J19" s="24" t="str">
        <f>IF('Rekapitulácia stavby'!AN17="","",'Rekapitulácia stavby'!AN17)</f>
        <v/>
      </c>
      <c r="K19" s="40"/>
      <c r="L19" s="30"/>
    </row>
    <row r="20" spans="1:12" s="2" customFormat="1" ht="6.95" customHeight="1" x14ac:dyDescent="0.2">
      <c r="A20" s="30"/>
      <c r="B20" s="31"/>
      <c r="C20" s="30"/>
      <c r="D20" s="30"/>
      <c r="E20" s="30"/>
      <c r="F20" s="30"/>
      <c r="G20" s="30"/>
      <c r="H20" s="30"/>
      <c r="I20" s="30"/>
      <c r="J20" s="30"/>
      <c r="K20" s="40"/>
      <c r="L20" s="30"/>
    </row>
    <row r="21" spans="1:12" s="2" customFormat="1" ht="12" customHeight="1" x14ac:dyDescent="0.2">
      <c r="A21" s="30"/>
      <c r="B21" s="31"/>
      <c r="C21" s="30"/>
      <c r="D21" s="26" t="s">
        <v>26</v>
      </c>
      <c r="E21" s="30"/>
      <c r="F21" s="30"/>
      <c r="G21" s="30"/>
      <c r="H21" s="30"/>
      <c r="I21" s="26" t="s">
        <v>21</v>
      </c>
      <c r="J21" s="24" t="s">
        <v>1</v>
      </c>
      <c r="K21" s="40"/>
      <c r="L21" s="30"/>
    </row>
    <row r="22" spans="1:12" s="2" customFormat="1" ht="18" customHeight="1" x14ac:dyDescent="0.2">
      <c r="A22" s="30"/>
      <c r="B22" s="31"/>
      <c r="C22" s="30"/>
      <c r="D22" s="30"/>
      <c r="E22" s="24"/>
      <c r="F22" s="30"/>
      <c r="G22" s="30"/>
      <c r="H22" s="30"/>
      <c r="I22" s="26" t="s">
        <v>22</v>
      </c>
      <c r="J22" s="24" t="s">
        <v>1</v>
      </c>
      <c r="K22" s="40"/>
      <c r="L22" s="30"/>
    </row>
    <row r="23" spans="1:12" s="2" customFormat="1" ht="6.95" customHeight="1" x14ac:dyDescent="0.2">
      <c r="A23" s="30"/>
      <c r="B23" s="31"/>
      <c r="C23" s="30"/>
      <c r="D23" s="30"/>
      <c r="E23" s="30"/>
      <c r="F23" s="30"/>
      <c r="G23" s="30"/>
      <c r="H23" s="30"/>
      <c r="I23" s="30"/>
      <c r="J23" s="30"/>
      <c r="K23" s="40"/>
      <c r="L23" s="30"/>
    </row>
    <row r="24" spans="1:12" s="2" customFormat="1" ht="12" customHeight="1" x14ac:dyDescent="0.2">
      <c r="A24" s="30"/>
      <c r="B24" s="31"/>
      <c r="C24" s="30"/>
      <c r="D24" s="26" t="s">
        <v>27</v>
      </c>
      <c r="E24" s="30"/>
      <c r="F24" s="30"/>
      <c r="G24" s="30"/>
      <c r="H24" s="30"/>
      <c r="I24" s="30"/>
      <c r="J24" s="30"/>
      <c r="K24" s="40"/>
      <c r="L24" s="30"/>
    </row>
    <row r="25" spans="1:12" s="8" customFormat="1" ht="16.5" customHeight="1" x14ac:dyDescent="0.2">
      <c r="A25" s="87"/>
      <c r="B25" s="88"/>
      <c r="C25" s="87"/>
      <c r="D25" s="87"/>
      <c r="E25" s="264" t="s">
        <v>1</v>
      </c>
      <c r="F25" s="264"/>
      <c r="G25" s="264"/>
      <c r="H25" s="264"/>
      <c r="I25" s="87"/>
      <c r="J25" s="87"/>
      <c r="K25" s="89"/>
      <c r="L25" s="87"/>
    </row>
    <row r="26" spans="1:12" s="2" customFormat="1" ht="6.95" customHeight="1" x14ac:dyDescent="0.2">
      <c r="A26" s="30"/>
      <c r="B26" s="31"/>
      <c r="C26" s="30"/>
      <c r="D26" s="30"/>
      <c r="E26" s="30"/>
      <c r="F26" s="30"/>
      <c r="G26" s="30"/>
      <c r="H26" s="30"/>
      <c r="I26" s="30"/>
      <c r="J26" s="30"/>
      <c r="K26" s="40"/>
      <c r="L26" s="30"/>
    </row>
    <row r="27" spans="1:12" s="2" customFormat="1" ht="6.95" customHeight="1" x14ac:dyDescent="0.2">
      <c r="A27" s="30"/>
      <c r="B27" s="31"/>
      <c r="C27" s="30"/>
      <c r="D27" s="64"/>
      <c r="E27" s="64"/>
      <c r="F27" s="64"/>
      <c r="G27" s="64"/>
      <c r="H27" s="64"/>
      <c r="I27" s="64"/>
      <c r="J27" s="64"/>
      <c r="K27" s="40"/>
      <c r="L27" s="30"/>
    </row>
    <row r="28" spans="1:12" s="2" customFormat="1" ht="14.45" customHeight="1" x14ac:dyDescent="0.2">
      <c r="A28" s="30"/>
      <c r="B28" s="31"/>
      <c r="C28" s="30"/>
      <c r="D28" s="24" t="s">
        <v>92</v>
      </c>
      <c r="E28" s="30"/>
      <c r="F28" s="30"/>
      <c r="G28" s="30"/>
      <c r="H28" s="30"/>
      <c r="I28" s="30"/>
      <c r="J28" s="90">
        <f>J94</f>
        <v>0</v>
      </c>
      <c r="K28" s="40"/>
      <c r="L28" s="30"/>
    </row>
    <row r="29" spans="1:12" s="2" customFormat="1" ht="14.45" customHeight="1" x14ac:dyDescent="0.2">
      <c r="A29" s="30"/>
      <c r="B29" s="31"/>
      <c r="C29" s="30"/>
      <c r="D29" s="91" t="s">
        <v>93</v>
      </c>
      <c r="E29" s="30"/>
      <c r="F29" s="30"/>
      <c r="G29" s="30"/>
      <c r="H29" s="30"/>
      <c r="I29" s="30"/>
      <c r="J29" s="90">
        <f>J105</f>
        <v>0</v>
      </c>
      <c r="K29" s="40"/>
      <c r="L29" s="30"/>
    </row>
    <row r="30" spans="1:12" s="2" customFormat="1" ht="25.5" customHeight="1" x14ac:dyDescent="0.2">
      <c r="A30" s="30"/>
      <c r="B30" s="31"/>
      <c r="C30" s="30"/>
      <c r="D30" s="92" t="s">
        <v>28</v>
      </c>
      <c r="E30" s="30"/>
      <c r="F30" s="30"/>
      <c r="G30" s="30"/>
      <c r="H30" s="30"/>
      <c r="I30" s="30"/>
      <c r="J30" s="69">
        <f>J28+J29</f>
        <v>0</v>
      </c>
      <c r="K30" s="40"/>
      <c r="L30" s="30"/>
    </row>
    <row r="31" spans="1:12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40"/>
      <c r="L31" s="30"/>
    </row>
    <row r="32" spans="1:12" s="2" customFormat="1" ht="14.45" customHeight="1" x14ac:dyDescent="0.2">
      <c r="A32" s="30"/>
      <c r="B32" s="31"/>
      <c r="C32" s="30"/>
      <c r="D32" s="30"/>
      <c r="E32" s="30"/>
      <c r="F32" s="34" t="s">
        <v>30</v>
      </c>
      <c r="G32" s="30"/>
      <c r="H32" s="30"/>
      <c r="I32" s="34" t="s">
        <v>29</v>
      </c>
      <c r="J32" s="34" t="s">
        <v>31</v>
      </c>
      <c r="K32" s="40"/>
      <c r="L32" s="30"/>
    </row>
    <row r="33" spans="1:12" s="2" customFormat="1" ht="14.45" customHeight="1" x14ac:dyDescent="0.2">
      <c r="A33" s="30"/>
      <c r="B33" s="31"/>
      <c r="C33" s="30"/>
      <c r="D33" s="93" t="s">
        <v>32</v>
      </c>
      <c r="E33" s="26" t="s">
        <v>33</v>
      </c>
      <c r="F33" s="94"/>
      <c r="G33" s="30"/>
      <c r="H33" s="30"/>
      <c r="I33" s="95">
        <v>0.2</v>
      </c>
      <c r="J33" s="94">
        <f>J30*0.2</f>
        <v>0</v>
      </c>
      <c r="K33" s="40"/>
      <c r="L33" s="30"/>
    </row>
    <row r="34" spans="1:12" s="2" customFormat="1" ht="14.45" customHeight="1" x14ac:dyDescent="0.2">
      <c r="A34" s="30"/>
      <c r="B34" s="31"/>
      <c r="C34" s="30"/>
      <c r="D34" s="30"/>
      <c r="E34" s="26" t="s">
        <v>34</v>
      </c>
      <c r="F34" s="94"/>
      <c r="G34" s="30"/>
      <c r="H34" s="30"/>
      <c r="I34" s="95">
        <v>0.2</v>
      </c>
      <c r="J34" s="94"/>
      <c r="K34" s="40"/>
      <c r="L34" s="30"/>
    </row>
    <row r="35" spans="1:12" s="2" customFormat="1" ht="14.45" hidden="1" customHeight="1" x14ac:dyDescent="0.2">
      <c r="A35" s="30"/>
      <c r="B35" s="31"/>
      <c r="C35" s="30"/>
      <c r="D35" s="30"/>
      <c r="E35" s="26" t="s">
        <v>35</v>
      </c>
      <c r="F35" s="94" t="e">
        <f>ROUND((SUM(AN105:AN112) + SUM(AN130:AN240)),  2)</f>
        <v>#REF!</v>
      </c>
      <c r="G35" s="30"/>
      <c r="H35" s="30"/>
      <c r="I35" s="95">
        <v>0.2</v>
      </c>
      <c r="J35" s="94">
        <f>0</f>
        <v>0</v>
      </c>
      <c r="K35" s="40"/>
      <c r="L35" s="30"/>
    </row>
    <row r="36" spans="1:12" s="2" customFormat="1" ht="14.45" hidden="1" customHeight="1" x14ac:dyDescent="0.2">
      <c r="A36" s="30"/>
      <c r="B36" s="31"/>
      <c r="C36" s="30"/>
      <c r="D36" s="30"/>
      <c r="E36" s="26" t="s">
        <v>36</v>
      </c>
      <c r="F36" s="94" t="e">
        <f>ROUND((SUM(AO105:AO112) + SUM(AO130:AO240)),  2)</f>
        <v>#REF!</v>
      </c>
      <c r="G36" s="30"/>
      <c r="H36" s="30"/>
      <c r="I36" s="95">
        <v>0.2</v>
      </c>
      <c r="J36" s="94">
        <f>0</f>
        <v>0</v>
      </c>
      <c r="K36" s="40"/>
      <c r="L36" s="30"/>
    </row>
    <row r="37" spans="1:12" s="2" customFormat="1" ht="14.45" hidden="1" customHeight="1" x14ac:dyDescent="0.2">
      <c r="A37" s="30"/>
      <c r="B37" s="31"/>
      <c r="C37" s="30"/>
      <c r="D37" s="30"/>
      <c r="E37" s="26" t="s">
        <v>37</v>
      </c>
      <c r="F37" s="94" t="e">
        <f>ROUND((SUM(AP105:AP112) + SUM(AP130:AP240)),  2)</f>
        <v>#REF!</v>
      </c>
      <c r="G37" s="30"/>
      <c r="H37" s="30"/>
      <c r="I37" s="95">
        <v>0</v>
      </c>
      <c r="J37" s="94">
        <f>0</f>
        <v>0</v>
      </c>
      <c r="K37" s="40"/>
      <c r="L37" s="30"/>
    </row>
    <row r="38" spans="1:12" s="2" customFormat="1" ht="6.95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40"/>
      <c r="L38" s="30"/>
    </row>
    <row r="39" spans="1:12" s="2" customFormat="1" ht="25.5" customHeight="1" x14ac:dyDescent="0.2">
      <c r="A39" s="30"/>
      <c r="B39" s="31"/>
      <c r="C39" s="96"/>
      <c r="D39" s="97" t="s">
        <v>38</v>
      </c>
      <c r="E39" s="58"/>
      <c r="F39" s="58"/>
      <c r="G39" s="98" t="s">
        <v>39</v>
      </c>
      <c r="H39" s="99" t="s">
        <v>40</v>
      </c>
      <c r="I39" s="58"/>
      <c r="J39" s="100">
        <f>J33+J30</f>
        <v>0</v>
      </c>
      <c r="K39" s="40"/>
      <c r="L39" s="30"/>
    </row>
    <row r="40" spans="1:12" s="2" customFormat="1" ht="14.4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40"/>
      <c r="L40" s="30"/>
    </row>
    <row r="41" spans="1:12" s="1" customFormat="1" ht="14.45" customHeight="1" x14ac:dyDescent="0.2">
      <c r="B41" s="19"/>
      <c r="K41" s="19"/>
    </row>
    <row r="42" spans="1:12" s="1" customFormat="1" ht="14.45" customHeight="1" x14ac:dyDescent="0.2">
      <c r="B42" s="19"/>
      <c r="K42" s="19"/>
    </row>
    <row r="43" spans="1:12" s="1" customFormat="1" ht="14.45" customHeight="1" x14ac:dyDescent="0.2">
      <c r="B43" s="19"/>
      <c r="K43" s="19"/>
    </row>
    <row r="44" spans="1:12" s="1" customFormat="1" ht="14.45" customHeight="1" x14ac:dyDescent="0.2">
      <c r="B44" s="19"/>
      <c r="K44" s="19"/>
    </row>
    <row r="45" spans="1:12" s="1" customFormat="1" ht="14.45" customHeight="1" x14ac:dyDescent="0.2">
      <c r="B45" s="19"/>
      <c r="K45" s="19"/>
    </row>
    <row r="46" spans="1:12" s="1" customFormat="1" ht="14.45" customHeight="1" x14ac:dyDescent="0.2">
      <c r="B46" s="19"/>
      <c r="K46" s="19"/>
    </row>
    <row r="47" spans="1:12" s="1" customFormat="1" ht="14.45" customHeight="1" x14ac:dyDescent="0.2">
      <c r="B47" s="19"/>
      <c r="K47" s="19"/>
    </row>
    <row r="48" spans="1:12" s="1" customFormat="1" ht="14.45" customHeight="1" x14ac:dyDescent="0.2">
      <c r="B48" s="19"/>
      <c r="K48" s="19"/>
    </row>
    <row r="49" spans="1:12" s="1" customFormat="1" ht="14.45" customHeight="1" x14ac:dyDescent="0.2">
      <c r="B49" s="19"/>
      <c r="K49" s="19"/>
    </row>
    <row r="50" spans="1:12" s="2" customFormat="1" ht="14.45" customHeight="1" x14ac:dyDescent="0.2">
      <c r="B50" s="40"/>
      <c r="D50" s="41" t="s">
        <v>41</v>
      </c>
      <c r="E50" s="42"/>
      <c r="F50" s="42"/>
      <c r="G50" s="41" t="s">
        <v>42</v>
      </c>
      <c r="H50" s="42"/>
      <c r="I50" s="42"/>
      <c r="J50" s="42"/>
      <c r="K50" s="40"/>
    </row>
    <row r="51" spans="1:12" x14ac:dyDescent="0.2">
      <c r="B51" s="19"/>
      <c r="K51" s="19"/>
    </row>
    <row r="52" spans="1:12" x14ac:dyDescent="0.2">
      <c r="B52" s="19"/>
      <c r="K52" s="19"/>
    </row>
    <row r="53" spans="1:12" x14ac:dyDescent="0.2">
      <c r="B53" s="19"/>
      <c r="K53" s="19"/>
    </row>
    <row r="54" spans="1:12" x14ac:dyDescent="0.2">
      <c r="B54" s="19"/>
      <c r="K54" s="19"/>
    </row>
    <row r="55" spans="1:12" x14ac:dyDescent="0.2">
      <c r="B55" s="19"/>
      <c r="K55" s="19"/>
    </row>
    <row r="56" spans="1:12" x14ac:dyDescent="0.2">
      <c r="B56" s="19"/>
      <c r="K56" s="19"/>
    </row>
    <row r="57" spans="1:12" x14ac:dyDescent="0.2">
      <c r="B57" s="19"/>
      <c r="K57" s="19"/>
    </row>
    <row r="58" spans="1:12" x14ac:dyDescent="0.2">
      <c r="B58" s="19"/>
      <c r="K58" s="19"/>
    </row>
    <row r="59" spans="1:12" x14ac:dyDescent="0.2">
      <c r="B59" s="19"/>
      <c r="K59" s="19"/>
    </row>
    <row r="60" spans="1:12" x14ac:dyDescent="0.2">
      <c r="B60" s="19"/>
      <c r="K60" s="19"/>
    </row>
    <row r="61" spans="1:12" s="2" customFormat="1" ht="12.75" x14ac:dyDescent="0.2">
      <c r="A61" s="30"/>
      <c r="B61" s="31"/>
      <c r="C61" s="30"/>
      <c r="D61" s="43" t="s">
        <v>43</v>
      </c>
      <c r="E61" s="33"/>
      <c r="F61" s="101" t="s">
        <v>44</v>
      </c>
      <c r="G61" s="43" t="s">
        <v>43</v>
      </c>
      <c r="H61" s="33"/>
      <c r="I61" s="33"/>
      <c r="J61" s="102" t="s">
        <v>44</v>
      </c>
      <c r="K61" s="40"/>
      <c r="L61" s="30"/>
    </row>
    <row r="62" spans="1:12" x14ac:dyDescent="0.2">
      <c r="B62" s="19"/>
      <c r="K62" s="19"/>
    </row>
    <row r="63" spans="1:12" x14ac:dyDescent="0.2">
      <c r="B63" s="19"/>
      <c r="K63" s="19"/>
    </row>
    <row r="64" spans="1:12" x14ac:dyDescent="0.2">
      <c r="B64" s="19"/>
      <c r="K64" s="19"/>
    </row>
    <row r="65" spans="1:12" s="2" customFormat="1" ht="12.75" x14ac:dyDescent="0.2">
      <c r="A65" s="30"/>
      <c r="B65" s="31"/>
      <c r="C65" s="30"/>
      <c r="D65" s="41" t="s">
        <v>45</v>
      </c>
      <c r="E65" s="44"/>
      <c r="F65" s="44"/>
      <c r="G65" s="41" t="s">
        <v>46</v>
      </c>
      <c r="H65" s="44"/>
      <c r="I65" s="44"/>
      <c r="J65" s="44"/>
      <c r="K65" s="40"/>
      <c r="L65" s="30"/>
    </row>
    <row r="66" spans="1:12" x14ac:dyDescent="0.2">
      <c r="B66" s="19"/>
      <c r="K66" s="19"/>
    </row>
    <row r="67" spans="1:12" x14ac:dyDescent="0.2">
      <c r="B67" s="19"/>
      <c r="K67" s="19"/>
    </row>
    <row r="68" spans="1:12" x14ac:dyDescent="0.2">
      <c r="B68" s="19"/>
      <c r="K68" s="19"/>
    </row>
    <row r="69" spans="1:12" x14ac:dyDescent="0.2">
      <c r="B69" s="19"/>
      <c r="K69" s="19"/>
    </row>
    <row r="70" spans="1:12" x14ac:dyDescent="0.2">
      <c r="B70" s="19"/>
      <c r="K70" s="19"/>
    </row>
    <row r="71" spans="1:12" x14ac:dyDescent="0.2">
      <c r="B71" s="19"/>
      <c r="K71" s="19"/>
    </row>
    <row r="72" spans="1:12" x14ac:dyDescent="0.2">
      <c r="B72" s="19"/>
      <c r="K72" s="19"/>
    </row>
    <row r="73" spans="1:12" x14ac:dyDescent="0.2">
      <c r="B73" s="19"/>
      <c r="K73" s="19"/>
    </row>
    <row r="74" spans="1:12" x14ac:dyDescent="0.2">
      <c r="B74" s="19"/>
      <c r="K74" s="19"/>
    </row>
    <row r="75" spans="1:12" x14ac:dyDescent="0.2">
      <c r="B75" s="19"/>
      <c r="K75" s="19"/>
    </row>
    <row r="76" spans="1:12" s="2" customFormat="1" ht="12.75" x14ac:dyDescent="0.2">
      <c r="A76" s="30"/>
      <c r="B76" s="31"/>
      <c r="C76" s="30"/>
      <c r="D76" s="43" t="s">
        <v>43</v>
      </c>
      <c r="E76" s="33"/>
      <c r="F76" s="101" t="s">
        <v>44</v>
      </c>
      <c r="G76" s="43" t="s">
        <v>43</v>
      </c>
      <c r="H76" s="33"/>
      <c r="I76" s="33"/>
      <c r="J76" s="102" t="s">
        <v>44</v>
      </c>
      <c r="K76" s="40"/>
      <c r="L76" s="30"/>
    </row>
    <row r="77" spans="1:12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0"/>
      <c r="L77" s="30"/>
    </row>
    <row r="81" spans="1:28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0"/>
      <c r="L81" s="30"/>
    </row>
    <row r="82" spans="1:28" s="2" customFormat="1" ht="24.95" customHeight="1" x14ac:dyDescent="0.2">
      <c r="A82" s="30"/>
      <c r="B82" s="31"/>
      <c r="C82" s="20" t="s">
        <v>94</v>
      </c>
      <c r="D82" s="30"/>
      <c r="E82" s="30"/>
      <c r="F82" s="30"/>
      <c r="G82" s="30"/>
      <c r="H82" s="30"/>
      <c r="I82" s="30"/>
      <c r="J82" s="30"/>
      <c r="K82" s="40"/>
      <c r="L82" s="30"/>
    </row>
    <row r="83" spans="1:28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40"/>
      <c r="L83" s="30"/>
    </row>
    <row r="84" spans="1:28" s="2" customFormat="1" ht="12" customHeight="1" x14ac:dyDescent="0.2">
      <c r="A84" s="30"/>
      <c r="B84" s="31"/>
      <c r="C84" s="26" t="s">
        <v>14</v>
      </c>
      <c r="D84" s="30"/>
      <c r="E84" s="30"/>
      <c r="F84" s="30"/>
      <c r="G84" s="30"/>
      <c r="H84" s="30"/>
      <c r="I84" s="30"/>
      <c r="J84" s="30"/>
      <c r="K84" s="40"/>
      <c r="L84" s="30"/>
    </row>
    <row r="85" spans="1:28" s="2" customFormat="1" ht="16.5" customHeight="1" x14ac:dyDescent="0.2">
      <c r="A85" s="30"/>
      <c r="B85" s="31"/>
      <c r="C85" s="30"/>
      <c r="D85" s="30"/>
      <c r="E85" s="239" t="str">
        <f>E7</f>
        <v>Obnova telocvične na ZŠ Turnianska</v>
      </c>
      <c r="F85" s="270"/>
      <c r="G85" s="270"/>
      <c r="H85" s="270"/>
      <c r="I85" s="30"/>
      <c r="J85" s="30"/>
      <c r="K85" s="40"/>
      <c r="L85" s="30"/>
    </row>
    <row r="86" spans="1:28" s="2" customFormat="1" ht="6.95" customHeight="1" x14ac:dyDescent="0.2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40"/>
      <c r="L86" s="30"/>
    </row>
    <row r="87" spans="1:28" s="2" customFormat="1" ht="12" customHeight="1" x14ac:dyDescent="0.2">
      <c r="A87" s="30"/>
      <c r="B87" s="31"/>
      <c r="C87" s="26" t="s">
        <v>17</v>
      </c>
      <c r="D87" s="30"/>
      <c r="E87" s="30"/>
      <c r="F87" s="24" t="str">
        <f>F10</f>
        <v xml:space="preserve"> </v>
      </c>
      <c r="G87" s="30"/>
      <c r="H87" s="30"/>
      <c r="I87" s="26" t="s">
        <v>19</v>
      </c>
      <c r="J87" s="53" t="str">
        <f>IF(J10="","",J10)</f>
        <v/>
      </c>
      <c r="K87" s="40"/>
      <c r="L87" s="30"/>
    </row>
    <row r="88" spans="1:28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40"/>
      <c r="L88" s="30"/>
    </row>
    <row r="89" spans="1:28" s="2" customFormat="1" ht="15.2" customHeight="1" x14ac:dyDescent="0.2">
      <c r="A89" s="30"/>
      <c r="B89" s="31"/>
      <c r="C89" s="26" t="s">
        <v>20</v>
      </c>
      <c r="D89" s="30"/>
      <c r="E89" s="30"/>
      <c r="F89" s="24"/>
      <c r="G89" s="30"/>
      <c r="H89" s="30"/>
      <c r="I89" s="26" t="s">
        <v>24</v>
      </c>
      <c r="J89" s="28" t="str">
        <f>E19</f>
        <v xml:space="preserve"> </v>
      </c>
      <c r="K89" s="40"/>
      <c r="L89" s="30"/>
    </row>
    <row r="90" spans="1:28" s="2" customFormat="1" ht="15.2" customHeight="1" x14ac:dyDescent="0.2">
      <c r="A90" s="30"/>
      <c r="B90" s="31"/>
      <c r="C90" s="26" t="s">
        <v>23</v>
      </c>
      <c r="D90" s="30"/>
      <c r="E90" s="30"/>
      <c r="F90" s="24">
        <f>IF(E16="","",E16)</f>
        <v>0</v>
      </c>
      <c r="G90" s="30"/>
      <c r="H90" s="30"/>
      <c r="I90" s="26" t="s">
        <v>26</v>
      </c>
      <c r="J90" s="28"/>
      <c r="K90" s="40"/>
      <c r="L90" s="30"/>
    </row>
    <row r="91" spans="1:28" s="2" customFormat="1" ht="10.35" customHeight="1" x14ac:dyDescent="0.2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40"/>
      <c r="L91" s="30"/>
    </row>
    <row r="92" spans="1:28" s="2" customFormat="1" ht="29.25" customHeight="1" x14ac:dyDescent="0.2">
      <c r="A92" s="30"/>
      <c r="B92" s="31"/>
      <c r="C92" s="103" t="s">
        <v>95</v>
      </c>
      <c r="D92" s="96"/>
      <c r="E92" s="96"/>
      <c r="F92" s="96"/>
      <c r="G92" s="96"/>
      <c r="H92" s="96"/>
      <c r="I92" s="96"/>
      <c r="J92" s="104" t="s">
        <v>96</v>
      </c>
      <c r="K92" s="40"/>
      <c r="L92" s="30"/>
    </row>
    <row r="93" spans="1:28" s="2" customFormat="1" ht="10.35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40"/>
      <c r="L93" s="30"/>
    </row>
    <row r="94" spans="1:28" s="2" customFormat="1" ht="22.9" customHeight="1" x14ac:dyDescent="0.2">
      <c r="A94" s="30"/>
      <c r="B94" s="31"/>
      <c r="C94" s="105" t="s">
        <v>97</v>
      </c>
      <c r="D94" s="30"/>
      <c r="E94" s="30"/>
      <c r="F94" s="30"/>
      <c r="G94" s="30"/>
      <c r="H94" s="30"/>
      <c r="I94" s="30"/>
      <c r="J94" s="69">
        <f>J130</f>
        <v>0</v>
      </c>
      <c r="K94" s="40"/>
      <c r="L94" s="30"/>
      <c r="AB94" s="16" t="s">
        <v>98</v>
      </c>
    </row>
    <row r="95" spans="1:28" s="9" customFormat="1" ht="24.95" customHeight="1" x14ac:dyDescent="0.2">
      <c r="B95" s="106"/>
      <c r="D95" s="107" t="s">
        <v>99</v>
      </c>
      <c r="E95" s="108"/>
      <c r="F95" s="108"/>
      <c r="G95" s="108"/>
      <c r="H95" s="108"/>
      <c r="I95" s="108"/>
      <c r="J95" s="109">
        <f>J131</f>
        <v>0</v>
      </c>
      <c r="K95" s="106"/>
    </row>
    <row r="96" spans="1:28" s="10" customFormat="1" ht="19.899999999999999" customHeight="1" x14ac:dyDescent="0.2">
      <c r="B96" s="110"/>
      <c r="D96" s="111" t="s">
        <v>100</v>
      </c>
      <c r="E96" s="112"/>
      <c r="F96" s="112"/>
      <c r="G96" s="112"/>
      <c r="H96" s="112"/>
      <c r="I96" s="112"/>
      <c r="J96" s="113">
        <f>J132</f>
        <v>0</v>
      </c>
      <c r="K96" s="110"/>
    </row>
    <row r="97" spans="1:46" s="10" customFormat="1" ht="19.899999999999999" customHeight="1" x14ac:dyDescent="0.2">
      <c r="B97" s="110"/>
      <c r="D97" s="111" t="s">
        <v>101</v>
      </c>
      <c r="E97" s="112"/>
      <c r="F97" s="112"/>
      <c r="G97" s="112"/>
      <c r="H97" s="112"/>
      <c r="I97" s="112"/>
      <c r="J97" s="113">
        <f>J150</f>
        <v>0</v>
      </c>
      <c r="K97" s="110"/>
    </row>
    <row r="98" spans="1:46" s="10" customFormat="1" ht="19.899999999999999" customHeight="1" x14ac:dyDescent="0.2">
      <c r="B98" s="110"/>
      <c r="D98" s="111" t="s">
        <v>102</v>
      </c>
      <c r="E98" s="112"/>
      <c r="F98" s="112"/>
      <c r="G98" s="112"/>
      <c r="H98" s="112"/>
      <c r="I98" s="112"/>
      <c r="J98" s="113">
        <f>J163</f>
        <v>0</v>
      </c>
      <c r="K98" s="110"/>
    </row>
    <row r="99" spans="1:46" s="9" customFormat="1" ht="24.95" customHeight="1" x14ac:dyDescent="0.2">
      <c r="B99" s="106"/>
      <c r="D99" s="107" t="s">
        <v>103</v>
      </c>
      <c r="E99" s="108"/>
      <c r="F99" s="108"/>
      <c r="G99" s="108"/>
      <c r="H99" s="108"/>
      <c r="I99" s="108"/>
      <c r="J99" s="109">
        <f>J165</f>
        <v>0</v>
      </c>
      <c r="K99" s="106"/>
    </row>
    <row r="100" spans="1:46" s="10" customFormat="1" ht="19.899999999999999" customHeight="1" x14ac:dyDescent="0.2">
      <c r="B100" s="110"/>
      <c r="D100" s="111" t="s">
        <v>104</v>
      </c>
      <c r="E100" s="112"/>
      <c r="F100" s="112"/>
      <c r="G100" s="112"/>
      <c r="H100" s="112"/>
      <c r="I100" s="112"/>
      <c r="J100" s="113">
        <f>J166</f>
        <v>0</v>
      </c>
      <c r="K100" s="110"/>
    </row>
    <row r="101" spans="1:46" s="10" customFormat="1" ht="19.899999999999999" customHeight="1" x14ac:dyDescent="0.2">
      <c r="B101" s="110"/>
      <c r="D101" s="111" t="s">
        <v>105</v>
      </c>
      <c r="E101" s="112"/>
      <c r="F101" s="112"/>
      <c r="G101" s="112"/>
      <c r="H101" s="112"/>
      <c r="I101" s="112"/>
      <c r="J101" s="113">
        <f>J195</f>
        <v>0</v>
      </c>
      <c r="K101" s="110"/>
    </row>
    <row r="102" spans="1:46" s="10" customFormat="1" ht="19.899999999999999" customHeight="1" x14ac:dyDescent="0.2">
      <c r="B102" s="110"/>
      <c r="D102" s="111" t="s">
        <v>244</v>
      </c>
      <c r="E102" s="112"/>
      <c r="F102" s="112"/>
      <c r="G102" s="112"/>
      <c r="H102" s="112"/>
      <c r="I102" s="112"/>
      <c r="J102" s="113">
        <f>J231</f>
        <v>0</v>
      </c>
      <c r="K102" s="110"/>
    </row>
    <row r="103" spans="1:46" s="2" customFormat="1" ht="21.95" customHeight="1" x14ac:dyDescent="0.2">
      <c r="A103" s="30"/>
      <c r="B103" s="31"/>
      <c r="C103" s="30"/>
      <c r="D103" s="30"/>
      <c r="E103" s="30"/>
      <c r="F103" s="30"/>
      <c r="G103" s="30"/>
      <c r="H103" s="30"/>
      <c r="I103" s="30"/>
      <c r="J103" s="30"/>
      <c r="K103" s="40"/>
      <c r="L103" s="30"/>
    </row>
    <row r="104" spans="1:46" s="2" customFormat="1" ht="6.95" customHeight="1" x14ac:dyDescent="0.2">
      <c r="A104" s="30"/>
      <c r="B104" s="31"/>
      <c r="C104" s="30"/>
      <c r="D104" s="30"/>
      <c r="E104" s="30"/>
      <c r="F104" s="30"/>
      <c r="G104" s="30"/>
      <c r="H104" s="30"/>
      <c r="I104" s="30"/>
      <c r="J104" s="30"/>
      <c r="K104" s="40"/>
      <c r="L104" s="30"/>
    </row>
    <row r="105" spans="1:46" s="2" customFormat="1" ht="29.25" customHeight="1" x14ac:dyDescent="0.2">
      <c r="A105" s="30"/>
      <c r="B105" s="31"/>
      <c r="C105" s="105" t="s">
        <v>106</v>
      </c>
      <c r="D105" s="30"/>
      <c r="E105" s="30"/>
      <c r="F105" s="30"/>
      <c r="G105" s="30"/>
      <c r="H105" s="30"/>
      <c r="I105" s="30"/>
      <c r="J105" s="114">
        <f>SUM(J106:J111)</f>
        <v>0</v>
      </c>
      <c r="K105" s="40"/>
      <c r="L105" s="30"/>
    </row>
    <row r="106" spans="1:46" s="2" customFormat="1" ht="18" customHeight="1" x14ac:dyDescent="0.2">
      <c r="A106" s="30"/>
      <c r="B106" s="115"/>
      <c r="C106" s="116"/>
      <c r="D106" s="268" t="s">
        <v>107</v>
      </c>
      <c r="E106" s="269"/>
      <c r="F106" s="269"/>
      <c r="G106" s="116"/>
      <c r="H106" s="116"/>
      <c r="I106" s="116"/>
      <c r="J106" s="118">
        <v>0</v>
      </c>
      <c r="K106" s="119"/>
      <c r="L106" s="116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1" t="s">
        <v>108</v>
      </c>
      <c r="AG106" s="120"/>
      <c r="AH106" s="120"/>
      <c r="AI106" s="120"/>
      <c r="AJ106" s="120"/>
      <c r="AK106" s="120"/>
      <c r="AL106" s="122" t="e">
        <f>IF(#REF!="základná",J106,0)</f>
        <v>#REF!</v>
      </c>
      <c r="AM106" s="122" t="e">
        <f>IF(#REF!="znížená",J106,0)</f>
        <v>#REF!</v>
      </c>
      <c r="AN106" s="122" t="e">
        <f>IF(#REF!="zákl. prenesená",J106,0)</f>
        <v>#REF!</v>
      </c>
      <c r="AO106" s="122" t="e">
        <f>IF(#REF!="zníž. prenesená",J106,0)</f>
        <v>#REF!</v>
      </c>
      <c r="AP106" s="122" t="e">
        <f>IF(#REF!="nulová",J106,0)</f>
        <v>#REF!</v>
      </c>
      <c r="AQ106" s="121" t="s">
        <v>77</v>
      </c>
      <c r="AR106" s="120"/>
      <c r="AS106" s="120"/>
      <c r="AT106" s="120"/>
    </row>
    <row r="107" spans="1:46" s="2" customFormat="1" ht="18" customHeight="1" x14ac:dyDescent="0.2">
      <c r="A107" s="30"/>
      <c r="B107" s="115"/>
      <c r="C107" s="116"/>
      <c r="D107" s="268" t="s">
        <v>109</v>
      </c>
      <c r="E107" s="269"/>
      <c r="F107" s="269"/>
      <c r="G107" s="116"/>
      <c r="H107" s="116"/>
      <c r="I107" s="116"/>
      <c r="J107" s="118">
        <v>0</v>
      </c>
      <c r="K107" s="119"/>
      <c r="L107" s="116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1" t="s">
        <v>108</v>
      </c>
      <c r="AG107" s="120"/>
      <c r="AH107" s="120"/>
      <c r="AI107" s="120"/>
      <c r="AJ107" s="120"/>
      <c r="AK107" s="120"/>
      <c r="AL107" s="122" t="e">
        <f>IF(#REF!="základná",J107,0)</f>
        <v>#REF!</v>
      </c>
      <c r="AM107" s="122" t="e">
        <f>IF(#REF!="znížená",J107,0)</f>
        <v>#REF!</v>
      </c>
      <c r="AN107" s="122" t="e">
        <f>IF(#REF!="zákl. prenesená",J107,0)</f>
        <v>#REF!</v>
      </c>
      <c r="AO107" s="122" t="e">
        <f>IF(#REF!="zníž. prenesená",J107,0)</f>
        <v>#REF!</v>
      </c>
      <c r="AP107" s="122" t="e">
        <f>IF(#REF!="nulová",J107,0)</f>
        <v>#REF!</v>
      </c>
      <c r="AQ107" s="121" t="s">
        <v>77</v>
      </c>
      <c r="AR107" s="120"/>
      <c r="AS107" s="120"/>
      <c r="AT107" s="120"/>
    </row>
    <row r="108" spans="1:46" s="2" customFormat="1" ht="18" customHeight="1" x14ac:dyDescent="0.2">
      <c r="A108" s="30"/>
      <c r="B108" s="115"/>
      <c r="C108" s="116"/>
      <c r="D108" s="268" t="s">
        <v>110</v>
      </c>
      <c r="E108" s="269"/>
      <c r="F108" s="269"/>
      <c r="G108" s="116"/>
      <c r="H108" s="116"/>
      <c r="I108" s="116"/>
      <c r="J108" s="118">
        <v>0</v>
      </c>
      <c r="K108" s="119"/>
      <c r="L108" s="116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1" t="s">
        <v>108</v>
      </c>
      <c r="AG108" s="120"/>
      <c r="AH108" s="120"/>
      <c r="AI108" s="120"/>
      <c r="AJ108" s="120"/>
      <c r="AK108" s="120"/>
      <c r="AL108" s="122" t="e">
        <f>IF(#REF!="základná",J108,0)</f>
        <v>#REF!</v>
      </c>
      <c r="AM108" s="122" t="e">
        <f>IF(#REF!="znížená",J108,0)</f>
        <v>#REF!</v>
      </c>
      <c r="AN108" s="122" t="e">
        <f>IF(#REF!="zákl. prenesená",J108,0)</f>
        <v>#REF!</v>
      </c>
      <c r="AO108" s="122" t="e">
        <f>IF(#REF!="zníž. prenesená",J108,0)</f>
        <v>#REF!</v>
      </c>
      <c r="AP108" s="122" t="e">
        <f>IF(#REF!="nulová",J108,0)</f>
        <v>#REF!</v>
      </c>
      <c r="AQ108" s="121" t="s">
        <v>77</v>
      </c>
      <c r="AR108" s="120"/>
      <c r="AS108" s="120"/>
      <c r="AT108" s="120"/>
    </row>
    <row r="109" spans="1:46" s="2" customFormat="1" ht="18" customHeight="1" x14ac:dyDescent="0.2">
      <c r="A109" s="30"/>
      <c r="B109" s="115"/>
      <c r="C109" s="116"/>
      <c r="D109" s="268" t="s">
        <v>111</v>
      </c>
      <c r="E109" s="269"/>
      <c r="F109" s="269"/>
      <c r="G109" s="116"/>
      <c r="H109" s="116"/>
      <c r="I109" s="116"/>
      <c r="J109" s="118">
        <v>0</v>
      </c>
      <c r="K109" s="119"/>
      <c r="L109" s="116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1" t="s">
        <v>108</v>
      </c>
      <c r="AG109" s="120"/>
      <c r="AH109" s="120"/>
      <c r="AI109" s="120"/>
      <c r="AJ109" s="120"/>
      <c r="AK109" s="120"/>
      <c r="AL109" s="122" t="e">
        <f>IF(#REF!="základná",J109,0)</f>
        <v>#REF!</v>
      </c>
      <c r="AM109" s="122" t="e">
        <f>IF(#REF!="znížená",J109,0)</f>
        <v>#REF!</v>
      </c>
      <c r="AN109" s="122" t="e">
        <f>IF(#REF!="zákl. prenesená",J109,0)</f>
        <v>#REF!</v>
      </c>
      <c r="AO109" s="122" t="e">
        <f>IF(#REF!="zníž. prenesená",J109,0)</f>
        <v>#REF!</v>
      </c>
      <c r="AP109" s="122" t="e">
        <f>IF(#REF!="nulová",J109,0)</f>
        <v>#REF!</v>
      </c>
      <c r="AQ109" s="121" t="s">
        <v>77</v>
      </c>
      <c r="AR109" s="120"/>
      <c r="AS109" s="120"/>
      <c r="AT109" s="120"/>
    </row>
    <row r="110" spans="1:46" s="2" customFormat="1" ht="18" customHeight="1" x14ac:dyDescent="0.2">
      <c r="A110" s="30"/>
      <c r="B110" s="115"/>
      <c r="C110" s="116"/>
      <c r="D110" s="268" t="s">
        <v>112</v>
      </c>
      <c r="E110" s="269"/>
      <c r="F110" s="269"/>
      <c r="G110" s="116"/>
      <c r="H110" s="116"/>
      <c r="I110" s="116"/>
      <c r="J110" s="118">
        <v>0</v>
      </c>
      <c r="K110" s="119"/>
      <c r="L110" s="116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1" t="s">
        <v>108</v>
      </c>
      <c r="AG110" s="120"/>
      <c r="AH110" s="120"/>
      <c r="AI110" s="120"/>
      <c r="AJ110" s="120"/>
      <c r="AK110" s="120"/>
      <c r="AL110" s="122" t="e">
        <f>IF(#REF!="základná",J110,0)</f>
        <v>#REF!</v>
      </c>
      <c r="AM110" s="122" t="e">
        <f>IF(#REF!="znížená",J110,0)</f>
        <v>#REF!</v>
      </c>
      <c r="AN110" s="122" t="e">
        <f>IF(#REF!="zákl. prenesená",J110,0)</f>
        <v>#REF!</v>
      </c>
      <c r="AO110" s="122" t="e">
        <f>IF(#REF!="zníž. prenesená",J110,0)</f>
        <v>#REF!</v>
      </c>
      <c r="AP110" s="122" t="e">
        <f>IF(#REF!="nulová",J110,0)</f>
        <v>#REF!</v>
      </c>
      <c r="AQ110" s="121" t="s">
        <v>77</v>
      </c>
      <c r="AR110" s="120"/>
      <c r="AS110" s="120"/>
      <c r="AT110" s="120"/>
    </row>
    <row r="111" spans="1:46" s="2" customFormat="1" ht="18" customHeight="1" x14ac:dyDescent="0.2">
      <c r="A111" s="30"/>
      <c r="B111" s="115"/>
      <c r="C111" s="116"/>
      <c r="D111" s="117" t="s">
        <v>113</v>
      </c>
      <c r="E111" s="116"/>
      <c r="F111" s="116"/>
      <c r="G111" s="116"/>
      <c r="H111" s="116"/>
      <c r="I111" s="116"/>
      <c r="J111" s="118"/>
      <c r="K111" s="119"/>
      <c r="L111" s="116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1" t="s">
        <v>114</v>
      </c>
      <c r="AG111" s="120"/>
      <c r="AH111" s="120"/>
      <c r="AI111" s="120"/>
      <c r="AJ111" s="120"/>
      <c r="AK111" s="120"/>
      <c r="AL111" s="122" t="e">
        <f>IF(#REF!="základná",J111,0)</f>
        <v>#REF!</v>
      </c>
      <c r="AM111" s="122" t="e">
        <f>IF(#REF!="znížená",J111,0)</f>
        <v>#REF!</v>
      </c>
      <c r="AN111" s="122" t="e">
        <f>IF(#REF!="zákl. prenesená",J111,0)</f>
        <v>#REF!</v>
      </c>
      <c r="AO111" s="122" t="e">
        <f>IF(#REF!="zníž. prenesená",J111,0)</f>
        <v>#REF!</v>
      </c>
      <c r="AP111" s="122" t="e">
        <f>IF(#REF!="nulová",J111,0)</f>
        <v>#REF!</v>
      </c>
      <c r="AQ111" s="121" t="s">
        <v>77</v>
      </c>
      <c r="AR111" s="120"/>
      <c r="AS111" s="120"/>
      <c r="AT111" s="120"/>
    </row>
    <row r="112" spans="1:46" s="2" customFormat="1" x14ac:dyDescent="0.2">
      <c r="A112" s="30"/>
      <c r="B112" s="31"/>
      <c r="C112" s="30"/>
      <c r="D112" s="30"/>
      <c r="E112" s="30"/>
      <c r="F112" s="30"/>
      <c r="G112" s="30"/>
      <c r="H112" s="30"/>
      <c r="I112" s="30"/>
      <c r="J112" s="30"/>
      <c r="K112" s="40"/>
      <c r="L112" s="30"/>
    </row>
    <row r="113" spans="1:12" s="2" customFormat="1" ht="29.25" customHeight="1" x14ac:dyDescent="0.2">
      <c r="A113" s="30"/>
      <c r="B113" s="31"/>
      <c r="C113" s="123" t="s">
        <v>115</v>
      </c>
      <c r="D113" s="96"/>
      <c r="E113" s="96"/>
      <c r="F113" s="96"/>
      <c r="G113" s="96"/>
      <c r="H113" s="96"/>
      <c r="I113" s="96"/>
      <c r="J113" s="124">
        <f>J105+J94</f>
        <v>0</v>
      </c>
      <c r="K113" s="40"/>
      <c r="L113" s="30"/>
    </row>
    <row r="114" spans="1:12" s="2" customFormat="1" ht="6.95" customHeight="1" x14ac:dyDescent="0.2">
      <c r="A114" s="30"/>
      <c r="B114" s="45"/>
      <c r="C114" s="46"/>
      <c r="D114" s="46"/>
      <c r="E114" s="46"/>
      <c r="F114" s="46"/>
      <c r="G114" s="46"/>
      <c r="H114" s="46"/>
      <c r="I114" s="46"/>
      <c r="J114" s="46"/>
      <c r="K114" s="40"/>
      <c r="L114" s="30"/>
    </row>
    <row r="118" spans="1:12" s="2" customFormat="1" ht="6.95" customHeight="1" x14ac:dyDescent="0.2">
      <c r="A118" s="30"/>
      <c r="B118" s="47"/>
      <c r="C118" s="48"/>
      <c r="D118" s="48"/>
      <c r="E118" s="48"/>
      <c r="F118" s="48"/>
      <c r="G118" s="48"/>
      <c r="H118" s="48"/>
      <c r="I118" s="48"/>
      <c r="J118" s="48"/>
      <c r="K118" s="40"/>
      <c r="L118" s="30"/>
    </row>
    <row r="119" spans="1:12" s="2" customFormat="1" ht="24.95" customHeight="1" x14ac:dyDescent="0.2">
      <c r="A119" s="30"/>
      <c r="B119" s="31"/>
      <c r="C119" s="20" t="s">
        <v>116</v>
      </c>
      <c r="D119" s="30"/>
      <c r="E119" s="30"/>
      <c r="F119" s="30"/>
      <c r="G119" s="30"/>
      <c r="H119" s="30"/>
      <c r="I119" s="30"/>
      <c r="J119" s="30"/>
      <c r="K119" s="40"/>
      <c r="L119" s="30"/>
    </row>
    <row r="120" spans="1:12" s="2" customFormat="1" ht="6.95" customHeight="1" x14ac:dyDescent="0.2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40"/>
      <c r="L120" s="30"/>
    </row>
    <row r="121" spans="1:12" s="2" customFormat="1" ht="12" customHeight="1" x14ac:dyDescent="0.2">
      <c r="A121" s="30"/>
      <c r="B121" s="31"/>
      <c r="C121" s="26" t="s">
        <v>14</v>
      </c>
      <c r="D121" s="30"/>
      <c r="E121" s="30"/>
      <c r="F121" s="30"/>
      <c r="G121" s="30"/>
      <c r="H121" s="30"/>
      <c r="I121" s="30"/>
      <c r="J121" s="30"/>
      <c r="K121" s="40"/>
      <c r="L121" s="30"/>
    </row>
    <row r="122" spans="1:12" s="2" customFormat="1" ht="16.5" customHeight="1" x14ac:dyDescent="0.2">
      <c r="A122" s="30"/>
      <c r="B122" s="31"/>
      <c r="C122" s="30"/>
      <c r="D122" s="30"/>
      <c r="E122" s="239" t="str">
        <f>E7</f>
        <v>Obnova telocvične na ZŠ Turnianska</v>
      </c>
      <c r="F122" s="270"/>
      <c r="G122" s="270"/>
      <c r="H122" s="270"/>
      <c r="I122" s="30"/>
      <c r="J122" s="30"/>
      <c r="K122" s="40"/>
      <c r="L122" s="30"/>
    </row>
    <row r="123" spans="1:12" s="2" customFormat="1" ht="6.95" customHeight="1" x14ac:dyDescent="0.2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40"/>
      <c r="L123" s="30"/>
    </row>
    <row r="124" spans="1:12" s="2" customFormat="1" ht="12" customHeight="1" x14ac:dyDescent="0.2">
      <c r="A124" s="30"/>
      <c r="B124" s="31"/>
      <c r="C124" s="26" t="s">
        <v>17</v>
      </c>
      <c r="D124" s="30"/>
      <c r="E124" s="30"/>
      <c r="F124" s="24" t="str">
        <f>F10</f>
        <v xml:space="preserve"> </v>
      </c>
      <c r="G124" s="30"/>
      <c r="H124" s="30"/>
      <c r="I124" s="26" t="s">
        <v>19</v>
      </c>
      <c r="J124" s="53" t="str">
        <f>IF(J10="","",J10)</f>
        <v/>
      </c>
      <c r="K124" s="40"/>
      <c r="L124" s="30"/>
    </row>
    <row r="125" spans="1:12" s="2" customFormat="1" ht="6.95" customHeight="1" x14ac:dyDescent="0.2">
      <c r="A125" s="30"/>
      <c r="B125" s="31"/>
      <c r="C125" s="30"/>
      <c r="D125" s="30"/>
      <c r="E125" s="30"/>
      <c r="F125" s="30"/>
      <c r="G125" s="30"/>
      <c r="H125" s="30"/>
      <c r="I125" s="30"/>
      <c r="J125" s="30"/>
      <c r="K125" s="40"/>
      <c r="L125" s="30"/>
    </row>
    <row r="126" spans="1:12" s="2" customFormat="1" ht="15.2" customHeight="1" x14ac:dyDescent="0.2">
      <c r="A126" s="30"/>
      <c r="B126" s="31"/>
      <c r="C126" s="26" t="s">
        <v>20</v>
      </c>
      <c r="D126" s="30"/>
      <c r="E126" s="30"/>
      <c r="F126" s="24"/>
      <c r="G126" s="30"/>
      <c r="H126" s="30"/>
      <c r="I126" s="26" t="s">
        <v>24</v>
      </c>
      <c r="J126" s="28" t="str">
        <f>E19</f>
        <v xml:space="preserve"> </v>
      </c>
      <c r="K126" s="40"/>
      <c r="L126" s="30"/>
    </row>
    <row r="127" spans="1:12" s="2" customFormat="1" ht="15.2" customHeight="1" x14ac:dyDescent="0.2">
      <c r="A127" s="30"/>
      <c r="B127" s="31"/>
      <c r="C127" s="26" t="s">
        <v>23</v>
      </c>
      <c r="D127" s="30"/>
      <c r="E127" s="30"/>
      <c r="F127" s="24">
        <f>IF(E16="","",E16)</f>
        <v>0</v>
      </c>
      <c r="G127" s="30"/>
      <c r="H127" s="30"/>
      <c r="I127" s="26" t="s">
        <v>26</v>
      </c>
      <c r="J127" s="28"/>
      <c r="K127" s="40"/>
      <c r="L127" s="30"/>
    </row>
    <row r="128" spans="1:12" s="2" customFormat="1" ht="10.35" customHeight="1" x14ac:dyDescent="0.2">
      <c r="A128" s="30"/>
      <c r="B128" s="31"/>
      <c r="C128" s="30"/>
      <c r="D128" s="30"/>
      <c r="E128" s="30"/>
      <c r="F128" s="30"/>
      <c r="G128" s="30"/>
      <c r="H128" s="30"/>
      <c r="I128" s="30"/>
      <c r="J128" s="30"/>
      <c r="K128" s="40"/>
      <c r="L128" s="30"/>
    </row>
    <row r="129" spans="1:46" s="11" customFormat="1" ht="29.25" customHeight="1" x14ac:dyDescent="0.2">
      <c r="A129" s="125"/>
      <c r="B129" s="126"/>
      <c r="C129" s="127" t="s">
        <v>117</v>
      </c>
      <c r="D129" s="128" t="s">
        <v>53</v>
      </c>
      <c r="E129" s="128" t="s">
        <v>49</v>
      </c>
      <c r="F129" s="128" t="s">
        <v>50</v>
      </c>
      <c r="G129" s="128" t="s">
        <v>118</v>
      </c>
      <c r="H129" s="128" t="s">
        <v>119</v>
      </c>
      <c r="I129" s="128" t="s">
        <v>120</v>
      </c>
      <c r="J129" s="129" t="s">
        <v>96</v>
      </c>
      <c r="K129" s="130"/>
      <c r="L129" s="125"/>
    </row>
    <row r="130" spans="1:46" s="2" customFormat="1" ht="22.9" customHeight="1" x14ac:dyDescent="0.25">
      <c r="A130" s="30"/>
      <c r="B130" s="31"/>
      <c r="C130" s="67" t="s">
        <v>92</v>
      </c>
      <c r="D130" s="30"/>
      <c r="E130" s="30"/>
      <c r="F130" s="30"/>
      <c r="G130" s="30"/>
      <c r="H130" s="30"/>
      <c r="I130" s="30"/>
      <c r="J130" s="131">
        <f>J131+J165</f>
        <v>0</v>
      </c>
      <c r="K130" s="31"/>
      <c r="L130" s="30"/>
      <c r="AA130" s="16" t="s">
        <v>67</v>
      </c>
      <c r="AB130" s="16" t="s">
        <v>98</v>
      </c>
      <c r="AR130" s="132" t="e">
        <f>AR131+AR165</f>
        <v>#REF!</v>
      </c>
    </row>
    <row r="131" spans="1:46" s="12" customFormat="1" ht="25.9" customHeight="1" x14ac:dyDescent="0.2">
      <c r="B131" s="133"/>
      <c r="D131" s="134" t="s">
        <v>67</v>
      </c>
      <c r="E131" s="135" t="s">
        <v>121</v>
      </c>
      <c r="F131" s="135" t="s">
        <v>122</v>
      </c>
      <c r="I131" s="136"/>
      <c r="J131" s="137">
        <f>J132+J150+J163</f>
        <v>0</v>
      </c>
      <c r="K131" s="133"/>
      <c r="M131" s="206"/>
      <c r="Y131" s="134" t="s">
        <v>73</v>
      </c>
      <c r="AA131" s="138" t="s">
        <v>67</v>
      </c>
      <c r="AB131" s="138" t="s">
        <v>68</v>
      </c>
      <c r="AF131" s="134" t="s">
        <v>123</v>
      </c>
      <c r="AR131" s="139">
        <f>AR132+AR150+AR163</f>
        <v>0</v>
      </c>
    </row>
    <row r="132" spans="1:46" s="12" customFormat="1" ht="22.9" customHeight="1" x14ac:dyDescent="0.2">
      <c r="B132" s="133"/>
      <c r="D132" s="134" t="s">
        <v>67</v>
      </c>
      <c r="E132" s="140" t="s">
        <v>124</v>
      </c>
      <c r="F132" s="140" t="s">
        <v>125</v>
      </c>
      <c r="I132" s="136"/>
      <c r="J132" s="141">
        <f>SUM(J133:J149)</f>
        <v>0</v>
      </c>
      <c r="K132" s="133"/>
      <c r="M132" s="206"/>
      <c r="Y132" s="134" t="s">
        <v>73</v>
      </c>
      <c r="AA132" s="138" t="s">
        <v>67</v>
      </c>
      <c r="AB132" s="138" t="s">
        <v>73</v>
      </c>
      <c r="AF132" s="134" t="s">
        <v>123</v>
      </c>
      <c r="AR132" s="139">
        <f>SUM(AR135:AR135)</f>
        <v>0</v>
      </c>
    </row>
    <row r="133" spans="1:46" s="12" customFormat="1" ht="22.9" customHeight="1" x14ac:dyDescent="0.2">
      <c r="B133" s="133"/>
      <c r="C133" s="142">
        <v>1</v>
      </c>
      <c r="D133" s="142" t="s">
        <v>141</v>
      </c>
      <c r="E133" s="143" t="s">
        <v>130</v>
      </c>
      <c r="F133" s="144" t="s">
        <v>275</v>
      </c>
      <c r="G133" s="145" t="s">
        <v>127</v>
      </c>
      <c r="H133" s="146">
        <v>446.2</v>
      </c>
      <c r="I133" s="147"/>
      <c r="J133" s="148">
        <f>ROUND(I133*H133,2)</f>
        <v>0</v>
      </c>
      <c r="K133" s="133"/>
      <c r="M133" s="206"/>
      <c r="Y133" s="134"/>
      <c r="AA133" s="138"/>
      <c r="AB133" s="138"/>
      <c r="AF133" s="134"/>
      <c r="AR133" s="139"/>
    </row>
    <row r="134" spans="1:46" s="12" customFormat="1" ht="22.9" customHeight="1" x14ac:dyDescent="0.2">
      <c r="B134" s="133"/>
      <c r="D134" s="134"/>
      <c r="E134" s="140"/>
      <c r="F134" s="140"/>
      <c r="I134" s="136"/>
      <c r="J134" s="141"/>
      <c r="K134" s="133"/>
      <c r="M134" s="206"/>
      <c r="Y134" s="134"/>
      <c r="AA134" s="138"/>
      <c r="AB134" s="138"/>
      <c r="AF134" s="134"/>
      <c r="AR134" s="139"/>
    </row>
    <row r="135" spans="1:46" s="2" customFormat="1" ht="24.2" customHeight="1" x14ac:dyDescent="0.2">
      <c r="A135" s="30"/>
      <c r="B135" s="115"/>
      <c r="C135" s="187">
        <v>2</v>
      </c>
      <c r="D135" s="187" t="s">
        <v>141</v>
      </c>
      <c r="E135" s="188" t="s">
        <v>130</v>
      </c>
      <c r="F135" s="189" t="s">
        <v>131</v>
      </c>
      <c r="G135" s="190" t="s">
        <v>132</v>
      </c>
      <c r="H135" s="191">
        <v>100</v>
      </c>
      <c r="I135" s="192"/>
      <c r="J135" s="193">
        <f>ROUND(I135*H135,2)</f>
        <v>0</v>
      </c>
      <c r="K135" s="31"/>
      <c r="L135" s="204"/>
      <c r="M135" s="204"/>
      <c r="N135" s="201"/>
      <c r="Y135" s="149" t="s">
        <v>128</v>
      </c>
      <c r="AA135" s="149" t="s">
        <v>126</v>
      </c>
      <c r="AB135" s="149" t="s">
        <v>77</v>
      </c>
      <c r="AF135" s="16" t="s">
        <v>123</v>
      </c>
      <c r="AL135" s="150" t="e">
        <f>IF(#REF!="základná",J135,0)</f>
        <v>#REF!</v>
      </c>
      <c r="AM135" s="150" t="e">
        <f>IF(#REF!="znížená",J135,0)</f>
        <v>#REF!</v>
      </c>
      <c r="AN135" s="150" t="e">
        <f>IF(#REF!="zákl. prenesená",J135,0)</f>
        <v>#REF!</v>
      </c>
      <c r="AO135" s="150" t="e">
        <f>IF(#REF!="zníž. prenesená",J135,0)</f>
        <v>#REF!</v>
      </c>
      <c r="AP135" s="150" t="e">
        <f>IF(#REF!="nulová",J135,0)</f>
        <v>#REF!</v>
      </c>
      <c r="AQ135" s="16" t="s">
        <v>77</v>
      </c>
      <c r="AR135" s="150">
        <f>ROUND(I135*H135,2)</f>
        <v>0</v>
      </c>
      <c r="AS135" s="16" t="s">
        <v>128</v>
      </c>
      <c r="AT135" s="149" t="s">
        <v>133</v>
      </c>
    </row>
    <row r="136" spans="1:46" s="2" customFormat="1" ht="12" customHeight="1" x14ac:dyDescent="0.2">
      <c r="A136" s="185"/>
      <c r="B136" s="115"/>
      <c r="C136" s="174"/>
      <c r="D136" s="174"/>
      <c r="E136" s="175"/>
      <c r="F136" s="176"/>
      <c r="G136" s="177"/>
      <c r="H136" s="180"/>
      <c r="I136" s="186"/>
      <c r="J136" s="178"/>
      <c r="K136" s="31"/>
      <c r="L136" s="204"/>
      <c r="M136" s="204"/>
      <c r="N136" s="201"/>
      <c r="Y136" s="149"/>
      <c r="AA136" s="149"/>
      <c r="AB136" s="149"/>
      <c r="AF136" s="16"/>
      <c r="AL136" s="150"/>
      <c r="AM136" s="150"/>
      <c r="AN136" s="150"/>
      <c r="AO136" s="150"/>
      <c r="AP136" s="150"/>
      <c r="AQ136" s="16"/>
      <c r="AR136" s="150"/>
      <c r="AS136" s="16"/>
      <c r="AT136" s="149"/>
    </row>
    <row r="137" spans="1:46" s="2" customFormat="1" ht="24.2" customHeight="1" x14ac:dyDescent="0.2">
      <c r="A137" s="185"/>
      <c r="B137" s="115"/>
      <c r="C137" s="142">
        <v>3</v>
      </c>
      <c r="D137" s="142" t="s">
        <v>126</v>
      </c>
      <c r="E137" s="143" t="s">
        <v>130</v>
      </c>
      <c r="F137" s="144" t="s">
        <v>257</v>
      </c>
      <c r="G137" s="145" t="s">
        <v>132</v>
      </c>
      <c r="H137" s="146">
        <v>100</v>
      </c>
      <c r="I137" s="147"/>
      <c r="J137" s="148">
        <f>ROUND(I137*H137,2)</f>
        <v>0</v>
      </c>
      <c r="K137" s="31"/>
      <c r="L137" s="204"/>
      <c r="M137" s="204"/>
      <c r="N137" s="201"/>
      <c r="Y137" s="149"/>
      <c r="AA137" s="149"/>
      <c r="AB137" s="149"/>
      <c r="AF137" s="16"/>
      <c r="AL137" s="150"/>
      <c r="AM137" s="150"/>
      <c r="AN137" s="150"/>
      <c r="AO137" s="150"/>
      <c r="AP137" s="150"/>
      <c r="AQ137" s="16"/>
      <c r="AR137" s="150"/>
      <c r="AS137" s="16"/>
      <c r="AT137" s="149"/>
    </row>
    <row r="138" spans="1:46" s="13" customFormat="1" ht="16.899999999999999" customHeight="1" x14ac:dyDescent="0.2">
      <c r="B138" s="151"/>
      <c r="C138" s="174"/>
      <c r="D138" s="174"/>
      <c r="E138" s="175"/>
      <c r="F138" s="176"/>
      <c r="G138" s="177"/>
      <c r="H138" s="180"/>
      <c r="I138" s="186"/>
      <c r="J138" s="178"/>
      <c r="K138" s="151"/>
      <c r="L138" s="204"/>
      <c r="M138" s="204"/>
      <c r="N138" s="201"/>
      <c r="AA138" s="153"/>
      <c r="AB138" s="153"/>
      <c r="AF138" s="153"/>
    </row>
    <row r="139" spans="1:46" s="13" customFormat="1" ht="27" customHeight="1" x14ac:dyDescent="0.2">
      <c r="B139" s="151"/>
      <c r="C139" s="142">
        <v>4</v>
      </c>
      <c r="D139" s="142" t="s">
        <v>126</v>
      </c>
      <c r="E139" s="143" t="s">
        <v>130</v>
      </c>
      <c r="F139" s="144" t="s">
        <v>229</v>
      </c>
      <c r="G139" s="145" t="s">
        <v>127</v>
      </c>
      <c r="H139" s="146">
        <v>98.5</v>
      </c>
      <c r="I139" s="147"/>
      <c r="J139" s="148">
        <f>ROUND(I139*H139,2)</f>
        <v>0</v>
      </c>
      <c r="K139" s="151"/>
      <c r="L139" s="204"/>
      <c r="M139" s="221"/>
      <c r="N139" s="201"/>
      <c r="P139" s="203"/>
      <c r="Q139" s="203"/>
      <c r="R139" s="203"/>
      <c r="AA139" s="153"/>
      <c r="AB139" s="153"/>
      <c r="AF139" s="153"/>
    </row>
    <row r="140" spans="1:46" s="13" customFormat="1" ht="10.9" customHeight="1" x14ac:dyDescent="0.2">
      <c r="B140" s="151"/>
      <c r="C140" s="174"/>
      <c r="D140" s="174"/>
      <c r="E140" s="175"/>
      <c r="F140" s="176"/>
      <c r="G140" s="177"/>
      <c r="H140" s="180"/>
      <c r="I140" s="186"/>
      <c r="J140" s="178"/>
      <c r="K140" s="151"/>
      <c r="L140" s="204"/>
      <c r="M140" s="221"/>
      <c r="N140" s="201"/>
      <c r="AA140" s="153"/>
      <c r="AB140" s="153"/>
      <c r="AF140" s="153"/>
    </row>
    <row r="141" spans="1:46" s="13" customFormat="1" ht="27" customHeight="1" x14ac:dyDescent="0.2">
      <c r="B141" s="151"/>
      <c r="C141" s="142">
        <v>5</v>
      </c>
      <c r="D141" s="142" t="s">
        <v>126</v>
      </c>
      <c r="E141" s="143" t="s">
        <v>130</v>
      </c>
      <c r="F141" s="144" t="s">
        <v>270</v>
      </c>
      <c r="G141" s="145" t="s">
        <v>271</v>
      </c>
      <c r="H141" s="146">
        <v>1</v>
      </c>
      <c r="I141" s="147"/>
      <c r="J141" s="148">
        <f>ROUND(I141*H141,2)</f>
        <v>0</v>
      </c>
      <c r="K141" s="151"/>
      <c r="L141" s="204"/>
      <c r="M141" s="221"/>
      <c r="N141" s="201"/>
      <c r="O141" s="203"/>
      <c r="P141" s="203"/>
      <c r="AA141" s="153"/>
      <c r="AB141" s="153"/>
      <c r="AF141" s="153"/>
    </row>
    <row r="142" spans="1:46" s="13" customFormat="1" ht="13.15" customHeight="1" x14ac:dyDescent="0.2">
      <c r="B142" s="151"/>
      <c r="C142" s="174"/>
      <c r="D142" s="174"/>
      <c r="E142" s="175"/>
      <c r="F142" s="176"/>
      <c r="G142" s="177"/>
      <c r="H142" s="180"/>
      <c r="I142" s="186"/>
      <c r="J142" s="178"/>
      <c r="K142" s="151"/>
      <c r="L142" s="204"/>
      <c r="M142" s="221"/>
      <c r="N142" s="201"/>
      <c r="AA142" s="153"/>
      <c r="AB142" s="153"/>
      <c r="AF142" s="153"/>
    </row>
    <row r="143" spans="1:46" s="13" customFormat="1" ht="28.15" customHeight="1" x14ac:dyDescent="0.2">
      <c r="B143" s="151"/>
      <c r="C143" s="142">
        <v>6</v>
      </c>
      <c r="D143" s="142" t="s">
        <v>126</v>
      </c>
      <c r="E143" s="143" t="s">
        <v>130</v>
      </c>
      <c r="F143" s="144" t="s">
        <v>258</v>
      </c>
      <c r="G143" s="145" t="s">
        <v>127</v>
      </c>
      <c r="H143" s="146">
        <v>325.3</v>
      </c>
      <c r="I143" s="147"/>
      <c r="J143" s="148">
        <f>ROUND(I143*H143,2)</f>
        <v>0</v>
      </c>
      <c r="K143" s="151"/>
      <c r="L143" s="204"/>
      <c r="M143" s="221"/>
      <c r="N143" s="201"/>
      <c r="AA143" s="153"/>
      <c r="AB143" s="153"/>
      <c r="AF143" s="153"/>
    </row>
    <row r="144" spans="1:46" s="13" customFormat="1" ht="20.45" customHeight="1" x14ac:dyDescent="0.2">
      <c r="B144" s="151"/>
      <c r="C144" s="174"/>
      <c r="D144" s="174"/>
      <c r="E144" s="175"/>
      <c r="F144" s="176"/>
      <c r="G144" s="177"/>
      <c r="H144" s="180"/>
      <c r="I144" s="186"/>
      <c r="J144" s="178"/>
      <c r="K144" s="151"/>
      <c r="L144" s="204"/>
      <c r="M144" s="221"/>
      <c r="N144" s="201"/>
      <c r="AA144" s="153"/>
      <c r="AB144" s="153"/>
      <c r="AF144" s="153"/>
    </row>
    <row r="145" spans="1:46" s="13" customFormat="1" ht="37.15" customHeight="1" x14ac:dyDescent="0.2">
      <c r="B145" s="151"/>
      <c r="C145" s="142">
        <v>7</v>
      </c>
      <c r="D145" s="142" t="s">
        <v>126</v>
      </c>
      <c r="E145" s="143" t="s">
        <v>130</v>
      </c>
      <c r="F145" s="144" t="s">
        <v>259</v>
      </c>
      <c r="G145" s="145" t="s">
        <v>127</v>
      </c>
      <c r="H145" s="146">
        <v>650.6</v>
      </c>
      <c r="I145" s="147"/>
      <c r="J145" s="148">
        <f>ROUND(I145*H145,2)</f>
        <v>0</v>
      </c>
      <c r="K145" s="151"/>
      <c r="L145" s="204"/>
      <c r="M145" s="221"/>
      <c r="N145" s="2"/>
      <c r="AA145" s="153"/>
      <c r="AB145" s="153"/>
      <c r="AF145" s="153"/>
    </row>
    <row r="146" spans="1:46" s="13" customFormat="1" ht="13.9" customHeight="1" x14ac:dyDescent="0.2">
      <c r="B146" s="151"/>
      <c r="C146" s="174"/>
      <c r="D146" s="174"/>
      <c r="E146" s="175"/>
      <c r="F146" s="176"/>
      <c r="G146" s="177"/>
      <c r="H146" s="180"/>
      <c r="I146" s="186"/>
      <c r="J146" s="178"/>
      <c r="K146" s="151"/>
      <c r="L146" s="204"/>
      <c r="M146" s="221"/>
      <c r="N146" s="201"/>
      <c r="AA146" s="153"/>
      <c r="AB146" s="153"/>
      <c r="AF146" s="153"/>
    </row>
    <row r="147" spans="1:46" s="13" customFormat="1" ht="19.149999999999999" customHeight="1" x14ac:dyDescent="0.2">
      <c r="B147" s="151"/>
      <c r="C147" s="142">
        <v>8</v>
      </c>
      <c r="D147" s="142" t="s">
        <v>126</v>
      </c>
      <c r="E147" s="143" t="s">
        <v>130</v>
      </c>
      <c r="F147" s="144" t="s">
        <v>268</v>
      </c>
      <c r="G147" s="145" t="s">
        <v>269</v>
      </c>
      <c r="H147" s="146">
        <v>25</v>
      </c>
      <c r="I147" s="147"/>
      <c r="J147" s="148">
        <f>ROUND(I147*H147,2)</f>
        <v>0</v>
      </c>
      <c r="K147" s="151"/>
      <c r="L147" s="204"/>
      <c r="M147" s="221"/>
      <c r="N147" s="201"/>
      <c r="AA147" s="153"/>
      <c r="AB147" s="153"/>
      <c r="AF147" s="153"/>
    </row>
    <row r="148" spans="1:46" s="13" customFormat="1" ht="9.6" customHeight="1" x14ac:dyDescent="0.2">
      <c r="B148" s="151"/>
      <c r="C148" s="174"/>
      <c r="D148" s="174"/>
      <c r="E148" s="175"/>
      <c r="F148" s="176"/>
      <c r="G148" s="177"/>
      <c r="H148" s="180"/>
      <c r="I148" s="186"/>
      <c r="J148" s="178"/>
      <c r="K148" s="151"/>
      <c r="L148" s="204"/>
      <c r="M148" s="221"/>
      <c r="N148" s="201"/>
      <c r="AA148" s="153"/>
      <c r="AB148" s="153"/>
      <c r="AF148" s="153"/>
    </row>
    <row r="149" spans="1:46" s="13" customFormat="1" ht="13.15" customHeight="1" x14ac:dyDescent="0.2">
      <c r="B149" s="151"/>
      <c r="C149" s="142">
        <v>9</v>
      </c>
      <c r="D149" s="142" t="s">
        <v>126</v>
      </c>
      <c r="E149" s="143" t="s">
        <v>130</v>
      </c>
      <c r="F149" s="144" t="s">
        <v>267</v>
      </c>
      <c r="G149" s="145" t="s">
        <v>269</v>
      </c>
      <c r="H149" s="146">
        <v>25</v>
      </c>
      <c r="I149" s="147"/>
      <c r="J149" s="148">
        <f>ROUND(I149*H149,2)</f>
        <v>0</v>
      </c>
      <c r="K149" s="151"/>
      <c r="L149" s="204"/>
      <c r="M149" s="204"/>
      <c r="N149" s="201"/>
      <c r="AA149" s="153"/>
      <c r="AB149" s="153"/>
      <c r="AF149" s="153"/>
    </row>
    <row r="150" spans="1:46" s="12" customFormat="1" ht="22.9" customHeight="1" x14ac:dyDescent="0.2">
      <c r="B150" s="133"/>
      <c r="D150" s="134" t="s">
        <v>67</v>
      </c>
      <c r="E150" s="140" t="s">
        <v>134</v>
      </c>
      <c r="F150" s="140" t="s">
        <v>135</v>
      </c>
      <c r="I150" s="136"/>
      <c r="J150" s="141">
        <f>SUM(J151:J162)</f>
        <v>0</v>
      </c>
      <c r="K150" s="133"/>
      <c r="L150" s="207"/>
      <c r="M150" s="204"/>
      <c r="N150" s="202"/>
      <c r="O150" s="217"/>
      <c r="P150" s="217"/>
      <c r="Q150" s="218"/>
      <c r="R150" s="217"/>
      <c r="S150" s="218"/>
      <c r="V150" s="206"/>
      <c r="Y150" s="134" t="s">
        <v>73</v>
      </c>
      <c r="AA150" s="138" t="s">
        <v>67</v>
      </c>
      <c r="AB150" s="138" t="s">
        <v>73</v>
      </c>
      <c r="AF150" s="134" t="s">
        <v>123</v>
      </c>
      <c r="AR150" s="139">
        <f>SUM(AR151:AR162)</f>
        <v>0</v>
      </c>
    </row>
    <row r="151" spans="1:46" s="2" customFormat="1" ht="24.2" customHeight="1" x14ac:dyDescent="0.2">
      <c r="A151" s="30"/>
      <c r="B151" s="115"/>
      <c r="C151" s="142">
        <v>10</v>
      </c>
      <c r="D151" s="142" t="s">
        <v>126</v>
      </c>
      <c r="E151" s="143" t="s">
        <v>136</v>
      </c>
      <c r="F151" s="144" t="s">
        <v>227</v>
      </c>
      <c r="G151" s="145" t="s">
        <v>230</v>
      </c>
      <c r="H151" s="146">
        <v>24</v>
      </c>
      <c r="I151" s="147"/>
      <c r="J151" s="148">
        <f>ROUND(I151*H151,2)</f>
        <v>0</v>
      </c>
      <c r="K151" s="31"/>
      <c r="L151" s="204"/>
      <c r="M151" s="204"/>
      <c r="N151" s="201"/>
      <c r="T151" s="208"/>
      <c r="U151" s="208"/>
      <c r="Y151" s="149" t="s">
        <v>128</v>
      </c>
      <c r="AA151" s="149" t="s">
        <v>126</v>
      </c>
      <c r="AB151" s="149" t="s">
        <v>77</v>
      </c>
      <c r="AF151" s="16" t="s">
        <v>123</v>
      </c>
      <c r="AL151" s="150" t="e">
        <f>IF(#REF!="základná",J151,0)</f>
        <v>#REF!</v>
      </c>
      <c r="AM151" s="150" t="e">
        <f>IF(#REF!="znížená",J151,0)</f>
        <v>#REF!</v>
      </c>
      <c r="AN151" s="150" t="e">
        <f>IF(#REF!="zákl. prenesená",J151,0)</f>
        <v>#REF!</v>
      </c>
      <c r="AO151" s="150" t="e">
        <f>IF(#REF!="zníž. prenesená",J151,0)</f>
        <v>#REF!</v>
      </c>
      <c r="AP151" s="150" t="e">
        <f>IF(#REF!="nulová",J151,0)</f>
        <v>#REF!</v>
      </c>
      <c r="AQ151" s="16" t="s">
        <v>77</v>
      </c>
      <c r="AR151" s="150">
        <f>ROUND(I151*H151,2)</f>
        <v>0</v>
      </c>
      <c r="AS151" s="16" t="s">
        <v>128</v>
      </c>
      <c r="AT151" s="149" t="s">
        <v>137</v>
      </c>
    </row>
    <row r="152" spans="1:46" s="2" customFormat="1" ht="15.6" customHeight="1" x14ac:dyDescent="0.2">
      <c r="A152" s="179"/>
      <c r="B152" s="115"/>
      <c r="C152" s="142"/>
      <c r="D152" s="142"/>
      <c r="E152" s="143"/>
      <c r="F152" s="144"/>
      <c r="G152" s="145"/>
      <c r="H152" s="146"/>
      <c r="I152" s="182"/>
      <c r="J152" s="148"/>
      <c r="K152" s="31"/>
      <c r="L152" s="204"/>
      <c r="M152" s="204"/>
      <c r="N152" s="201"/>
      <c r="Y152" s="149"/>
      <c r="AA152" s="149"/>
      <c r="AB152" s="149"/>
      <c r="AF152" s="16"/>
      <c r="AL152" s="150"/>
      <c r="AM152" s="150"/>
      <c r="AN152" s="150"/>
      <c r="AO152" s="150"/>
      <c r="AP152" s="150"/>
      <c r="AQ152" s="16"/>
      <c r="AR152" s="150"/>
      <c r="AS152" s="16"/>
      <c r="AT152" s="149"/>
    </row>
    <row r="153" spans="1:46" s="2" customFormat="1" ht="24.2" customHeight="1" x14ac:dyDescent="0.2">
      <c r="A153" s="30"/>
      <c r="B153" s="115"/>
      <c r="C153" s="142">
        <v>11</v>
      </c>
      <c r="D153" s="142" t="s">
        <v>126</v>
      </c>
      <c r="E153" s="143" t="s">
        <v>138</v>
      </c>
      <c r="F153" s="144" t="s">
        <v>228</v>
      </c>
      <c r="G153" s="145" t="s">
        <v>183</v>
      </c>
      <c r="H153" s="146">
        <v>31</v>
      </c>
      <c r="I153" s="147"/>
      <c r="J153" s="148">
        <f>ROUND(I153*H153,2)</f>
        <v>0</v>
      </c>
      <c r="K153" s="31"/>
      <c r="L153" s="204"/>
      <c r="M153" s="204"/>
      <c r="N153" s="201"/>
      <c r="Y153" s="149" t="s">
        <v>128</v>
      </c>
      <c r="AA153" s="149" t="s">
        <v>126</v>
      </c>
      <c r="AB153" s="149" t="s">
        <v>77</v>
      </c>
      <c r="AF153" s="16" t="s">
        <v>123</v>
      </c>
      <c r="AL153" s="150" t="e">
        <f>IF(#REF!="základná",J153,0)</f>
        <v>#REF!</v>
      </c>
      <c r="AM153" s="150" t="e">
        <f>IF(#REF!="znížená",J153,0)</f>
        <v>#REF!</v>
      </c>
      <c r="AN153" s="150" t="e">
        <f>IF(#REF!="zákl. prenesená",J153,0)</f>
        <v>#REF!</v>
      </c>
      <c r="AO153" s="150" t="e">
        <f>IF(#REF!="zníž. prenesená",J153,0)</f>
        <v>#REF!</v>
      </c>
      <c r="AP153" s="150" t="e">
        <f>IF(#REF!="nulová",J153,0)</f>
        <v>#REF!</v>
      </c>
      <c r="AQ153" s="16" t="s">
        <v>77</v>
      </c>
      <c r="AR153" s="150">
        <f>ROUND(I153*H153,2)</f>
        <v>0</v>
      </c>
      <c r="AS153" s="16" t="s">
        <v>128</v>
      </c>
      <c r="AT153" s="149" t="s">
        <v>140</v>
      </c>
    </row>
    <row r="154" spans="1:46" s="13" customFormat="1" x14ac:dyDescent="0.2">
      <c r="B154" s="151"/>
      <c r="D154" s="152" t="s">
        <v>129</v>
      </c>
      <c r="E154" s="153" t="s">
        <v>1</v>
      </c>
      <c r="F154" s="154"/>
      <c r="H154" s="155">
        <v>12</v>
      </c>
      <c r="I154" s="156"/>
      <c r="K154" s="151"/>
      <c r="L154" s="204"/>
      <c r="M154" s="204"/>
      <c r="N154" s="201"/>
      <c r="AA154" s="153" t="s">
        <v>129</v>
      </c>
      <c r="AB154" s="153" t="s">
        <v>77</v>
      </c>
      <c r="AC154" s="13" t="s">
        <v>77</v>
      </c>
      <c r="AD154" s="13" t="s">
        <v>25</v>
      </c>
      <c r="AE154" s="13" t="s">
        <v>73</v>
      </c>
      <c r="AF154" s="153" t="s">
        <v>123</v>
      </c>
    </row>
    <row r="155" spans="1:46" s="2" customFormat="1" ht="49.15" customHeight="1" x14ac:dyDescent="0.2">
      <c r="A155" s="30"/>
      <c r="B155" s="115"/>
      <c r="C155" s="194">
        <v>12</v>
      </c>
      <c r="D155" s="194" t="s">
        <v>141</v>
      </c>
      <c r="E155" s="195" t="s">
        <v>142</v>
      </c>
      <c r="F155" s="196" t="s">
        <v>251</v>
      </c>
      <c r="G155" s="197" t="s">
        <v>183</v>
      </c>
      <c r="H155" s="198">
        <v>31</v>
      </c>
      <c r="I155" s="199"/>
      <c r="J155" s="200">
        <f>ROUND(I155*H155,2)</f>
        <v>0</v>
      </c>
      <c r="K155" s="168"/>
      <c r="L155" s="204"/>
      <c r="M155" s="204"/>
      <c r="N155" s="201"/>
      <c r="Y155" s="149" t="s">
        <v>143</v>
      </c>
      <c r="AA155" s="149" t="s">
        <v>141</v>
      </c>
      <c r="AB155" s="149" t="s">
        <v>77</v>
      </c>
      <c r="AF155" s="16" t="s">
        <v>123</v>
      </c>
      <c r="AL155" s="150" t="e">
        <f>IF(#REF!="základná",J155,0)</f>
        <v>#REF!</v>
      </c>
      <c r="AM155" s="150" t="e">
        <f>IF(#REF!="znížená",J155,0)</f>
        <v>#REF!</v>
      </c>
      <c r="AN155" s="150" t="e">
        <f>IF(#REF!="zákl. prenesená",J155,0)</f>
        <v>#REF!</v>
      </c>
      <c r="AO155" s="150" t="e">
        <f>IF(#REF!="zníž. prenesená",J155,0)</f>
        <v>#REF!</v>
      </c>
      <c r="AP155" s="150" t="e">
        <f>IF(#REF!="nulová",J155,0)</f>
        <v>#REF!</v>
      </c>
      <c r="AQ155" s="16" t="s">
        <v>77</v>
      </c>
      <c r="AR155" s="150">
        <f>ROUND(I155*H155,2)</f>
        <v>0</v>
      </c>
      <c r="AS155" s="16" t="s">
        <v>128</v>
      </c>
      <c r="AT155" s="149" t="s">
        <v>144</v>
      </c>
    </row>
    <row r="156" spans="1:46" s="2" customFormat="1" ht="14.45" customHeight="1" x14ac:dyDescent="0.2">
      <c r="A156" s="30"/>
      <c r="B156" s="115"/>
      <c r="C156" s="142">
        <v>13</v>
      </c>
      <c r="D156" s="142" t="s">
        <v>126</v>
      </c>
      <c r="E156" s="143" t="s">
        <v>145</v>
      </c>
      <c r="F156" s="144" t="s">
        <v>146</v>
      </c>
      <c r="G156" s="145" t="s">
        <v>147</v>
      </c>
      <c r="H156" s="146">
        <v>18.350000000000001</v>
      </c>
      <c r="I156" s="147"/>
      <c r="J156" s="148">
        <f>ROUND(I156*H156,2)</f>
        <v>0</v>
      </c>
      <c r="K156" s="40"/>
      <c r="L156" s="204"/>
      <c r="M156" s="207"/>
      <c r="O156" s="219"/>
      <c r="S156" s="208"/>
      <c r="V156" s="208"/>
      <c r="Y156" s="149" t="s">
        <v>128</v>
      </c>
      <c r="AA156" s="149" t="s">
        <v>126</v>
      </c>
      <c r="AB156" s="149" t="s">
        <v>77</v>
      </c>
      <c r="AF156" s="16" t="s">
        <v>123</v>
      </c>
      <c r="AL156" s="150" t="e">
        <f>IF(#REF!="základná",J156,0)</f>
        <v>#REF!</v>
      </c>
      <c r="AM156" s="150" t="e">
        <f>IF(#REF!="znížená",J156,0)</f>
        <v>#REF!</v>
      </c>
      <c r="AN156" s="150" t="e">
        <f>IF(#REF!="zákl. prenesená",J156,0)</f>
        <v>#REF!</v>
      </c>
      <c r="AO156" s="150" t="e">
        <f>IF(#REF!="zníž. prenesená",J156,0)</f>
        <v>#REF!</v>
      </c>
      <c r="AP156" s="150" t="e">
        <f>IF(#REF!="nulová",J156,0)</f>
        <v>#REF!</v>
      </c>
      <c r="AQ156" s="16" t="s">
        <v>77</v>
      </c>
      <c r="AR156" s="150">
        <f>ROUND(I156*H156,2)</f>
        <v>0</v>
      </c>
      <c r="AS156" s="16" t="s">
        <v>128</v>
      </c>
      <c r="AT156" s="149" t="s">
        <v>148</v>
      </c>
    </row>
    <row r="157" spans="1:46" s="2" customFormat="1" ht="24.2" customHeight="1" x14ac:dyDescent="0.2">
      <c r="A157" s="30"/>
      <c r="B157" s="115"/>
      <c r="C157" s="142">
        <v>14</v>
      </c>
      <c r="D157" s="142" t="s">
        <v>126</v>
      </c>
      <c r="E157" s="143" t="s">
        <v>149</v>
      </c>
      <c r="F157" s="144" t="s">
        <v>150</v>
      </c>
      <c r="G157" s="145" t="s">
        <v>147</v>
      </c>
      <c r="H157" s="146">
        <f>H156</f>
        <v>18.350000000000001</v>
      </c>
      <c r="I157" s="147"/>
      <c r="J157" s="220">
        <f>ROUND(I157*H157,2)</f>
        <v>0</v>
      </c>
      <c r="L157" s="204"/>
      <c r="M157" s="204"/>
      <c r="S157" s="207"/>
      <c r="T157" s="208"/>
      <c r="Y157" s="149" t="s">
        <v>128</v>
      </c>
      <c r="AA157" s="149" t="s">
        <v>126</v>
      </c>
      <c r="AB157" s="149" t="s">
        <v>77</v>
      </c>
      <c r="AF157" s="16" t="s">
        <v>123</v>
      </c>
      <c r="AL157" s="150" t="e">
        <f>IF(#REF!="základná",J157,0)</f>
        <v>#REF!</v>
      </c>
      <c r="AM157" s="150" t="e">
        <f>IF(#REF!="znížená",J157,0)</f>
        <v>#REF!</v>
      </c>
      <c r="AN157" s="150" t="e">
        <f>IF(#REF!="zákl. prenesená",J157,0)</f>
        <v>#REF!</v>
      </c>
      <c r="AO157" s="150" t="e">
        <f>IF(#REF!="zníž. prenesená",J157,0)</f>
        <v>#REF!</v>
      </c>
      <c r="AP157" s="150" t="e">
        <f>IF(#REF!="nulová",J157,0)</f>
        <v>#REF!</v>
      </c>
      <c r="AQ157" s="16" t="s">
        <v>77</v>
      </c>
      <c r="AR157" s="150">
        <f>ROUND(I157*H157,2)</f>
        <v>0</v>
      </c>
      <c r="AS157" s="16" t="s">
        <v>128</v>
      </c>
      <c r="AT157" s="149" t="s">
        <v>151</v>
      </c>
    </row>
    <row r="158" spans="1:46" s="13" customFormat="1" x14ac:dyDescent="0.2">
      <c r="B158" s="151"/>
      <c r="D158" s="152"/>
      <c r="F158" s="154"/>
      <c r="H158" s="155"/>
      <c r="I158" s="156"/>
      <c r="K158" s="151"/>
      <c r="L158" s="204"/>
      <c r="M158" s="204"/>
      <c r="N158" s="201"/>
      <c r="AA158" s="153" t="s">
        <v>129</v>
      </c>
      <c r="AB158" s="153" t="s">
        <v>77</v>
      </c>
      <c r="AC158" s="13" t="s">
        <v>77</v>
      </c>
      <c r="AD158" s="13" t="s">
        <v>3</v>
      </c>
      <c r="AE158" s="13" t="s">
        <v>73</v>
      </c>
      <c r="AF158" s="153" t="s">
        <v>123</v>
      </c>
    </row>
    <row r="159" spans="1:46" s="2" customFormat="1" ht="24.2" customHeight="1" x14ac:dyDescent="0.2">
      <c r="A159" s="30"/>
      <c r="B159" s="115"/>
      <c r="C159" s="142">
        <v>15</v>
      </c>
      <c r="D159" s="142" t="s">
        <v>126</v>
      </c>
      <c r="E159" s="143" t="s">
        <v>152</v>
      </c>
      <c r="F159" s="144" t="s">
        <v>153</v>
      </c>
      <c r="G159" s="145" t="s">
        <v>147</v>
      </c>
      <c r="H159" s="146">
        <f>H157</f>
        <v>18.350000000000001</v>
      </c>
      <c r="I159" s="147"/>
      <c r="J159" s="148">
        <f>ROUND(I159*H159,2)</f>
        <v>0</v>
      </c>
      <c r="K159" s="31"/>
      <c r="L159" s="204"/>
      <c r="M159" s="204"/>
      <c r="N159" s="201"/>
      <c r="Y159" s="149" t="s">
        <v>128</v>
      </c>
      <c r="AA159" s="149" t="s">
        <v>126</v>
      </c>
      <c r="AB159" s="149" t="s">
        <v>77</v>
      </c>
      <c r="AF159" s="16" t="s">
        <v>123</v>
      </c>
      <c r="AL159" s="150" t="e">
        <f>IF(#REF!="základná",J159,0)</f>
        <v>#REF!</v>
      </c>
      <c r="AM159" s="150" t="e">
        <f>IF(#REF!="znížená",J159,0)</f>
        <v>#REF!</v>
      </c>
      <c r="AN159" s="150" t="e">
        <f>IF(#REF!="zákl. prenesená",J159,0)</f>
        <v>#REF!</v>
      </c>
      <c r="AO159" s="150" t="e">
        <f>IF(#REF!="zníž. prenesená",J159,0)</f>
        <v>#REF!</v>
      </c>
      <c r="AP159" s="150" t="e">
        <f>IF(#REF!="nulová",J159,0)</f>
        <v>#REF!</v>
      </c>
      <c r="AQ159" s="16" t="s">
        <v>77</v>
      </c>
      <c r="AR159" s="150">
        <f>ROUND(I159*H159,2)</f>
        <v>0</v>
      </c>
      <c r="AS159" s="16" t="s">
        <v>128</v>
      </c>
      <c r="AT159" s="149" t="s">
        <v>154</v>
      </c>
    </row>
    <row r="160" spans="1:46" s="2" customFormat="1" ht="24.2" customHeight="1" x14ac:dyDescent="0.2">
      <c r="A160" s="30"/>
      <c r="B160" s="115"/>
      <c r="C160" s="142">
        <v>16</v>
      </c>
      <c r="D160" s="142" t="s">
        <v>126</v>
      </c>
      <c r="E160" s="143" t="s">
        <v>155</v>
      </c>
      <c r="F160" s="144" t="s">
        <v>156</v>
      </c>
      <c r="G160" s="145" t="s">
        <v>147</v>
      </c>
      <c r="H160" s="146">
        <f>H159</f>
        <v>18.350000000000001</v>
      </c>
      <c r="I160" s="147"/>
      <c r="J160" s="148">
        <f>ROUND(I160*H160,2)</f>
        <v>0</v>
      </c>
      <c r="K160" s="31"/>
      <c r="L160" s="204"/>
      <c r="M160" s="204"/>
      <c r="N160" s="201"/>
      <c r="Y160" s="149" t="s">
        <v>128</v>
      </c>
      <c r="AA160" s="149" t="s">
        <v>126</v>
      </c>
      <c r="AB160" s="149" t="s">
        <v>77</v>
      </c>
      <c r="AF160" s="16" t="s">
        <v>123</v>
      </c>
      <c r="AL160" s="150" t="e">
        <f>IF(#REF!="základná",J160,0)</f>
        <v>#REF!</v>
      </c>
      <c r="AM160" s="150" t="e">
        <f>IF(#REF!="znížená",J160,0)</f>
        <v>#REF!</v>
      </c>
      <c r="AN160" s="150" t="e">
        <f>IF(#REF!="zákl. prenesená",J160,0)</f>
        <v>#REF!</v>
      </c>
      <c r="AO160" s="150" t="e">
        <f>IF(#REF!="zníž. prenesená",J160,0)</f>
        <v>#REF!</v>
      </c>
      <c r="AP160" s="150" t="e">
        <f>IF(#REF!="nulová",J160,0)</f>
        <v>#REF!</v>
      </c>
      <c r="AQ160" s="16" t="s">
        <v>77</v>
      </c>
      <c r="AR160" s="150">
        <f>ROUND(I160*H160,2)</f>
        <v>0</v>
      </c>
      <c r="AS160" s="16" t="s">
        <v>128</v>
      </c>
      <c r="AT160" s="149" t="s">
        <v>157</v>
      </c>
    </row>
    <row r="161" spans="1:46" s="13" customFormat="1" x14ac:dyDescent="0.2">
      <c r="B161" s="151"/>
      <c r="D161" s="152"/>
      <c r="F161" s="154"/>
      <c r="H161" s="155"/>
      <c r="I161" s="156"/>
      <c r="K161" s="151"/>
      <c r="L161" s="204"/>
      <c r="M161" s="204"/>
      <c r="N161" s="201"/>
      <c r="AA161" s="153" t="s">
        <v>129</v>
      </c>
      <c r="AB161" s="153" t="s">
        <v>77</v>
      </c>
      <c r="AC161" s="13" t="s">
        <v>77</v>
      </c>
      <c r="AD161" s="13" t="s">
        <v>3</v>
      </c>
      <c r="AE161" s="13" t="s">
        <v>73</v>
      </c>
      <c r="AF161" s="153" t="s">
        <v>123</v>
      </c>
    </row>
    <row r="162" spans="1:46" s="2" customFormat="1" ht="24.2" customHeight="1" x14ac:dyDescent="0.2">
      <c r="A162" s="30"/>
      <c r="B162" s="115"/>
      <c r="C162" s="142">
        <v>17</v>
      </c>
      <c r="D162" s="142" t="s">
        <v>126</v>
      </c>
      <c r="E162" s="143" t="s">
        <v>158</v>
      </c>
      <c r="F162" s="144" t="s">
        <v>159</v>
      </c>
      <c r="G162" s="145" t="s">
        <v>147</v>
      </c>
      <c r="H162" s="146">
        <f>H160</f>
        <v>18.350000000000001</v>
      </c>
      <c r="I162" s="147"/>
      <c r="J162" s="148">
        <f>ROUND(I162*H162,2)</f>
        <v>0</v>
      </c>
      <c r="K162" s="31"/>
      <c r="L162" s="204"/>
      <c r="M162" s="204"/>
      <c r="N162" s="201"/>
      <c r="Y162" s="149" t="s">
        <v>128</v>
      </c>
      <c r="AA162" s="149" t="s">
        <v>126</v>
      </c>
      <c r="AB162" s="149" t="s">
        <v>77</v>
      </c>
      <c r="AF162" s="16" t="s">
        <v>123</v>
      </c>
      <c r="AL162" s="150" t="e">
        <f>IF(#REF!="základná",J162,0)</f>
        <v>#REF!</v>
      </c>
      <c r="AM162" s="150" t="e">
        <f>IF(#REF!="znížená",J162,0)</f>
        <v>#REF!</v>
      </c>
      <c r="AN162" s="150" t="e">
        <f>IF(#REF!="zákl. prenesená",J162,0)</f>
        <v>#REF!</v>
      </c>
      <c r="AO162" s="150" t="e">
        <f>IF(#REF!="zníž. prenesená",J162,0)</f>
        <v>#REF!</v>
      </c>
      <c r="AP162" s="150" t="e">
        <f>IF(#REF!="nulová",J162,0)</f>
        <v>#REF!</v>
      </c>
      <c r="AQ162" s="16" t="s">
        <v>77</v>
      </c>
      <c r="AR162" s="150">
        <f>ROUND(I162*H162,2)</f>
        <v>0</v>
      </c>
      <c r="AS162" s="16" t="s">
        <v>128</v>
      </c>
      <c r="AT162" s="149" t="s">
        <v>160</v>
      </c>
    </row>
    <row r="163" spans="1:46" s="12" customFormat="1" ht="22.9" customHeight="1" x14ac:dyDescent="0.2">
      <c r="B163" s="133"/>
      <c r="D163" s="134" t="s">
        <v>67</v>
      </c>
      <c r="E163" s="140" t="s">
        <v>161</v>
      </c>
      <c r="F163" s="140" t="s">
        <v>162</v>
      </c>
      <c r="I163" s="136"/>
      <c r="J163" s="141">
        <f>AR163</f>
        <v>0</v>
      </c>
      <c r="K163" s="133"/>
      <c r="L163" s="205"/>
      <c r="M163" s="205"/>
      <c r="N163" s="202"/>
      <c r="Y163" s="134" t="s">
        <v>73</v>
      </c>
      <c r="AA163" s="138" t="s">
        <v>67</v>
      </c>
      <c r="AB163" s="138" t="s">
        <v>73</v>
      </c>
      <c r="AF163" s="134" t="s">
        <v>123</v>
      </c>
      <c r="AR163" s="139">
        <f>AR164</f>
        <v>0</v>
      </c>
    </row>
    <row r="164" spans="1:46" s="2" customFormat="1" ht="24.2" customHeight="1" x14ac:dyDescent="0.2">
      <c r="A164" s="30"/>
      <c r="B164" s="115"/>
      <c r="C164" s="142">
        <v>18</v>
      </c>
      <c r="D164" s="142" t="s">
        <v>126</v>
      </c>
      <c r="E164" s="143" t="s">
        <v>163</v>
      </c>
      <c r="F164" s="144" t="s">
        <v>164</v>
      </c>
      <c r="G164" s="145" t="s">
        <v>147</v>
      </c>
      <c r="H164" s="146">
        <v>1.643</v>
      </c>
      <c r="I164" s="147"/>
      <c r="J164" s="148">
        <f>ROUND(I164*H164,2)</f>
        <v>0</v>
      </c>
      <c r="K164" s="31"/>
      <c r="L164" s="204"/>
      <c r="M164" s="204"/>
      <c r="N164" s="201"/>
      <c r="Y164" s="149" t="s">
        <v>128</v>
      </c>
      <c r="AA164" s="149" t="s">
        <v>126</v>
      </c>
      <c r="AB164" s="149" t="s">
        <v>77</v>
      </c>
      <c r="AF164" s="16" t="s">
        <v>123</v>
      </c>
      <c r="AL164" s="150" t="e">
        <f>IF(#REF!="základná",J164,0)</f>
        <v>#REF!</v>
      </c>
      <c r="AM164" s="150" t="e">
        <f>IF(#REF!="znížená",J164,0)</f>
        <v>#REF!</v>
      </c>
      <c r="AN164" s="150" t="e">
        <f>IF(#REF!="zákl. prenesená",J164,0)</f>
        <v>#REF!</v>
      </c>
      <c r="AO164" s="150" t="e">
        <f>IF(#REF!="zníž. prenesená",J164,0)</f>
        <v>#REF!</v>
      </c>
      <c r="AP164" s="150" t="e">
        <f>IF(#REF!="nulová",J164,0)</f>
        <v>#REF!</v>
      </c>
      <c r="AQ164" s="16" t="s">
        <v>77</v>
      </c>
      <c r="AR164" s="150">
        <f>ROUND(I164*H164,2)</f>
        <v>0</v>
      </c>
      <c r="AS164" s="16" t="s">
        <v>128</v>
      </c>
      <c r="AT164" s="149" t="s">
        <v>165</v>
      </c>
    </row>
    <row r="165" spans="1:46" s="12" customFormat="1" ht="25.9" customHeight="1" x14ac:dyDescent="0.2">
      <c r="B165" s="133"/>
      <c r="D165" s="134" t="s">
        <v>67</v>
      </c>
      <c r="E165" s="135" t="s">
        <v>166</v>
      </c>
      <c r="F165" s="135" t="s">
        <v>167</v>
      </c>
      <c r="I165" s="136"/>
      <c r="J165" s="137">
        <f>J166+J195+J231</f>
        <v>0</v>
      </c>
      <c r="K165" s="133"/>
      <c r="L165" s="205"/>
      <c r="M165" s="205"/>
      <c r="N165" s="202"/>
      <c r="Y165" s="134" t="s">
        <v>77</v>
      </c>
      <c r="AA165" s="138" t="s">
        <v>67</v>
      </c>
      <c r="AB165" s="138" t="s">
        <v>68</v>
      </c>
      <c r="AF165" s="134" t="s">
        <v>123</v>
      </c>
      <c r="AR165" s="139" t="e">
        <f>#REF!+AR166+AR195+AR231</f>
        <v>#REF!</v>
      </c>
    </row>
    <row r="166" spans="1:46" s="12" customFormat="1" ht="22.9" customHeight="1" x14ac:dyDescent="0.2">
      <c r="B166" s="133"/>
      <c r="D166" s="134" t="s">
        <v>67</v>
      </c>
      <c r="E166" s="140" t="s">
        <v>170</v>
      </c>
      <c r="F166" s="140" t="s">
        <v>171</v>
      </c>
      <c r="I166" s="136"/>
      <c r="J166" s="141">
        <f>SUM(J167:J194)</f>
        <v>0</v>
      </c>
      <c r="K166" s="133"/>
      <c r="L166" s="205"/>
      <c r="M166" s="205"/>
      <c r="N166" s="202"/>
      <c r="Y166" s="134" t="s">
        <v>77</v>
      </c>
      <c r="AA166" s="138" t="s">
        <v>67</v>
      </c>
      <c r="AB166" s="138" t="s">
        <v>73</v>
      </c>
      <c r="AF166" s="134" t="s">
        <v>123</v>
      </c>
      <c r="AR166" s="139">
        <f>SUM(AR167:AR194)</f>
        <v>0</v>
      </c>
    </row>
    <row r="167" spans="1:46" s="2" customFormat="1" ht="24.2" customHeight="1" x14ac:dyDescent="0.2">
      <c r="A167" s="30"/>
      <c r="B167" s="115"/>
      <c r="C167" s="142">
        <v>19</v>
      </c>
      <c r="D167" s="142" t="s">
        <v>126</v>
      </c>
      <c r="E167" s="143" t="s">
        <v>172</v>
      </c>
      <c r="F167" s="144" t="s">
        <v>231</v>
      </c>
      <c r="G167" s="145" t="s">
        <v>127</v>
      </c>
      <c r="H167" s="146">
        <v>223.25</v>
      </c>
      <c r="I167" s="147"/>
      <c r="J167" s="148">
        <f>ROUND(I167*H167,2)</f>
        <v>0</v>
      </c>
      <c r="K167" s="31"/>
      <c r="L167" s="204"/>
      <c r="M167" s="207"/>
      <c r="N167" s="201"/>
      <c r="Y167" s="149" t="s">
        <v>169</v>
      </c>
      <c r="AA167" s="149" t="s">
        <v>126</v>
      </c>
      <c r="AB167" s="149" t="s">
        <v>77</v>
      </c>
      <c r="AF167" s="16" t="s">
        <v>123</v>
      </c>
      <c r="AL167" s="150" t="e">
        <f>IF(#REF!="základná",J167,0)</f>
        <v>#REF!</v>
      </c>
      <c r="AM167" s="150" t="e">
        <f>IF(#REF!="znížená",J167,0)</f>
        <v>#REF!</v>
      </c>
      <c r="AN167" s="150" t="e">
        <f>IF(#REF!="zákl. prenesená",J167,0)</f>
        <v>#REF!</v>
      </c>
      <c r="AO167" s="150" t="e">
        <f>IF(#REF!="zníž. prenesená",J167,0)</f>
        <v>#REF!</v>
      </c>
      <c r="AP167" s="150" t="e">
        <f>IF(#REF!="nulová",J167,0)</f>
        <v>#REF!</v>
      </c>
      <c r="AQ167" s="16" t="s">
        <v>77</v>
      </c>
      <c r="AR167" s="150">
        <f>ROUND(I167*H167,2)</f>
        <v>0</v>
      </c>
      <c r="AS167" s="16" t="s">
        <v>169</v>
      </c>
      <c r="AT167" s="149" t="s">
        <v>173</v>
      </c>
    </row>
    <row r="168" spans="1:46" s="2" customFormat="1" ht="13.9" customHeight="1" x14ac:dyDescent="0.2">
      <c r="A168" s="179"/>
      <c r="B168" s="115"/>
      <c r="C168" s="142"/>
      <c r="D168" s="142"/>
      <c r="E168" s="143"/>
      <c r="F168" s="144"/>
      <c r="G168" s="145"/>
      <c r="H168" s="146"/>
      <c r="I168" s="182"/>
      <c r="J168" s="148"/>
      <c r="K168" s="31"/>
      <c r="L168" s="204"/>
      <c r="M168" s="201"/>
      <c r="N168" s="201"/>
      <c r="Y168" s="149"/>
      <c r="AA168" s="149"/>
      <c r="AB168" s="149"/>
      <c r="AF168" s="16"/>
      <c r="AL168" s="150"/>
      <c r="AM168" s="150"/>
      <c r="AN168" s="150"/>
      <c r="AO168" s="150"/>
      <c r="AP168" s="150"/>
      <c r="AQ168" s="16"/>
      <c r="AR168" s="150"/>
      <c r="AS168" s="16"/>
      <c r="AT168" s="149"/>
    </row>
    <row r="169" spans="1:46" s="2" customFormat="1" ht="24.2" customHeight="1" x14ac:dyDescent="0.2">
      <c r="A169" s="30"/>
      <c r="B169" s="115"/>
      <c r="C169" s="142">
        <v>20</v>
      </c>
      <c r="D169" s="142" t="s">
        <v>126</v>
      </c>
      <c r="E169" s="143" t="s">
        <v>174</v>
      </c>
      <c r="F169" s="144" t="s">
        <v>175</v>
      </c>
      <c r="G169" s="145" t="s">
        <v>127</v>
      </c>
      <c r="H169" s="146">
        <v>223.25</v>
      </c>
      <c r="I169" s="147"/>
      <c r="J169" s="148">
        <f>ROUND(I169*H169,2)</f>
        <v>0</v>
      </c>
      <c r="K169" s="31"/>
      <c r="L169" s="204"/>
      <c r="M169" s="201"/>
      <c r="N169" s="201"/>
      <c r="Y169" s="149" t="s">
        <v>169</v>
      </c>
      <c r="AA169" s="149" t="s">
        <v>126</v>
      </c>
      <c r="AB169" s="149" t="s">
        <v>77</v>
      </c>
      <c r="AF169" s="16" t="s">
        <v>123</v>
      </c>
      <c r="AL169" s="150" t="e">
        <f>IF(#REF!="základná",J169,0)</f>
        <v>#REF!</v>
      </c>
      <c r="AM169" s="150" t="e">
        <f>IF(#REF!="znížená",J169,0)</f>
        <v>#REF!</v>
      </c>
      <c r="AN169" s="150" t="e">
        <f>IF(#REF!="zákl. prenesená",J169,0)</f>
        <v>#REF!</v>
      </c>
      <c r="AO169" s="150" t="e">
        <f>IF(#REF!="zníž. prenesená",J169,0)</f>
        <v>#REF!</v>
      </c>
      <c r="AP169" s="150" t="e">
        <f>IF(#REF!="nulová",J169,0)</f>
        <v>#REF!</v>
      </c>
      <c r="AQ169" s="16" t="s">
        <v>77</v>
      </c>
      <c r="AR169" s="150">
        <f>ROUND(I169*H169,2)</f>
        <v>0</v>
      </c>
      <c r="AS169" s="16" t="s">
        <v>169</v>
      </c>
      <c r="AT169" s="149" t="s">
        <v>176</v>
      </c>
    </row>
    <row r="170" spans="1:46" s="13" customFormat="1" x14ac:dyDescent="0.2">
      <c r="B170" s="151"/>
      <c r="D170" s="152"/>
      <c r="E170" s="153"/>
      <c r="F170" s="154"/>
      <c r="H170" s="155"/>
      <c r="I170" s="156"/>
      <c r="K170" s="151"/>
      <c r="L170" s="204"/>
      <c r="M170" s="201"/>
      <c r="N170" s="201"/>
      <c r="AA170" s="153" t="s">
        <v>129</v>
      </c>
      <c r="AB170" s="153" t="s">
        <v>77</v>
      </c>
      <c r="AC170" s="13" t="s">
        <v>77</v>
      </c>
      <c r="AD170" s="13" t="s">
        <v>25</v>
      </c>
      <c r="AE170" s="13" t="s">
        <v>68</v>
      </c>
      <c r="AF170" s="153" t="s">
        <v>123</v>
      </c>
    </row>
    <row r="171" spans="1:46" s="13" customFormat="1" ht="12" x14ac:dyDescent="0.2">
      <c r="B171" s="151"/>
      <c r="C171" s="142">
        <v>21</v>
      </c>
      <c r="D171" s="142" t="s">
        <v>126</v>
      </c>
      <c r="E171" s="143" t="s">
        <v>174</v>
      </c>
      <c r="F171" s="144" t="s">
        <v>254</v>
      </c>
      <c r="G171" s="145" t="s">
        <v>168</v>
      </c>
      <c r="H171" s="146">
        <v>1</v>
      </c>
      <c r="I171" s="147"/>
      <c r="J171" s="148">
        <f>ROUND(I171*H171,2)</f>
        <v>0</v>
      </c>
      <c r="K171" s="151"/>
      <c r="L171" s="204"/>
      <c r="M171" s="201"/>
      <c r="N171" s="201"/>
      <c r="AA171" s="153" t="s">
        <v>129</v>
      </c>
      <c r="AB171" s="153" t="s">
        <v>77</v>
      </c>
      <c r="AC171" s="13" t="s">
        <v>77</v>
      </c>
      <c r="AD171" s="13" t="s">
        <v>25</v>
      </c>
      <c r="AE171" s="13" t="s">
        <v>68</v>
      </c>
      <c r="AF171" s="153" t="s">
        <v>123</v>
      </c>
    </row>
    <row r="172" spans="1:46" s="14" customFormat="1" x14ac:dyDescent="0.2">
      <c r="B172" s="157"/>
      <c r="D172" s="152"/>
      <c r="E172" s="158"/>
      <c r="F172" s="159"/>
      <c r="H172" s="160"/>
      <c r="I172" s="161"/>
      <c r="K172" s="157"/>
      <c r="L172" s="204"/>
      <c r="M172" s="201"/>
      <c r="N172" s="201"/>
      <c r="AA172" s="158" t="s">
        <v>129</v>
      </c>
      <c r="AB172" s="158" t="s">
        <v>77</v>
      </c>
      <c r="AC172" s="14" t="s">
        <v>128</v>
      </c>
      <c r="AD172" s="14" t="s">
        <v>25</v>
      </c>
      <c r="AE172" s="14" t="s">
        <v>73</v>
      </c>
      <c r="AF172" s="158" t="s">
        <v>123</v>
      </c>
    </row>
    <row r="173" spans="1:46" s="2" customFormat="1" ht="33.950000000000003" customHeight="1" x14ac:dyDescent="0.2">
      <c r="A173" s="30"/>
      <c r="B173" s="115"/>
      <c r="C173" s="142">
        <v>22</v>
      </c>
      <c r="D173" s="142" t="s">
        <v>126</v>
      </c>
      <c r="E173" s="143" t="s">
        <v>177</v>
      </c>
      <c r="F173" s="144" t="s">
        <v>255</v>
      </c>
      <c r="G173" s="145" t="s">
        <v>127</v>
      </c>
      <c r="H173" s="146">
        <v>261.76</v>
      </c>
      <c r="I173" s="147"/>
      <c r="J173" s="148">
        <f>ROUND(I173*H173,2)</f>
        <v>0</v>
      </c>
      <c r="K173" s="31"/>
      <c r="L173" s="208"/>
      <c r="M173" s="207"/>
      <c r="N173" s="201"/>
      <c r="S173" s="207"/>
      <c r="Y173" s="149" t="s">
        <v>169</v>
      </c>
      <c r="AA173" s="149" t="s">
        <v>126</v>
      </c>
      <c r="AB173" s="149" t="s">
        <v>77</v>
      </c>
      <c r="AF173" s="16" t="s">
        <v>123</v>
      </c>
      <c r="AL173" s="150" t="e">
        <f>IF(#REF!="základná",J173,0)</f>
        <v>#REF!</v>
      </c>
      <c r="AM173" s="150" t="e">
        <f>IF(#REF!="znížená",J173,0)</f>
        <v>#REF!</v>
      </c>
      <c r="AN173" s="150" t="e">
        <f>IF(#REF!="zákl. prenesená",J173,0)</f>
        <v>#REF!</v>
      </c>
      <c r="AO173" s="150" t="e">
        <f>IF(#REF!="zníž. prenesená",J173,0)</f>
        <v>#REF!</v>
      </c>
      <c r="AP173" s="150" t="e">
        <f>IF(#REF!="nulová",J173,0)</f>
        <v>#REF!</v>
      </c>
      <c r="AQ173" s="16" t="s">
        <v>77</v>
      </c>
      <c r="AR173" s="150">
        <f>ROUND(I173*H173,2)</f>
        <v>0</v>
      </c>
      <c r="AS173" s="16" t="s">
        <v>169</v>
      </c>
      <c r="AT173" s="149" t="s">
        <v>178</v>
      </c>
    </row>
    <row r="174" spans="1:46" s="13" customFormat="1" x14ac:dyDescent="0.2">
      <c r="B174" s="151"/>
      <c r="D174" s="152"/>
      <c r="E174" s="152" t="s">
        <v>129</v>
      </c>
      <c r="F174" s="153" t="s">
        <v>245</v>
      </c>
      <c r="G174" s="154">
        <v>364</v>
      </c>
      <c r="H174" s="155"/>
      <c r="I174" s="156"/>
      <c r="K174" s="151"/>
      <c r="L174" s="204"/>
      <c r="M174" s="201"/>
      <c r="N174" s="201"/>
      <c r="S174" s="214"/>
      <c r="AA174" s="153" t="s">
        <v>129</v>
      </c>
      <c r="AB174" s="153" t="s">
        <v>77</v>
      </c>
      <c r="AC174" s="13" t="s">
        <v>77</v>
      </c>
      <c r="AD174" s="13" t="s">
        <v>25</v>
      </c>
      <c r="AE174" s="13" t="s">
        <v>68</v>
      </c>
      <c r="AF174" s="153" t="s">
        <v>123</v>
      </c>
    </row>
    <row r="175" spans="1:46" s="13" customFormat="1" x14ac:dyDescent="0.2">
      <c r="B175" s="151"/>
      <c r="D175" s="152"/>
      <c r="E175" s="152"/>
      <c r="F175" s="153" t="s">
        <v>246</v>
      </c>
      <c r="G175" s="154"/>
      <c r="H175" s="155"/>
      <c r="I175" s="156"/>
      <c r="K175" s="151"/>
      <c r="L175" s="204"/>
      <c r="M175" s="201"/>
      <c r="N175" s="201"/>
      <c r="AA175" s="153"/>
      <c r="AB175" s="153"/>
      <c r="AF175" s="153"/>
    </row>
    <row r="176" spans="1:46" s="13" customFormat="1" x14ac:dyDescent="0.2">
      <c r="B176" s="151"/>
      <c r="D176" s="152"/>
      <c r="E176" s="152"/>
      <c r="F176" s="153" t="s">
        <v>279</v>
      </c>
      <c r="G176" s="154"/>
      <c r="H176" s="155"/>
      <c r="I176" s="156"/>
      <c r="K176" s="151"/>
      <c r="L176" s="204"/>
      <c r="M176" s="201"/>
      <c r="N176" s="201"/>
      <c r="AA176" s="153"/>
      <c r="AB176" s="153"/>
      <c r="AF176" s="153"/>
    </row>
    <row r="177" spans="1:46" s="13" customFormat="1" x14ac:dyDescent="0.2">
      <c r="B177" s="151"/>
      <c r="D177" s="152"/>
      <c r="E177" s="152"/>
      <c r="F177" s="153" t="s">
        <v>248</v>
      </c>
      <c r="G177" s="154"/>
      <c r="H177" s="155"/>
      <c r="I177" s="156"/>
      <c r="K177" s="151"/>
      <c r="L177" s="204"/>
      <c r="M177" s="201"/>
      <c r="N177" s="201"/>
      <c r="AA177" s="153"/>
      <c r="AB177" s="153"/>
      <c r="AF177" s="153"/>
    </row>
    <row r="178" spans="1:46" s="13" customFormat="1" x14ac:dyDescent="0.2">
      <c r="B178" s="151"/>
      <c r="D178" s="152"/>
      <c r="E178" s="152"/>
      <c r="F178" s="153" t="s">
        <v>247</v>
      </c>
      <c r="G178" s="154"/>
      <c r="H178" s="155"/>
      <c r="I178" s="156"/>
      <c r="K178" s="151"/>
      <c r="L178" s="204"/>
      <c r="M178" s="201"/>
      <c r="N178" s="201"/>
      <c r="AA178" s="153"/>
      <c r="AB178" s="153"/>
      <c r="AF178" s="153"/>
    </row>
    <row r="179" spans="1:46" s="13" customFormat="1" x14ac:dyDescent="0.2">
      <c r="B179" s="151"/>
      <c r="D179" s="152"/>
      <c r="E179" s="152"/>
      <c r="F179" s="153" t="s">
        <v>280</v>
      </c>
      <c r="G179" s="154"/>
      <c r="H179" s="155"/>
      <c r="I179" s="156"/>
      <c r="K179" s="151"/>
      <c r="L179" s="204"/>
      <c r="M179" s="201"/>
      <c r="N179" s="201"/>
      <c r="AA179" s="153"/>
      <c r="AB179" s="153"/>
      <c r="AF179" s="153"/>
    </row>
    <row r="180" spans="1:46" s="13" customFormat="1" x14ac:dyDescent="0.2">
      <c r="B180" s="151"/>
      <c r="D180" s="152"/>
      <c r="E180" s="152"/>
      <c r="F180" s="153" t="s">
        <v>248</v>
      </c>
      <c r="G180" s="154"/>
      <c r="H180" s="155"/>
      <c r="I180" s="156"/>
      <c r="K180" s="151"/>
      <c r="L180" s="204"/>
      <c r="M180" s="201"/>
      <c r="N180" s="201"/>
      <c r="AA180" s="153"/>
      <c r="AB180" s="153"/>
      <c r="AF180" s="153"/>
    </row>
    <row r="181" spans="1:46" s="13" customFormat="1" x14ac:dyDescent="0.2">
      <c r="B181" s="151"/>
      <c r="D181" s="152"/>
      <c r="E181" s="152"/>
      <c r="F181" s="153"/>
      <c r="G181" s="154"/>
      <c r="H181" s="155"/>
      <c r="I181" s="156"/>
      <c r="K181" s="151"/>
      <c r="L181" s="204"/>
      <c r="M181" s="201"/>
      <c r="N181" s="201"/>
      <c r="AA181" s="153"/>
      <c r="AB181" s="153"/>
      <c r="AF181" s="153"/>
    </row>
    <row r="182" spans="1:46" s="13" customFormat="1" ht="42" customHeight="1" x14ac:dyDescent="0.2">
      <c r="B182" s="151"/>
      <c r="C182" s="142">
        <v>23</v>
      </c>
      <c r="D182" s="142" t="s">
        <v>126</v>
      </c>
      <c r="E182" s="143" t="s">
        <v>177</v>
      </c>
      <c r="F182" s="144" t="s">
        <v>272</v>
      </c>
      <c r="G182" s="145" t="s">
        <v>127</v>
      </c>
      <c r="H182" s="146">
        <v>261.76</v>
      </c>
      <c r="I182" s="147"/>
      <c r="J182" s="148">
        <f>ROUND(I182*H182,2)</f>
        <v>0</v>
      </c>
      <c r="K182" s="151"/>
      <c r="L182" s="204"/>
      <c r="M182" s="204"/>
      <c r="N182" s="201"/>
      <c r="AA182" s="153"/>
      <c r="AB182" s="153"/>
      <c r="AF182" s="153"/>
    </row>
    <row r="183" spans="1:46" s="13" customFormat="1" x14ac:dyDescent="0.2">
      <c r="B183" s="151"/>
      <c r="D183" s="152"/>
      <c r="E183" s="153"/>
      <c r="F183" s="154"/>
      <c r="H183" s="155"/>
      <c r="I183" s="156"/>
      <c r="K183" s="151"/>
      <c r="L183" s="204"/>
      <c r="M183" s="201"/>
      <c r="N183" s="201"/>
      <c r="AA183" s="153" t="s">
        <v>129</v>
      </c>
      <c r="AB183" s="153" t="s">
        <v>77</v>
      </c>
      <c r="AC183" s="13" t="s">
        <v>77</v>
      </c>
      <c r="AD183" s="13" t="s">
        <v>25</v>
      </c>
      <c r="AE183" s="13" t="s">
        <v>68</v>
      </c>
      <c r="AF183" s="153" t="s">
        <v>123</v>
      </c>
    </row>
    <row r="184" spans="1:46" s="13" customFormat="1" x14ac:dyDescent="0.2">
      <c r="B184" s="151"/>
      <c r="D184" s="152"/>
      <c r="E184" s="153"/>
      <c r="F184" s="154"/>
      <c r="H184" s="155"/>
      <c r="I184" s="156"/>
      <c r="K184" s="151"/>
      <c r="L184" s="204"/>
      <c r="M184" s="201"/>
      <c r="N184" s="201"/>
      <c r="AA184" s="153" t="s">
        <v>129</v>
      </c>
      <c r="AB184" s="153" t="s">
        <v>77</v>
      </c>
      <c r="AC184" s="13" t="s">
        <v>77</v>
      </c>
      <c r="AD184" s="13" t="s">
        <v>25</v>
      </c>
      <c r="AE184" s="13" t="s">
        <v>68</v>
      </c>
      <c r="AF184" s="153" t="s">
        <v>123</v>
      </c>
    </row>
    <row r="185" spans="1:46" s="14" customFormat="1" x14ac:dyDescent="0.2">
      <c r="B185" s="157"/>
      <c r="D185" s="152"/>
      <c r="E185" s="158"/>
      <c r="F185" s="159"/>
      <c r="H185" s="160"/>
      <c r="I185" s="161"/>
      <c r="K185" s="157"/>
      <c r="L185" s="204"/>
      <c r="M185" s="201"/>
      <c r="N185" s="201"/>
      <c r="AA185" s="158" t="s">
        <v>129</v>
      </c>
      <c r="AB185" s="158" t="s">
        <v>77</v>
      </c>
      <c r="AC185" s="14" t="s">
        <v>128</v>
      </c>
      <c r="AD185" s="14" t="s">
        <v>25</v>
      </c>
      <c r="AE185" s="14" t="s">
        <v>73</v>
      </c>
      <c r="AF185" s="158" t="s">
        <v>123</v>
      </c>
    </row>
    <row r="186" spans="1:46" s="2" customFormat="1" ht="24.2" customHeight="1" x14ac:dyDescent="0.2">
      <c r="A186" s="30"/>
      <c r="B186" s="115"/>
      <c r="C186" s="194">
        <v>24</v>
      </c>
      <c r="D186" s="194" t="s">
        <v>141</v>
      </c>
      <c r="E186" s="195" t="s">
        <v>179</v>
      </c>
      <c r="F186" s="196" t="s">
        <v>243</v>
      </c>
      <c r="G186" s="197" t="s">
        <v>127</v>
      </c>
      <c r="H186" s="198">
        <v>318.75</v>
      </c>
      <c r="I186" s="199"/>
      <c r="J186" s="200">
        <f>ROUND(I186*H186,2)</f>
        <v>0</v>
      </c>
      <c r="K186" s="168"/>
      <c r="L186" s="204"/>
      <c r="M186" s="204"/>
      <c r="Q186" s="222"/>
      <c r="U186" s="207"/>
      <c r="Y186" s="149" t="s">
        <v>180</v>
      </c>
      <c r="AA186" s="149" t="s">
        <v>141</v>
      </c>
      <c r="AB186" s="149" t="s">
        <v>77</v>
      </c>
      <c r="AF186" s="16" t="s">
        <v>123</v>
      </c>
      <c r="AL186" s="150" t="e">
        <f>IF(#REF!="základná",J186,0)</f>
        <v>#REF!</v>
      </c>
      <c r="AM186" s="150" t="e">
        <f>IF(#REF!="znížená",J186,0)</f>
        <v>#REF!</v>
      </c>
      <c r="AN186" s="150" t="e">
        <f>IF(#REF!="zákl. prenesená",J186,0)</f>
        <v>#REF!</v>
      </c>
      <c r="AO186" s="150" t="e">
        <f>IF(#REF!="zníž. prenesená",J186,0)</f>
        <v>#REF!</v>
      </c>
      <c r="AP186" s="150" t="e">
        <f>IF(#REF!="nulová",J186,0)</f>
        <v>#REF!</v>
      </c>
      <c r="AQ186" s="16" t="s">
        <v>77</v>
      </c>
      <c r="AR186" s="150">
        <f>ROUND(I186*H186,2)</f>
        <v>0</v>
      </c>
      <c r="AS186" s="16" t="s">
        <v>169</v>
      </c>
      <c r="AT186" s="149" t="s">
        <v>181</v>
      </c>
    </row>
    <row r="187" spans="1:46" s="13" customFormat="1" x14ac:dyDescent="0.2">
      <c r="B187" s="151"/>
      <c r="D187" s="152"/>
      <c r="E187" s="153"/>
      <c r="F187" s="154"/>
      <c r="H187" s="155"/>
      <c r="I187" s="156"/>
      <c r="K187" s="151"/>
      <c r="L187" s="207"/>
      <c r="M187" s="201"/>
      <c r="N187" s="201"/>
      <c r="AA187" s="153" t="s">
        <v>129</v>
      </c>
      <c r="AB187" s="153" t="s">
        <v>77</v>
      </c>
      <c r="AC187" s="13" t="s">
        <v>77</v>
      </c>
      <c r="AD187" s="13" t="s">
        <v>25</v>
      </c>
      <c r="AE187" s="13" t="s">
        <v>73</v>
      </c>
      <c r="AF187" s="153" t="s">
        <v>123</v>
      </c>
    </row>
    <row r="188" spans="1:46" s="13" customFormat="1" x14ac:dyDescent="0.2">
      <c r="B188" s="151"/>
      <c r="D188" s="152"/>
      <c r="F188" s="154"/>
      <c r="H188" s="155"/>
      <c r="I188" s="156"/>
      <c r="K188" s="151"/>
      <c r="L188" s="207"/>
      <c r="M188" s="201"/>
      <c r="N188" s="201"/>
      <c r="AA188" s="153" t="s">
        <v>129</v>
      </c>
      <c r="AB188" s="153" t="s">
        <v>77</v>
      </c>
      <c r="AC188" s="13" t="s">
        <v>77</v>
      </c>
      <c r="AD188" s="13" t="s">
        <v>3</v>
      </c>
      <c r="AE188" s="13" t="s">
        <v>73</v>
      </c>
      <c r="AF188" s="153" t="s">
        <v>123</v>
      </c>
    </row>
    <row r="189" spans="1:46" s="2" customFormat="1" ht="24.6" customHeight="1" x14ac:dyDescent="0.2">
      <c r="A189" s="30"/>
      <c r="B189" s="115"/>
      <c r="C189" s="142">
        <v>25</v>
      </c>
      <c r="D189" s="142" t="s">
        <v>126</v>
      </c>
      <c r="E189" s="143" t="s">
        <v>182</v>
      </c>
      <c r="F189" s="144" t="s">
        <v>253</v>
      </c>
      <c r="G189" s="145" t="s">
        <v>183</v>
      </c>
      <c r="H189" s="146">
        <v>664</v>
      </c>
      <c r="I189" s="147"/>
      <c r="J189" s="148">
        <f>ROUND(I189*H189,2)</f>
        <v>0</v>
      </c>
      <c r="K189" s="31"/>
      <c r="L189" s="204"/>
      <c r="M189" s="201"/>
      <c r="N189" s="201"/>
      <c r="Y189" s="149" t="s">
        <v>169</v>
      </c>
      <c r="AA189" s="149" t="s">
        <v>126</v>
      </c>
      <c r="AB189" s="149" t="s">
        <v>77</v>
      </c>
      <c r="AF189" s="16" t="s">
        <v>123</v>
      </c>
      <c r="AL189" s="150" t="e">
        <f>IF(#REF!="základná",J189,0)</f>
        <v>#REF!</v>
      </c>
      <c r="AM189" s="150" t="e">
        <f>IF(#REF!="znížená",J189,0)</f>
        <v>#REF!</v>
      </c>
      <c r="AN189" s="150" t="e">
        <f>IF(#REF!="zákl. prenesená",J189,0)</f>
        <v>#REF!</v>
      </c>
      <c r="AO189" s="150" t="e">
        <f>IF(#REF!="zníž. prenesená",J189,0)</f>
        <v>#REF!</v>
      </c>
      <c r="AP189" s="150" t="e">
        <f>IF(#REF!="nulová",J189,0)</f>
        <v>#REF!</v>
      </c>
      <c r="AQ189" s="16" t="s">
        <v>77</v>
      </c>
      <c r="AR189" s="150">
        <f>ROUND(I189*H189,2)</f>
        <v>0</v>
      </c>
      <c r="AS189" s="16" t="s">
        <v>169</v>
      </c>
      <c r="AT189" s="149" t="s">
        <v>184</v>
      </c>
    </row>
    <row r="190" spans="1:46" s="2" customFormat="1" ht="19.899999999999999" customHeight="1" x14ac:dyDescent="0.2">
      <c r="A190" s="179"/>
      <c r="B190" s="115"/>
      <c r="C190" s="162"/>
      <c r="D190" s="162"/>
      <c r="E190" s="163"/>
      <c r="F190" s="164"/>
      <c r="G190" s="165"/>
      <c r="H190" s="166"/>
      <c r="I190" s="181"/>
      <c r="J190" s="167"/>
      <c r="K190" s="168"/>
      <c r="L190" s="204"/>
      <c r="M190" s="201"/>
      <c r="N190" s="201"/>
      <c r="Y190" s="149"/>
      <c r="AA190" s="149"/>
      <c r="AB190" s="149"/>
      <c r="AF190" s="16"/>
      <c r="AL190" s="150"/>
      <c r="AM190" s="150"/>
      <c r="AN190" s="150"/>
      <c r="AO190" s="150"/>
      <c r="AP190" s="150"/>
      <c r="AQ190" s="16"/>
      <c r="AR190" s="150"/>
      <c r="AS190" s="16"/>
      <c r="AT190" s="149"/>
    </row>
    <row r="191" spans="1:46" s="2" customFormat="1" ht="36" customHeight="1" x14ac:dyDescent="0.2">
      <c r="A191" s="30"/>
      <c r="B191" s="115"/>
      <c r="C191" s="142">
        <v>26</v>
      </c>
      <c r="D191" s="142" t="s">
        <v>126</v>
      </c>
      <c r="E191" s="143" t="s">
        <v>185</v>
      </c>
      <c r="F191" s="144" t="s">
        <v>249</v>
      </c>
      <c r="G191" s="145" t="s">
        <v>168</v>
      </c>
      <c r="H191" s="146">
        <v>11</v>
      </c>
      <c r="I191" s="147"/>
      <c r="J191" s="148">
        <f>ROUND(I191*H191,2)</f>
        <v>0</v>
      </c>
      <c r="K191" s="31"/>
      <c r="L191" s="204"/>
      <c r="M191" s="201"/>
      <c r="N191" s="201"/>
      <c r="Y191" s="149" t="s">
        <v>169</v>
      </c>
      <c r="AA191" s="149" t="s">
        <v>126</v>
      </c>
      <c r="AB191" s="149" t="s">
        <v>77</v>
      </c>
      <c r="AF191" s="16" t="s">
        <v>123</v>
      </c>
      <c r="AL191" s="150" t="e">
        <f>IF(#REF!="základná",J191,0)</f>
        <v>#REF!</v>
      </c>
      <c r="AM191" s="150" t="e">
        <f>IF(#REF!="znížená",J191,0)</f>
        <v>#REF!</v>
      </c>
      <c r="AN191" s="150" t="e">
        <f>IF(#REF!="zákl. prenesená",J191,0)</f>
        <v>#REF!</v>
      </c>
      <c r="AO191" s="150" t="e">
        <f>IF(#REF!="zníž. prenesená",J191,0)</f>
        <v>#REF!</v>
      </c>
      <c r="AP191" s="150" t="e">
        <f>IF(#REF!="nulová",J191,0)</f>
        <v>#REF!</v>
      </c>
      <c r="AQ191" s="16" t="s">
        <v>77</v>
      </c>
      <c r="AR191" s="150">
        <f>ROUND(I191*H191,2)</f>
        <v>0</v>
      </c>
      <c r="AS191" s="16" t="s">
        <v>169</v>
      </c>
      <c r="AT191" s="149" t="s">
        <v>186</v>
      </c>
    </row>
    <row r="192" spans="1:46" s="13" customFormat="1" x14ac:dyDescent="0.2">
      <c r="B192" s="151"/>
      <c r="D192" s="152" t="s">
        <v>129</v>
      </c>
      <c r="E192" s="153" t="s">
        <v>1</v>
      </c>
      <c r="F192" s="154" t="s">
        <v>250</v>
      </c>
      <c r="H192" s="155">
        <v>11</v>
      </c>
      <c r="I192" s="156"/>
      <c r="K192" s="151"/>
      <c r="L192" s="204"/>
      <c r="M192" s="201"/>
      <c r="N192" s="201"/>
      <c r="AA192" s="153" t="s">
        <v>129</v>
      </c>
      <c r="AB192" s="153" t="s">
        <v>77</v>
      </c>
      <c r="AC192" s="13" t="s">
        <v>77</v>
      </c>
      <c r="AD192" s="13" t="s">
        <v>25</v>
      </c>
      <c r="AE192" s="13" t="s">
        <v>73</v>
      </c>
      <c r="AF192" s="153" t="s">
        <v>123</v>
      </c>
    </row>
    <row r="193" spans="1:46" s="2" customFormat="1" ht="37.15" customHeight="1" x14ac:dyDescent="0.2">
      <c r="A193" s="30"/>
      <c r="B193" s="115"/>
      <c r="C193" s="142">
        <v>27</v>
      </c>
      <c r="D193" s="142" t="s">
        <v>126</v>
      </c>
      <c r="E193" s="143" t="s">
        <v>187</v>
      </c>
      <c r="F193" s="144" t="s">
        <v>256</v>
      </c>
      <c r="G193" s="145" t="s">
        <v>168</v>
      </c>
      <c r="H193" s="146">
        <v>4</v>
      </c>
      <c r="I193" s="147"/>
      <c r="J193" s="148">
        <f>ROUND(I193*H193,2)</f>
        <v>0</v>
      </c>
      <c r="K193" s="31"/>
      <c r="L193" s="204"/>
      <c r="M193" s="201"/>
      <c r="N193" s="201"/>
      <c r="Y193" s="149" t="s">
        <v>169</v>
      </c>
      <c r="AA193" s="149" t="s">
        <v>126</v>
      </c>
      <c r="AB193" s="149" t="s">
        <v>77</v>
      </c>
      <c r="AF193" s="16" t="s">
        <v>123</v>
      </c>
      <c r="AL193" s="150" t="e">
        <f>IF(#REF!="základná",J193,0)</f>
        <v>#REF!</v>
      </c>
      <c r="AM193" s="150" t="e">
        <f>IF(#REF!="znížená",J193,0)</f>
        <v>#REF!</v>
      </c>
      <c r="AN193" s="150" t="e">
        <f>IF(#REF!="zákl. prenesená",J193,0)</f>
        <v>#REF!</v>
      </c>
      <c r="AO193" s="150" t="e">
        <f>IF(#REF!="zníž. prenesená",J193,0)</f>
        <v>#REF!</v>
      </c>
      <c r="AP193" s="150" t="e">
        <f>IF(#REF!="nulová",J193,0)</f>
        <v>#REF!</v>
      </c>
      <c r="AQ193" s="16" t="s">
        <v>77</v>
      </c>
      <c r="AR193" s="150">
        <f>ROUND(I193*H193,2)</f>
        <v>0</v>
      </c>
      <c r="AS193" s="16" t="s">
        <v>169</v>
      </c>
      <c r="AT193" s="149" t="s">
        <v>188</v>
      </c>
    </row>
    <row r="194" spans="1:46" s="2" customFormat="1" ht="24.2" customHeight="1" x14ac:dyDescent="0.2">
      <c r="A194" s="30"/>
      <c r="B194" s="115"/>
      <c r="C194" s="142">
        <v>28</v>
      </c>
      <c r="D194" s="142" t="s">
        <v>126</v>
      </c>
      <c r="E194" s="143" t="s">
        <v>189</v>
      </c>
      <c r="F194" s="144" t="s">
        <v>190</v>
      </c>
      <c r="G194" s="145" t="s">
        <v>191</v>
      </c>
      <c r="H194" s="169">
        <v>0.1</v>
      </c>
      <c r="I194" s="147"/>
      <c r="J194" s="148">
        <f>ROUND(I194*H194,2)</f>
        <v>0</v>
      </c>
      <c r="K194" s="31"/>
      <c r="L194" s="204"/>
      <c r="M194" s="201"/>
      <c r="N194" s="201"/>
      <c r="Y194" s="149" t="s">
        <v>169</v>
      </c>
      <c r="AA194" s="149" t="s">
        <v>126</v>
      </c>
      <c r="AB194" s="149" t="s">
        <v>77</v>
      </c>
      <c r="AF194" s="16" t="s">
        <v>123</v>
      </c>
      <c r="AL194" s="150" t="e">
        <f>IF(#REF!="základná",J194,0)</f>
        <v>#REF!</v>
      </c>
      <c r="AM194" s="150" t="e">
        <f>IF(#REF!="znížená",J194,0)</f>
        <v>#REF!</v>
      </c>
      <c r="AN194" s="150" t="e">
        <f>IF(#REF!="zákl. prenesená",J194,0)</f>
        <v>#REF!</v>
      </c>
      <c r="AO194" s="150" t="e">
        <f>IF(#REF!="zníž. prenesená",J194,0)</f>
        <v>#REF!</v>
      </c>
      <c r="AP194" s="150" t="e">
        <f>IF(#REF!="nulová",J194,0)</f>
        <v>#REF!</v>
      </c>
      <c r="AQ194" s="16" t="s">
        <v>77</v>
      </c>
      <c r="AR194" s="150">
        <f>ROUND(I194*H194,2)</f>
        <v>0</v>
      </c>
      <c r="AS194" s="16" t="s">
        <v>169</v>
      </c>
      <c r="AT194" s="149" t="s">
        <v>192</v>
      </c>
    </row>
    <row r="195" spans="1:46" s="12" customFormat="1" ht="22.9" customHeight="1" x14ac:dyDescent="0.2">
      <c r="B195" s="133"/>
      <c r="D195" s="134" t="s">
        <v>67</v>
      </c>
      <c r="E195" s="140" t="s">
        <v>193</v>
      </c>
      <c r="F195" s="140" t="s">
        <v>194</v>
      </c>
      <c r="I195" s="136"/>
      <c r="J195" s="141">
        <f>SUM(J196:J230)</f>
        <v>0</v>
      </c>
      <c r="K195" s="133"/>
      <c r="L195" s="205"/>
      <c r="M195" s="202"/>
      <c r="N195" s="202"/>
      <c r="Y195" s="134" t="s">
        <v>77</v>
      </c>
      <c r="AA195" s="138" t="s">
        <v>67</v>
      </c>
      <c r="AB195" s="138" t="s">
        <v>73</v>
      </c>
      <c r="AF195" s="134" t="s">
        <v>123</v>
      </c>
      <c r="AR195" s="139">
        <f>SUM(AR196:AR230)</f>
        <v>0</v>
      </c>
    </row>
    <row r="196" spans="1:46" s="2" customFormat="1" ht="24.2" customHeight="1" x14ac:dyDescent="0.2">
      <c r="A196" s="30"/>
      <c r="B196" s="115"/>
      <c r="C196" s="142">
        <v>29</v>
      </c>
      <c r="D196" s="142" t="s">
        <v>126</v>
      </c>
      <c r="E196" s="143" t="s">
        <v>195</v>
      </c>
      <c r="F196" s="144" t="s">
        <v>196</v>
      </c>
      <c r="G196" s="145" t="s">
        <v>127</v>
      </c>
      <c r="H196" s="146">
        <v>446.2</v>
      </c>
      <c r="I196" s="147"/>
      <c r="J196" s="148">
        <f>ROUND(I196*H196,2)</f>
        <v>0</v>
      </c>
      <c r="K196" s="31"/>
      <c r="L196" s="204"/>
      <c r="M196" s="201"/>
      <c r="N196" s="201"/>
      <c r="Y196" s="149" t="s">
        <v>169</v>
      </c>
      <c r="AA196" s="149" t="s">
        <v>126</v>
      </c>
      <c r="AB196" s="149" t="s">
        <v>77</v>
      </c>
      <c r="AF196" s="16" t="s">
        <v>123</v>
      </c>
      <c r="AL196" s="150" t="e">
        <f>IF(#REF!="základná",J196,0)</f>
        <v>#REF!</v>
      </c>
      <c r="AM196" s="150" t="e">
        <f>IF(#REF!="znížená",J196,0)</f>
        <v>#REF!</v>
      </c>
      <c r="AN196" s="150" t="e">
        <f>IF(#REF!="zákl. prenesená",J196,0)</f>
        <v>#REF!</v>
      </c>
      <c r="AO196" s="150" t="e">
        <f>IF(#REF!="zníž. prenesená",J196,0)</f>
        <v>#REF!</v>
      </c>
      <c r="AP196" s="150" t="e">
        <f>IF(#REF!="nulová",J196,0)</f>
        <v>#REF!</v>
      </c>
      <c r="AQ196" s="16" t="s">
        <v>77</v>
      </c>
      <c r="AR196" s="150">
        <f>ROUND(I196*H196,2)</f>
        <v>0</v>
      </c>
      <c r="AS196" s="16" t="s">
        <v>169</v>
      </c>
      <c r="AT196" s="149" t="s">
        <v>197</v>
      </c>
    </row>
    <row r="197" spans="1:46" s="13" customFormat="1" x14ac:dyDescent="0.2">
      <c r="B197" s="151"/>
      <c r="D197" s="152"/>
      <c r="E197" s="153"/>
      <c r="F197" s="154"/>
      <c r="H197" s="155"/>
      <c r="I197" s="156"/>
      <c r="K197" s="151"/>
      <c r="L197" s="204"/>
      <c r="M197" s="201"/>
      <c r="N197" s="201"/>
      <c r="AA197" s="153" t="s">
        <v>129</v>
      </c>
      <c r="AB197" s="153" t="s">
        <v>77</v>
      </c>
      <c r="AC197" s="13" t="s">
        <v>77</v>
      </c>
      <c r="AD197" s="13" t="s">
        <v>25</v>
      </c>
      <c r="AE197" s="13" t="s">
        <v>68</v>
      </c>
      <c r="AF197" s="153" t="s">
        <v>123</v>
      </c>
    </row>
    <row r="198" spans="1:46" s="14" customFormat="1" x14ac:dyDescent="0.2">
      <c r="B198" s="157"/>
      <c r="D198" s="152"/>
      <c r="E198" s="158"/>
      <c r="F198" s="159"/>
      <c r="H198" s="160"/>
      <c r="I198" s="161"/>
      <c r="K198" s="157"/>
      <c r="L198" s="204"/>
      <c r="M198" s="201"/>
      <c r="N198" s="201"/>
      <c r="AA198" s="158" t="s">
        <v>129</v>
      </c>
      <c r="AB198" s="158" t="s">
        <v>77</v>
      </c>
      <c r="AC198" s="14" t="s">
        <v>128</v>
      </c>
      <c r="AD198" s="14" t="s">
        <v>25</v>
      </c>
      <c r="AE198" s="14" t="s">
        <v>73</v>
      </c>
      <c r="AF198" s="158" t="s">
        <v>123</v>
      </c>
    </row>
    <row r="199" spans="1:46" s="2" customFormat="1" ht="14.45" customHeight="1" x14ac:dyDescent="0.2">
      <c r="A199" s="30"/>
      <c r="B199" s="115"/>
      <c r="C199" s="142">
        <v>30</v>
      </c>
      <c r="D199" s="142" t="s">
        <v>126</v>
      </c>
      <c r="E199" s="143" t="s">
        <v>198</v>
      </c>
      <c r="F199" s="144" t="s">
        <v>265</v>
      </c>
      <c r="G199" s="145" t="s">
        <v>127</v>
      </c>
      <c r="H199" s="146">
        <v>446.2</v>
      </c>
      <c r="I199" s="147"/>
      <c r="J199" s="148">
        <f>ROUND(I199*H199,2)</f>
        <v>0</v>
      </c>
      <c r="K199" s="31"/>
      <c r="L199" s="204"/>
      <c r="M199" s="223"/>
      <c r="N199" s="201"/>
      <c r="Y199" s="149" t="s">
        <v>169</v>
      </c>
      <c r="AA199" s="149" t="s">
        <v>126</v>
      </c>
      <c r="AB199" s="149" t="s">
        <v>77</v>
      </c>
      <c r="AF199" s="16" t="s">
        <v>123</v>
      </c>
      <c r="AL199" s="150" t="e">
        <f>IF(#REF!="základná",J199,0)</f>
        <v>#REF!</v>
      </c>
      <c r="AM199" s="150" t="e">
        <f>IF(#REF!="znížená",J199,0)</f>
        <v>#REF!</v>
      </c>
      <c r="AN199" s="150" t="e">
        <f>IF(#REF!="zákl. prenesená",J199,0)</f>
        <v>#REF!</v>
      </c>
      <c r="AO199" s="150" t="e">
        <f>IF(#REF!="zníž. prenesená",J199,0)</f>
        <v>#REF!</v>
      </c>
      <c r="AP199" s="150" t="e">
        <f>IF(#REF!="nulová",J199,0)</f>
        <v>#REF!</v>
      </c>
      <c r="AQ199" s="16" t="s">
        <v>77</v>
      </c>
      <c r="AR199" s="150">
        <f>ROUND(I199*H199,2)</f>
        <v>0</v>
      </c>
      <c r="AS199" s="16" t="s">
        <v>169</v>
      </c>
      <c r="AT199" s="149" t="s">
        <v>199</v>
      </c>
    </row>
    <row r="200" spans="1:46" s="13" customFormat="1" x14ac:dyDescent="0.2">
      <c r="B200" s="151"/>
      <c r="D200" s="152" t="s">
        <v>129</v>
      </c>
      <c r="E200" s="153" t="s">
        <v>1</v>
      </c>
      <c r="F200" s="154"/>
      <c r="H200" s="155"/>
      <c r="I200" s="156"/>
      <c r="K200" s="151"/>
      <c r="L200" s="204"/>
      <c r="M200" s="201"/>
      <c r="N200" s="201"/>
      <c r="AA200" s="153" t="s">
        <v>129</v>
      </c>
      <c r="AB200" s="153" t="s">
        <v>77</v>
      </c>
      <c r="AC200" s="13" t="s">
        <v>77</v>
      </c>
      <c r="AD200" s="13" t="s">
        <v>25</v>
      </c>
      <c r="AE200" s="13" t="s">
        <v>73</v>
      </c>
      <c r="AF200" s="153" t="s">
        <v>123</v>
      </c>
    </row>
    <row r="201" spans="1:46" s="2" customFormat="1" ht="25.15" customHeight="1" x14ac:dyDescent="0.2">
      <c r="A201" s="30"/>
      <c r="B201" s="115"/>
      <c r="C201" s="194">
        <v>31</v>
      </c>
      <c r="D201" s="194" t="s">
        <v>141</v>
      </c>
      <c r="E201" s="195" t="s">
        <v>200</v>
      </c>
      <c r="F201" s="196" t="s">
        <v>264</v>
      </c>
      <c r="G201" s="197" t="s">
        <v>127</v>
      </c>
      <c r="H201" s="200">
        <v>459.59</v>
      </c>
      <c r="I201" s="199"/>
      <c r="J201" s="200">
        <f>ROUND(I201*H201,2)</f>
        <v>0</v>
      </c>
      <c r="K201" s="168"/>
      <c r="L201" s="204"/>
      <c r="M201" s="207"/>
      <c r="R201" s="207"/>
      <c r="Y201" s="149" t="s">
        <v>180</v>
      </c>
      <c r="AA201" s="149" t="s">
        <v>141</v>
      </c>
      <c r="AB201" s="149" t="s">
        <v>77</v>
      </c>
      <c r="AF201" s="16" t="s">
        <v>123</v>
      </c>
      <c r="AL201" s="150" t="e">
        <f>IF(#REF!="základná",J201,0)</f>
        <v>#REF!</v>
      </c>
      <c r="AM201" s="150" t="e">
        <f>IF(#REF!="znížená",J201,0)</f>
        <v>#REF!</v>
      </c>
      <c r="AN201" s="150" t="e">
        <f>IF(#REF!="zákl. prenesená",J201,0)</f>
        <v>#REF!</v>
      </c>
      <c r="AO201" s="150" t="e">
        <f>IF(#REF!="zníž. prenesená",J201,0)</f>
        <v>#REF!</v>
      </c>
      <c r="AP201" s="150" t="e">
        <f>IF(#REF!="nulová",J201,0)</f>
        <v>#REF!</v>
      </c>
      <c r="AQ201" s="16" t="s">
        <v>77</v>
      </c>
      <c r="AR201" s="150">
        <f>ROUND(I201*H201,2)</f>
        <v>0</v>
      </c>
      <c r="AS201" s="16" t="s">
        <v>169</v>
      </c>
      <c r="AT201" s="149" t="s">
        <v>201</v>
      </c>
    </row>
    <row r="202" spans="1:46" s="13" customFormat="1" x14ac:dyDescent="0.2">
      <c r="B202" s="151"/>
      <c r="D202" s="152" t="s">
        <v>129</v>
      </c>
      <c r="F202" s="154" t="s">
        <v>278</v>
      </c>
      <c r="H202" s="155">
        <v>459.59</v>
      </c>
      <c r="I202" s="156"/>
      <c r="K202" s="151"/>
      <c r="L202" s="204"/>
      <c r="M202" s="207"/>
      <c r="N202" s="2"/>
      <c r="O202" s="2"/>
      <c r="P202" s="2"/>
      <c r="Q202" s="207"/>
      <c r="R202" s="207"/>
      <c r="AA202" s="153" t="s">
        <v>129</v>
      </c>
      <c r="AB202" s="153" t="s">
        <v>77</v>
      </c>
      <c r="AC202" s="13" t="s">
        <v>77</v>
      </c>
      <c r="AD202" s="13" t="s">
        <v>3</v>
      </c>
      <c r="AE202" s="13" t="s">
        <v>73</v>
      </c>
      <c r="AF202" s="153" t="s">
        <v>123</v>
      </c>
    </row>
    <row r="203" spans="1:46" s="13" customFormat="1" x14ac:dyDescent="0.2">
      <c r="B203" s="151"/>
      <c r="D203" s="152"/>
      <c r="F203" s="154"/>
      <c r="H203" s="155"/>
      <c r="I203" s="156"/>
      <c r="K203" s="151"/>
      <c r="L203" s="204"/>
      <c r="M203" s="201"/>
      <c r="AA203" s="153"/>
      <c r="AB203" s="153"/>
      <c r="AF203" s="153"/>
    </row>
    <row r="204" spans="1:46" s="13" customFormat="1" ht="24" x14ac:dyDescent="0.2">
      <c r="B204" s="151"/>
      <c r="C204" s="142">
        <v>32</v>
      </c>
      <c r="D204" s="142" t="s">
        <v>126</v>
      </c>
      <c r="E204" s="143" t="s">
        <v>198</v>
      </c>
      <c r="F204" s="144" t="s">
        <v>266</v>
      </c>
      <c r="G204" s="145" t="s">
        <v>127</v>
      </c>
      <c r="H204" s="146">
        <v>446.2</v>
      </c>
      <c r="I204" s="147"/>
      <c r="J204" s="148">
        <f>ROUND(I204*H204,2)</f>
        <v>0</v>
      </c>
      <c r="K204" s="151"/>
      <c r="L204" s="225"/>
      <c r="M204" s="223"/>
      <c r="N204" s="201"/>
      <c r="AA204" s="153"/>
      <c r="AB204" s="153"/>
      <c r="AF204" s="153"/>
    </row>
    <row r="205" spans="1:46" s="13" customFormat="1" x14ac:dyDescent="0.2">
      <c r="B205" s="151"/>
      <c r="D205" s="152"/>
      <c r="F205" s="154"/>
      <c r="H205" s="155"/>
      <c r="I205" s="156"/>
      <c r="K205" s="151"/>
      <c r="L205" s="204"/>
      <c r="M205" s="201"/>
      <c r="N205" s="201"/>
      <c r="AA205" s="153"/>
      <c r="AB205" s="153"/>
      <c r="AF205" s="153"/>
    </row>
    <row r="206" spans="1:46" s="13" customFormat="1" ht="19.899999999999999" customHeight="1" x14ac:dyDescent="0.2">
      <c r="B206" s="151"/>
      <c r="C206" s="194">
        <v>33</v>
      </c>
      <c r="D206" s="194" t="s">
        <v>141</v>
      </c>
      <c r="E206" s="195" t="s">
        <v>200</v>
      </c>
      <c r="F206" s="196" t="s">
        <v>232</v>
      </c>
      <c r="G206" s="197" t="s">
        <v>127</v>
      </c>
      <c r="H206" s="198">
        <v>459.59</v>
      </c>
      <c r="I206" s="199"/>
      <c r="J206" s="200">
        <f>ROUND(I206*H206,2)</f>
        <v>0</v>
      </c>
      <c r="K206" s="151"/>
      <c r="L206" s="224"/>
      <c r="M206" s="223"/>
      <c r="N206" s="201"/>
      <c r="AA206" s="153"/>
      <c r="AB206" s="153"/>
      <c r="AF206" s="153"/>
    </row>
    <row r="207" spans="1:46" s="13" customFormat="1" x14ac:dyDescent="0.2">
      <c r="B207" s="151"/>
      <c r="D207" s="152" t="s">
        <v>129</v>
      </c>
      <c r="F207" s="154" t="s">
        <v>278</v>
      </c>
      <c r="G207" s="214">
        <v>459.59</v>
      </c>
      <c r="H207" s="155"/>
      <c r="I207" s="156"/>
      <c r="K207" s="151"/>
      <c r="L207" s="204"/>
      <c r="M207" s="201"/>
      <c r="N207" s="201"/>
      <c r="AA207" s="153"/>
      <c r="AB207" s="153"/>
      <c r="AF207" s="153"/>
    </row>
    <row r="208" spans="1:46" s="2" customFormat="1" ht="24.2" customHeight="1" x14ac:dyDescent="0.2">
      <c r="A208" s="30"/>
      <c r="B208" s="115"/>
      <c r="C208" s="142">
        <v>34</v>
      </c>
      <c r="D208" s="142" t="s">
        <v>126</v>
      </c>
      <c r="E208" s="143" t="s">
        <v>202</v>
      </c>
      <c r="F208" s="144" t="s">
        <v>203</v>
      </c>
      <c r="G208" s="145" t="s">
        <v>127</v>
      </c>
      <c r="H208" s="146">
        <v>446.2</v>
      </c>
      <c r="I208" s="147"/>
      <c r="J208" s="148">
        <f>ROUND(I208*H208,2)</f>
        <v>0</v>
      </c>
      <c r="K208" s="31"/>
      <c r="L208" s="207"/>
      <c r="M208" s="201"/>
      <c r="N208" s="201"/>
      <c r="Y208" s="149" t="s">
        <v>169</v>
      </c>
      <c r="AA208" s="149" t="s">
        <v>126</v>
      </c>
      <c r="AB208" s="149" t="s">
        <v>77</v>
      </c>
      <c r="AF208" s="16" t="s">
        <v>123</v>
      </c>
      <c r="AL208" s="150" t="e">
        <f>IF(#REF!="základná",J208,0)</f>
        <v>#REF!</v>
      </c>
      <c r="AM208" s="150" t="e">
        <f>IF(#REF!="znížená",J208,0)</f>
        <v>#REF!</v>
      </c>
      <c r="AN208" s="150" t="e">
        <f>IF(#REF!="zákl. prenesená",J208,0)</f>
        <v>#REF!</v>
      </c>
      <c r="AO208" s="150" t="e">
        <f>IF(#REF!="zníž. prenesená",J208,0)</f>
        <v>#REF!</v>
      </c>
      <c r="AP208" s="150" t="e">
        <f>IF(#REF!="nulová",J208,0)</f>
        <v>#REF!</v>
      </c>
      <c r="AQ208" s="16" t="s">
        <v>77</v>
      </c>
      <c r="AR208" s="150">
        <f>ROUND(I208*H208,2)</f>
        <v>0</v>
      </c>
      <c r="AS208" s="16" t="s">
        <v>169</v>
      </c>
      <c r="AT208" s="149" t="s">
        <v>204</v>
      </c>
    </row>
    <row r="209" spans="1:59" s="13" customFormat="1" x14ac:dyDescent="0.2">
      <c r="B209" s="151"/>
      <c r="D209" s="152" t="s">
        <v>129</v>
      </c>
      <c r="E209" s="153" t="s">
        <v>1</v>
      </c>
      <c r="F209" s="154"/>
      <c r="H209" s="155"/>
      <c r="I209" s="156"/>
      <c r="K209" s="151"/>
      <c r="L209" s="204"/>
      <c r="M209" s="201"/>
      <c r="N209" s="201"/>
      <c r="AA209" s="153" t="s">
        <v>129</v>
      </c>
      <c r="AB209" s="153" t="s">
        <v>77</v>
      </c>
      <c r="AC209" s="13" t="s">
        <v>77</v>
      </c>
      <c r="AD209" s="13" t="s">
        <v>25</v>
      </c>
      <c r="AE209" s="13" t="s">
        <v>73</v>
      </c>
      <c r="AF209" s="153" t="s">
        <v>123</v>
      </c>
    </row>
    <row r="210" spans="1:59" s="2" customFormat="1" ht="52.15" customHeight="1" x14ac:dyDescent="0.2">
      <c r="A210" s="30"/>
      <c r="B210" s="115"/>
      <c r="C210" s="142">
        <v>35</v>
      </c>
      <c r="D210" s="142" t="s">
        <v>126</v>
      </c>
      <c r="E210" s="143" t="s">
        <v>205</v>
      </c>
      <c r="F210" s="144" t="s">
        <v>261</v>
      </c>
      <c r="G210" s="145" t="s">
        <v>127</v>
      </c>
      <c r="H210" s="146">
        <v>446.2</v>
      </c>
      <c r="I210" s="147"/>
      <c r="J210" s="148">
        <f>ROUND(I210*H210,2)</f>
        <v>0</v>
      </c>
      <c r="K210" s="31"/>
      <c r="L210" s="225"/>
      <c r="M210" s="204"/>
      <c r="Y210" s="149" t="s">
        <v>169</v>
      </c>
      <c r="AA210" s="149" t="s">
        <v>126</v>
      </c>
      <c r="AB210" s="149" t="s">
        <v>77</v>
      </c>
      <c r="AF210" s="16" t="s">
        <v>123</v>
      </c>
      <c r="AL210" s="150" t="e">
        <f>IF(#REF!="základná",J210,0)</f>
        <v>#REF!</v>
      </c>
      <c r="AM210" s="150" t="e">
        <f>IF(#REF!="znížená",J210,0)</f>
        <v>#REF!</v>
      </c>
      <c r="AN210" s="150" t="e">
        <f>IF(#REF!="zákl. prenesená",J210,0)</f>
        <v>#REF!</v>
      </c>
      <c r="AO210" s="150" t="e">
        <f>IF(#REF!="zníž. prenesená",J210,0)</f>
        <v>#REF!</v>
      </c>
      <c r="AP210" s="150" t="e">
        <f>IF(#REF!="nulová",J210,0)</f>
        <v>#REF!</v>
      </c>
      <c r="AQ210" s="16" t="s">
        <v>77</v>
      </c>
      <c r="AR210" s="150">
        <f>ROUND(I210*H210,2)</f>
        <v>0</v>
      </c>
      <c r="AS210" s="16" t="s">
        <v>169</v>
      </c>
      <c r="AT210" s="149" t="s">
        <v>206</v>
      </c>
    </row>
    <row r="211" spans="1:59" s="13" customFormat="1" x14ac:dyDescent="0.2">
      <c r="B211" s="151"/>
      <c r="D211" s="152" t="s">
        <v>129</v>
      </c>
      <c r="E211" s="153" t="s">
        <v>1</v>
      </c>
      <c r="F211" s="154"/>
      <c r="H211" s="155"/>
      <c r="I211" s="156"/>
      <c r="K211" s="151"/>
      <c r="L211" s="204"/>
      <c r="M211" s="201"/>
      <c r="O211" s="226"/>
      <c r="P211" s="226"/>
      <c r="Q211" s="226"/>
      <c r="AA211" s="153" t="s">
        <v>129</v>
      </c>
      <c r="AB211" s="153" t="s">
        <v>77</v>
      </c>
      <c r="AC211" s="13" t="s">
        <v>77</v>
      </c>
      <c r="AD211" s="13" t="s">
        <v>25</v>
      </c>
      <c r="AE211" s="13" t="s">
        <v>73</v>
      </c>
      <c r="AF211" s="153" t="s">
        <v>123</v>
      </c>
    </row>
    <row r="212" spans="1:59" s="2" customFormat="1" ht="42" customHeight="1" x14ac:dyDescent="0.2">
      <c r="A212" s="30"/>
      <c r="B212" s="115"/>
      <c r="C212" s="194">
        <v>36</v>
      </c>
      <c r="D212" s="194" t="s">
        <v>141</v>
      </c>
      <c r="E212" s="195" t="s">
        <v>207</v>
      </c>
      <c r="F212" s="196" t="s">
        <v>260</v>
      </c>
      <c r="G212" s="197" t="s">
        <v>127</v>
      </c>
      <c r="H212" s="198">
        <v>459.59</v>
      </c>
      <c r="I212" s="199"/>
      <c r="J212" s="200">
        <f>ROUND(I212*H212,2)</f>
        <v>0</v>
      </c>
      <c r="K212" s="168"/>
      <c r="L212" s="204"/>
      <c r="M212" s="201"/>
      <c r="R212" s="203"/>
      <c r="Y212" s="149" t="s">
        <v>180</v>
      </c>
      <c r="AA212" s="149" t="s">
        <v>141</v>
      </c>
      <c r="AB212" s="149" t="s">
        <v>77</v>
      </c>
      <c r="AF212" s="16" t="s">
        <v>123</v>
      </c>
      <c r="AL212" s="150" t="e">
        <f>IF(#REF!="základná",J212,0)</f>
        <v>#REF!</v>
      </c>
      <c r="AM212" s="150" t="e">
        <f>IF(#REF!="znížená",J212,0)</f>
        <v>#REF!</v>
      </c>
      <c r="AN212" s="150" t="e">
        <f>IF(#REF!="zákl. prenesená",J212,0)</f>
        <v>#REF!</v>
      </c>
      <c r="AO212" s="150" t="e">
        <f>IF(#REF!="zníž. prenesená",J212,0)</f>
        <v>#REF!</v>
      </c>
      <c r="AP212" s="150" t="e">
        <f>IF(#REF!="nulová",J212,0)</f>
        <v>#REF!</v>
      </c>
      <c r="AQ212" s="16" t="s">
        <v>77</v>
      </c>
      <c r="AR212" s="150">
        <f>ROUND(I212*H212,2)</f>
        <v>0</v>
      </c>
      <c r="AS212" s="16" t="s">
        <v>169</v>
      </c>
      <c r="AT212" s="149" t="s">
        <v>208</v>
      </c>
    </row>
    <row r="213" spans="1:59" s="13" customFormat="1" x14ac:dyDescent="0.2">
      <c r="B213" s="151"/>
      <c r="D213" s="152" t="s">
        <v>129</v>
      </c>
      <c r="E213" s="153" t="s">
        <v>1</v>
      </c>
      <c r="F213" s="154"/>
      <c r="H213" s="214">
        <v>459.59</v>
      </c>
      <c r="I213" s="156"/>
      <c r="K213" s="151"/>
      <c r="L213" s="204"/>
      <c r="M213" s="201"/>
      <c r="N213" s="2"/>
      <c r="O213" s="207"/>
      <c r="P213" s="225"/>
      <c r="Q213" s="2"/>
      <c r="R213" s="203"/>
      <c r="S213" s="2"/>
      <c r="AA213" s="153" t="s">
        <v>129</v>
      </c>
      <c r="AB213" s="153" t="s">
        <v>77</v>
      </c>
      <c r="AC213" s="13" t="s">
        <v>77</v>
      </c>
      <c r="AD213" s="13" t="s">
        <v>25</v>
      </c>
      <c r="AE213" s="13" t="s">
        <v>73</v>
      </c>
      <c r="AF213" s="153" t="s">
        <v>123</v>
      </c>
    </row>
    <row r="214" spans="1:59" s="13" customFormat="1" ht="24" x14ac:dyDescent="0.2">
      <c r="B214" s="151"/>
      <c r="C214" s="142">
        <v>37</v>
      </c>
      <c r="D214" s="142" t="s">
        <v>126</v>
      </c>
      <c r="E214" s="143" t="s">
        <v>205</v>
      </c>
      <c r="F214" s="144" t="s">
        <v>262</v>
      </c>
      <c r="G214" s="145" t="s">
        <v>127</v>
      </c>
      <c r="H214" s="146">
        <v>446.2</v>
      </c>
      <c r="I214" s="147"/>
      <c r="J214" s="148">
        <f>ROUND(I214*H214,2)</f>
        <v>0</v>
      </c>
      <c r="K214" s="151"/>
      <c r="L214" s="204"/>
      <c r="M214" s="201"/>
      <c r="N214" s="216"/>
      <c r="O214" s="208"/>
      <c r="P214" s="228"/>
      <c r="Q214" s="203"/>
      <c r="R214" s="216"/>
      <c r="S214" s="216"/>
      <c r="T214" s="216"/>
      <c r="U214" s="216"/>
      <c r="V214" s="216"/>
      <c r="W214" s="216"/>
      <c r="X214" s="216"/>
      <c r="Y214" s="216"/>
      <c r="Z214" s="216"/>
      <c r="AA214" s="16"/>
      <c r="AB214" s="16"/>
      <c r="AC214" s="216"/>
      <c r="AD214" s="216"/>
      <c r="AE214" s="216"/>
      <c r="AF214" s="16"/>
      <c r="AG214" s="216"/>
      <c r="AH214" s="216"/>
      <c r="AI214" s="216"/>
      <c r="AJ214" s="216"/>
      <c r="AK214" s="216"/>
      <c r="AL214" s="216"/>
      <c r="AM214" s="216"/>
      <c r="AN214" s="216"/>
      <c r="AO214" s="216"/>
      <c r="AP214" s="216"/>
      <c r="AQ214" s="216"/>
      <c r="AR214" s="216"/>
      <c r="AS214" s="216"/>
      <c r="AT214" s="216"/>
      <c r="AU214" s="216"/>
      <c r="AV214" s="216"/>
      <c r="AW214" s="216"/>
      <c r="AX214" s="216"/>
      <c r="AY214" s="216"/>
      <c r="AZ214" s="216"/>
      <c r="BA214" s="216"/>
      <c r="BB214" s="216"/>
      <c r="BC214" s="216"/>
      <c r="BD214" s="216"/>
      <c r="BE214" s="216"/>
      <c r="BF214" s="216"/>
      <c r="BG214" s="216"/>
    </row>
    <row r="215" spans="1:59" s="13" customFormat="1" x14ac:dyDescent="0.2">
      <c r="B215" s="151"/>
      <c r="D215" s="152"/>
      <c r="E215" s="153"/>
      <c r="F215" s="154"/>
      <c r="H215" s="155"/>
      <c r="I215" s="156"/>
      <c r="K215" s="151"/>
      <c r="L215" s="204"/>
      <c r="M215" s="201"/>
      <c r="N215" s="216"/>
      <c r="O215" s="204"/>
      <c r="P215" s="216"/>
      <c r="Q215" s="216"/>
      <c r="R215" s="216"/>
      <c r="S215" s="216"/>
      <c r="T215" s="216"/>
      <c r="U215" s="216"/>
      <c r="V215" s="216"/>
      <c r="W215" s="216"/>
      <c r="X215" s="216"/>
      <c r="Y215" s="216"/>
      <c r="Z215" s="216"/>
      <c r="AA215" s="16"/>
      <c r="AB215" s="16"/>
      <c r="AC215" s="216"/>
      <c r="AD215" s="216"/>
      <c r="AE215" s="216"/>
      <c r="AF215" s="16"/>
      <c r="AG215" s="216"/>
      <c r="AH215" s="216"/>
      <c r="AI215" s="216"/>
      <c r="AJ215" s="216"/>
      <c r="AK215" s="216"/>
      <c r="AL215" s="216"/>
      <c r="AM215" s="216"/>
      <c r="AN215" s="216"/>
      <c r="AO215" s="216"/>
      <c r="AP215" s="216"/>
      <c r="AQ215" s="216"/>
      <c r="AR215" s="216"/>
      <c r="AS215" s="216"/>
      <c r="AT215" s="216"/>
      <c r="AU215" s="216"/>
      <c r="AV215" s="216"/>
      <c r="AW215" s="216"/>
      <c r="AX215" s="216"/>
      <c r="AY215" s="216"/>
      <c r="AZ215" s="216"/>
      <c r="BA215" s="216"/>
      <c r="BB215" s="216"/>
      <c r="BC215" s="216"/>
      <c r="BD215" s="216"/>
      <c r="BE215" s="216"/>
      <c r="BF215" s="216"/>
      <c r="BG215" s="216"/>
    </row>
    <row r="216" spans="1:59" s="13" customFormat="1" ht="27" customHeight="1" x14ac:dyDescent="0.2">
      <c r="B216" s="151"/>
      <c r="C216" s="187">
        <v>38</v>
      </c>
      <c r="D216" s="187" t="s">
        <v>141</v>
      </c>
      <c r="E216" s="188" t="s">
        <v>205</v>
      </c>
      <c r="F216" s="189" t="s">
        <v>277</v>
      </c>
      <c r="G216" s="190" t="s">
        <v>127</v>
      </c>
      <c r="H216" s="191">
        <f>H217</f>
        <v>459.59</v>
      </c>
      <c r="I216" s="192"/>
      <c r="J216" s="193">
        <f>ROUND(I216*H216,2)</f>
        <v>0</v>
      </c>
      <c r="K216" s="151"/>
      <c r="L216" s="224"/>
      <c r="M216" s="223"/>
      <c r="N216" s="216"/>
      <c r="O216" s="216"/>
      <c r="P216" s="216"/>
      <c r="Q216" s="204"/>
      <c r="R216" s="216"/>
      <c r="S216" s="216"/>
      <c r="T216" s="216"/>
      <c r="U216" s="216"/>
      <c r="V216" s="216"/>
      <c r="W216" s="216"/>
      <c r="X216" s="216"/>
      <c r="Y216" s="216"/>
      <c r="Z216" s="216"/>
      <c r="AA216" s="16"/>
      <c r="AB216" s="16"/>
      <c r="AC216" s="216"/>
      <c r="AD216" s="216"/>
      <c r="AE216" s="216"/>
      <c r="AF216" s="16"/>
      <c r="AG216" s="216"/>
      <c r="AH216" s="216"/>
      <c r="AI216" s="216"/>
      <c r="AJ216" s="216"/>
      <c r="AK216" s="216"/>
      <c r="AL216" s="216"/>
      <c r="AM216" s="216"/>
      <c r="AN216" s="216"/>
      <c r="AO216" s="216"/>
      <c r="AP216" s="216"/>
      <c r="AQ216" s="216"/>
      <c r="AR216" s="216"/>
      <c r="AS216" s="216"/>
      <c r="AT216" s="216"/>
      <c r="AU216" s="216"/>
      <c r="AV216" s="216"/>
      <c r="AW216" s="216"/>
      <c r="AX216" s="216"/>
      <c r="AY216" s="216"/>
      <c r="AZ216" s="216"/>
      <c r="BA216" s="216"/>
      <c r="BB216" s="216"/>
      <c r="BC216" s="216"/>
      <c r="BD216" s="216"/>
      <c r="BE216" s="216"/>
      <c r="BF216" s="216"/>
      <c r="BG216" s="216"/>
    </row>
    <row r="217" spans="1:59" s="13" customFormat="1" x14ac:dyDescent="0.2">
      <c r="B217" s="151"/>
      <c r="D217" s="152" t="s">
        <v>129</v>
      </c>
      <c r="E217" s="153" t="s">
        <v>1</v>
      </c>
      <c r="F217" s="154"/>
      <c r="H217" s="214">
        <v>459.59</v>
      </c>
      <c r="I217" s="156"/>
      <c r="K217" s="151"/>
      <c r="L217" s="204"/>
      <c r="M217" s="201"/>
      <c r="N217" s="216"/>
      <c r="O217" s="216"/>
      <c r="P217" s="224"/>
      <c r="Q217" s="216"/>
      <c r="R217" s="216"/>
      <c r="S217" s="216"/>
      <c r="T217" s="216"/>
      <c r="U217" s="216"/>
      <c r="V217" s="216"/>
      <c r="W217" s="208"/>
      <c r="X217" s="216"/>
      <c r="Y217" s="216"/>
      <c r="Z217" s="216"/>
      <c r="AA217" s="16"/>
      <c r="AB217" s="16"/>
      <c r="AC217" s="216"/>
      <c r="AD217" s="216"/>
      <c r="AE217" s="216"/>
      <c r="AF217" s="16"/>
      <c r="AG217" s="216"/>
      <c r="AH217" s="216"/>
      <c r="AI217" s="216"/>
      <c r="AJ217" s="216"/>
      <c r="AK217" s="216"/>
      <c r="AL217" s="216"/>
      <c r="AM217" s="216"/>
      <c r="AN217" s="216"/>
      <c r="AO217" s="216"/>
      <c r="AP217" s="216"/>
      <c r="AQ217" s="216"/>
      <c r="AR217" s="216"/>
      <c r="AS217" s="216"/>
      <c r="AT217" s="216"/>
      <c r="AU217" s="216"/>
      <c r="AV217" s="216"/>
      <c r="AW217" s="216"/>
      <c r="AX217" s="216"/>
      <c r="AY217" s="216"/>
      <c r="AZ217" s="216"/>
      <c r="BA217" s="216"/>
      <c r="BB217" s="216"/>
      <c r="BC217" s="216"/>
      <c r="BD217" s="216"/>
      <c r="BE217" s="216"/>
      <c r="BF217" s="216"/>
      <c r="BG217" s="216"/>
    </row>
    <row r="218" spans="1:59" s="13" customFormat="1" x14ac:dyDescent="0.2">
      <c r="B218" s="151"/>
      <c r="D218" s="152"/>
      <c r="E218" s="153"/>
      <c r="F218" s="154"/>
      <c r="H218" s="155"/>
      <c r="I218" s="156"/>
      <c r="K218" s="151"/>
      <c r="L218" s="204"/>
      <c r="M218" s="201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  <c r="Y218" s="216"/>
      <c r="Z218" s="216"/>
      <c r="AA218" s="16"/>
      <c r="AB218" s="16"/>
      <c r="AC218" s="216"/>
      <c r="AD218" s="216"/>
      <c r="AE218" s="216"/>
      <c r="AF218" s="16"/>
      <c r="AG218" s="216"/>
      <c r="AH218" s="216"/>
      <c r="AI218" s="216"/>
      <c r="AJ218" s="216"/>
      <c r="AK218" s="216"/>
      <c r="AL218" s="216"/>
      <c r="AM218" s="216"/>
      <c r="AN218" s="216"/>
      <c r="AO218" s="216"/>
      <c r="AP218" s="216"/>
      <c r="AQ218" s="216"/>
      <c r="AR218" s="216"/>
      <c r="AS218" s="216"/>
      <c r="AT218" s="216"/>
      <c r="AU218" s="216"/>
      <c r="AV218" s="216"/>
      <c r="AW218" s="216"/>
      <c r="AX218" s="216"/>
      <c r="AY218" s="216"/>
      <c r="AZ218" s="216"/>
      <c r="BA218" s="216"/>
      <c r="BB218" s="216"/>
      <c r="BC218" s="216"/>
      <c r="BD218" s="216"/>
      <c r="BE218" s="216"/>
      <c r="BF218" s="216"/>
      <c r="BG218" s="216"/>
    </row>
    <row r="219" spans="1:59" s="2" customFormat="1" ht="24.2" customHeight="1" x14ac:dyDescent="0.2">
      <c r="A219" s="30"/>
      <c r="B219" s="115"/>
      <c r="C219" s="142">
        <v>39</v>
      </c>
      <c r="D219" s="142" t="s">
        <v>126</v>
      </c>
      <c r="E219" s="143" t="s">
        <v>209</v>
      </c>
      <c r="F219" s="144" t="s">
        <v>233</v>
      </c>
      <c r="G219" s="145" t="s">
        <v>168</v>
      </c>
      <c r="H219" s="146">
        <v>8</v>
      </c>
      <c r="I219" s="147"/>
      <c r="J219" s="148">
        <f>ROUND(I219*H219,2)</f>
        <v>0</v>
      </c>
      <c r="K219" s="31"/>
      <c r="L219" s="204"/>
      <c r="M219" s="201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6"/>
      <c r="Y219" s="227" t="s">
        <v>169</v>
      </c>
      <c r="Z219" s="216"/>
      <c r="AA219" s="227" t="s">
        <v>126</v>
      </c>
      <c r="AB219" s="227" t="s">
        <v>77</v>
      </c>
      <c r="AC219" s="216"/>
      <c r="AD219" s="216"/>
      <c r="AE219" s="216"/>
      <c r="AF219" s="16" t="s">
        <v>123</v>
      </c>
      <c r="AG219" s="216"/>
      <c r="AH219" s="216"/>
      <c r="AI219" s="216"/>
      <c r="AJ219" s="216"/>
      <c r="AK219" s="216"/>
      <c r="AL219" s="150" t="e">
        <f>IF(#REF!="základná",J219,0)</f>
        <v>#REF!</v>
      </c>
      <c r="AM219" s="150" t="e">
        <f>IF(#REF!="znížená",J219,0)</f>
        <v>#REF!</v>
      </c>
      <c r="AN219" s="150" t="e">
        <f>IF(#REF!="zákl. prenesená",J219,0)</f>
        <v>#REF!</v>
      </c>
      <c r="AO219" s="150" t="e">
        <f>IF(#REF!="zníž. prenesená",J219,0)</f>
        <v>#REF!</v>
      </c>
      <c r="AP219" s="150" t="e">
        <f>IF(#REF!="nulová",J219,0)</f>
        <v>#REF!</v>
      </c>
      <c r="AQ219" s="16" t="s">
        <v>77</v>
      </c>
      <c r="AR219" s="150">
        <f>ROUND(I219*H219,2)</f>
        <v>0</v>
      </c>
      <c r="AS219" s="16" t="s">
        <v>169</v>
      </c>
      <c r="AT219" s="227" t="s">
        <v>210</v>
      </c>
      <c r="AU219" s="216"/>
      <c r="AV219" s="216"/>
      <c r="AW219" s="216"/>
      <c r="AX219" s="216"/>
      <c r="AY219" s="216"/>
      <c r="AZ219" s="216"/>
      <c r="BA219" s="216"/>
      <c r="BB219" s="216"/>
      <c r="BC219" s="216"/>
      <c r="BD219" s="216"/>
      <c r="BE219" s="216"/>
      <c r="BF219" s="216"/>
      <c r="BG219" s="216"/>
    </row>
    <row r="220" spans="1:59" s="13" customFormat="1" x14ac:dyDescent="0.2">
      <c r="B220" s="151"/>
      <c r="D220" s="152"/>
      <c r="E220" s="153"/>
      <c r="F220" s="154"/>
      <c r="H220" s="155"/>
      <c r="I220" s="156"/>
      <c r="K220" s="151"/>
      <c r="L220" s="204"/>
      <c r="M220" s="201"/>
      <c r="N220" s="216"/>
      <c r="O220" s="203"/>
      <c r="P220" s="203"/>
      <c r="Q220" s="203"/>
      <c r="R220" s="216"/>
      <c r="S220" s="216"/>
      <c r="T220" s="216"/>
      <c r="U220" s="216"/>
      <c r="V220" s="216"/>
      <c r="W220" s="216"/>
      <c r="X220" s="216"/>
      <c r="Y220" s="216"/>
      <c r="Z220" s="216"/>
      <c r="AA220" s="16" t="s">
        <v>129</v>
      </c>
      <c r="AB220" s="16" t="s">
        <v>77</v>
      </c>
      <c r="AC220" s="216" t="s">
        <v>77</v>
      </c>
      <c r="AD220" s="216" t="s">
        <v>25</v>
      </c>
      <c r="AE220" s="216" t="s">
        <v>68</v>
      </c>
      <c r="AF220" s="16" t="s">
        <v>123</v>
      </c>
      <c r="AG220" s="216"/>
      <c r="AH220" s="216"/>
      <c r="AI220" s="216"/>
      <c r="AJ220" s="216"/>
      <c r="AK220" s="216"/>
      <c r="AL220" s="216"/>
      <c r="AM220" s="216"/>
      <c r="AN220" s="216"/>
      <c r="AO220" s="216"/>
      <c r="AP220" s="216"/>
      <c r="AQ220" s="216"/>
      <c r="AR220" s="216"/>
      <c r="AS220" s="216"/>
      <c r="AT220" s="216"/>
      <c r="AU220" s="216"/>
      <c r="AV220" s="216"/>
      <c r="AW220" s="216"/>
      <c r="AX220" s="216"/>
      <c r="AY220" s="216"/>
      <c r="AZ220" s="216"/>
      <c r="BA220" s="216"/>
      <c r="BB220" s="216"/>
      <c r="BC220" s="216"/>
      <c r="BD220" s="216"/>
      <c r="BE220" s="216"/>
      <c r="BF220" s="216"/>
      <c r="BG220" s="216"/>
    </row>
    <row r="221" spans="1:59" s="2" customFormat="1" ht="14.45" customHeight="1" x14ac:dyDescent="0.2">
      <c r="A221" s="30"/>
      <c r="B221" s="115"/>
      <c r="C221" s="142">
        <v>40</v>
      </c>
      <c r="D221" s="142" t="s">
        <v>126</v>
      </c>
      <c r="E221" s="143" t="s">
        <v>211</v>
      </c>
      <c r="F221" s="144" t="s">
        <v>263</v>
      </c>
      <c r="G221" s="145" t="s">
        <v>183</v>
      </c>
      <c r="H221" s="146">
        <v>10</v>
      </c>
      <c r="I221" s="147"/>
      <c r="J221" s="148">
        <f>ROUND(I221*H221,2)</f>
        <v>0</v>
      </c>
      <c r="K221" s="31"/>
      <c r="L221" s="204"/>
      <c r="M221" s="201"/>
      <c r="N221" s="216"/>
      <c r="O221" s="216"/>
      <c r="P221" s="216"/>
      <c r="Q221" s="216"/>
      <c r="R221" s="216"/>
      <c r="S221" s="216"/>
      <c r="T221" s="216"/>
      <c r="U221" s="216"/>
      <c r="V221" s="216"/>
      <c r="W221" s="216"/>
      <c r="X221" s="216"/>
      <c r="Y221" s="227" t="s">
        <v>169</v>
      </c>
      <c r="Z221" s="216"/>
      <c r="AA221" s="227" t="s">
        <v>126</v>
      </c>
      <c r="AB221" s="227" t="s">
        <v>77</v>
      </c>
      <c r="AC221" s="216"/>
      <c r="AD221" s="216"/>
      <c r="AE221" s="216"/>
      <c r="AF221" s="16" t="s">
        <v>123</v>
      </c>
      <c r="AG221" s="216"/>
      <c r="AH221" s="216"/>
      <c r="AI221" s="216"/>
      <c r="AJ221" s="216"/>
      <c r="AK221" s="216"/>
      <c r="AL221" s="150" t="e">
        <f>IF(#REF!="základná",J221,0)</f>
        <v>#REF!</v>
      </c>
      <c r="AM221" s="150" t="e">
        <f>IF(#REF!="znížená",J221,0)</f>
        <v>#REF!</v>
      </c>
      <c r="AN221" s="150" t="e">
        <f>IF(#REF!="zákl. prenesená",J221,0)</f>
        <v>#REF!</v>
      </c>
      <c r="AO221" s="150" t="e">
        <f>IF(#REF!="zníž. prenesená",J221,0)</f>
        <v>#REF!</v>
      </c>
      <c r="AP221" s="150" t="e">
        <f>IF(#REF!="nulová",J221,0)</f>
        <v>#REF!</v>
      </c>
      <c r="AQ221" s="16" t="s">
        <v>77</v>
      </c>
      <c r="AR221" s="150">
        <f>ROUND(I221*H221,2)</f>
        <v>0</v>
      </c>
      <c r="AS221" s="16" t="s">
        <v>169</v>
      </c>
      <c r="AT221" s="227" t="s">
        <v>212</v>
      </c>
      <c r="AU221" s="216"/>
      <c r="AV221" s="216"/>
      <c r="AW221" s="216"/>
      <c r="AX221" s="216"/>
      <c r="AY221" s="216"/>
      <c r="AZ221" s="216"/>
      <c r="BA221" s="216"/>
      <c r="BB221" s="216"/>
      <c r="BC221" s="216"/>
      <c r="BD221" s="216"/>
      <c r="BE221" s="216"/>
      <c r="BF221" s="216"/>
      <c r="BG221" s="216"/>
    </row>
    <row r="222" spans="1:59" s="13" customFormat="1" x14ac:dyDescent="0.2">
      <c r="B222" s="151"/>
      <c r="D222" s="152" t="s">
        <v>129</v>
      </c>
      <c r="E222" s="153" t="s">
        <v>1</v>
      </c>
      <c r="F222" s="154" t="s">
        <v>213</v>
      </c>
      <c r="H222" s="155">
        <v>10</v>
      </c>
      <c r="I222" s="156"/>
      <c r="K222" s="151"/>
      <c r="L222" s="204"/>
      <c r="M222" s="201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  <c r="Y222" s="216"/>
      <c r="Z222" s="216"/>
      <c r="AA222" s="16" t="s">
        <v>129</v>
      </c>
      <c r="AB222" s="16" t="s">
        <v>77</v>
      </c>
      <c r="AC222" s="216" t="s">
        <v>77</v>
      </c>
      <c r="AD222" s="216" t="s">
        <v>25</v>
      </c>
      <c r="AE222" s="216" t="s">
        <v>73</v>
      </c>
      <c r="AF222" s="16" t="s">
        <v>123</v>
      </c>
      <c r="AG222" s="216"/>
      <c r="AH222" s="216"/>
      <c r="AI222" s="216"/>
      <c r="AJ222" s="216"/>
      <c r="AK222" s="216"/>
      <c r="AL222" s="216"/>
      <c r="AM222" s="216"/>
      <c r="AN222" s="216"/>
      <c r="AO222" s="216"/>
      <c r="AP222" s="216"/>
      <c r="AQ222" s="216"/>
      <c r="AR222" s="216"/>
      <c r="AS222" s="216"/>
      <c r="AT222" s="216"/>
      <c r="AU222" s="216"/>
      <c r="AV222" s="216"/>
      <c r="AW222" s="216"/>
      <c r="AX222" s="216"/>
      <c r="AY222" s="216"/>
      <c r="AZ222" s="216"/>
      <c r="BA222" s="216"/>
      <c r="BB222" s="216"/>
      <c r="BC222" s="216"/>
      <c r="BD222" s="216"/>
      <c r="BE222" s="216"/>
      <c r="BF222" s="216"/>
      <c r="BG222" s="216"/>
    </row>
    <row r="223" spans="1:59" s="2" customFormat="1" ht="14.45" customHeight="1" x14ac:dyDescent="0.2">
      <c r="A223" s="30"/>
      <c r="B223" s="115"/>
      <c r="C223" s="142">
        <v>41</v>
      </c>
      <c r="D223" s="142" t="s">
        <v>126</v>
      </c>
      <c r="E223" s="143" t="s">
        <v>214</v>
      </c>
      <c r="F223" s="144" t="s">
        <v>234</v>
      </c>
      <c r="G223" s="145" t="s">
        <v>183</v>
      </c>
      <c r="H223" s="146">
        <v>375</v>
      </c>
      <c r="I223" s="147"/>
      <c r="J223" s="148">
        <f>ROUND(I223*H223,2)</f>
        <v>0</v>
      </c>
      <c r="K223" s="31"/>
      <c r="L223" s="204"/>
      <c r="M223" s="223"/>
      <c r="N223" s="216"/>
      <c r="P223" s="216"/>
      <c r="Q223" s="224"/>
      <c r="R223" s="216"/>
      <c r="S223" s="216"/>
      <c r="T223" s="216"/>
      <c r="U223" s="216"/>
      <c r="V223" s="216"/>
      <c r="W223" s="216"/>
      <c r="X223" s="216"/>
      <c r="Y223" s="227" t="s">
        <v>169</v>
      </c>
      <c r="Z223" s="216"/>
      <c r="AA223" s="227" t="s">
        <v>126</v>
      </c>
      <c r="AB223" s="227" t="s">
        <v>77</v>
      </c>
      <c r="AC223" s="216"/>
      <c r="AD223" s="216"/>
      <c r="AE223" s="216"/>
      <c r="AF223" s="16" t="s">
        <v>123</v>
      </c>
      <c r="AG223" s="216"/>
      <c r="AH223" s="216"/>
      <c r="AI223" s="216"/>
      <c r="AJ223" s="216"/>
      <c r="AK223" s="216"/>
      <c r="AL223" s="150" t="e">
        <f>IF(#REF!="základná",J223,0)</f>
        <v>#REF!</v>
      </c>
      <c r="AM223" s="150" t="e">
        <f>IF(#REF!="znížená",J223,0)</f>
        <v>#REF!</v>
      </c>
      <c r="AN223" s="150" t="e">
        <f>IF(#REF!="zákl. prenesená",J223,0)</f>
        <v>#REF!</v>
      </c>
      <c r="AO223" s="150" t="e">
        <f>IF(#REF!="zníž. prenesená",J223,0)</f>
        <v>#REF!</v>
      </c>
      <c r="AP223" s="150" t="e">
        <f>IF(#REF!="nulová",J223,0)</f>
        <v>#REF!</v>
      </c>
      <c r="AQ223" s="16" t="s">
        <v>77</v>
      </c>
      <c r="AR223" s="150">
        <f>ROUND(I223*H223,2)</f>
        <v>0</v>
      </c>
      <c r="AS223" s="16" t="s">
        <v>169</v>
      </c>
      <c r="AT223" s="227" t="s">
        <v>215</v>
      </c>
      <c r="AU223" s="216"/>
      <c r="AV223" s="216"/>
      <c r="AW223" s="216"/>
      <c r="AX223" s="216"/>
      <c r="AY223" s="216"/>
      <c r="AZ223" s="216"/>
      <c r="BA223" s="216"/>
      <c r="BB223" s="216"/>
      <c r="BC223" s="216"/>
      <c r="BD223" s="216"/>
      <c r="BE223" s="216"/>
      <c r="BF223" s="216"/>
      <c r="BG223" s="216"/>
    </row>
    <row r="224" spans="1:59" s="13" customFormat="1" x14ac:dyDescent="0.2">
      <c r="B224" s="151"/>
      <c r="D224" s="152" t="s">
        <v>129</v>
      </c>
      <c r="E224" s="153" t="s">
        <v>1</v>
      </c>
      <c r="F224" s="154" t="s">
        <v>216</v>
      </c>
      <c r="H224" s="155">
        <v>375</v>
      </c>
      <c r="I224" s="156"/>
      <c r="K224" s="151"/>
      <c r="L224" s="204"/>
      <c r="M224" s="201"/>
      <c r="N224" s="216"/>
      <c r="O224" s="216"/>
      <c r="P224" s="216"/>
      <c r="Q224" s="216"/>
      <c r="R224" s="216"/>
      <c r="S224" s="216"/>
      <c r="T224" s="216"/>
      <c r="U224" s="216"/>
      <c r="V224" s="216"/>
      <c r="W224" s="216"/>
      <c r="X224" s="216"/>
      <c r="Y224" s="216"/>
      <c r="Z224" s="216"/>
      <c r="AA224" s="16" t="s">
        <v>129</v>
      </c>
      <c r="AB224" s="16" t="s">
        <v>77</v>
      </c>
      <c r="AC224" s="216" t="s">
        <v>77</v>
      </c>
      <c r="AD224" s="216" t="s">
        <v>25</v>
      </c>
      <c r="AE224" s="216" t="s">
        <v>73</v>
      </c>
      <c r="AF224" s="16" t="s">
        <v>123</v>
      </c>
      <c r="AG224" s="216"/>
      <c r="AH224" s="216"/>
      <c r="AI224" s="216"/>
      <c r="AJ224" s="216"/>
      <c r="AK224" s="216"/>
      <c r="AL224" s="216"/>
      <c r="AM224" s="216"/>
      <c r="AN224" s="216"/>
      <c r="AO224" s="216"/>
      <c r="AP224" s="216"/>
      <c r="AQ224" s="216"/>
      <c r="AR224" s="216"/>
      <c r="AS224" s="216"/>
      <c r="AT224" s="216"/>
      <c r="AU224" s="216"/>
      <c r="AV224" s="216"/>
      <c r="AW224" s="216"/>
      <c r="AX224" s="216"/>
      <c r="AY224" s="216"/>
      <c r="AZ224" s="216"/>
      <c r="BA224" s="216"/>
      <c r="BB224" s="216"/>
      <c r="BC224" s="216"/>
      <c r="BD224" s="216"/>
      <c r="BE224" s="216"/>
      <c r="BF224" s="216"/>
      <c r="BG224" s="216"/>
    </row>
    <row r="225" spans="1:59" s="2" customFormat="1" ht="24.2" customHeight="1" x14ac:dyDescent="0.2">
      <c r="A225" s="30"/>
      <c r="B225" s="115"/>
      <c r="C225" s="142">
        <v>42</v>
      </c>
      <c r="D225" s="142" t="s">
        <v>126</v>
      </c>
      <c r="E225" s="143" t="s">
        <v>217</v>
      </c>
      <c r="F225" s="144" t="s">
        <v>273</v>
      </c>
      <c r="G225" s="145" t="s">
        <v>183</v>
      </c>
      <c r="H225" s="146">
        <v>121</v>
      </c>
      <c r="I225" s="147"/>
      <c r="J225" s="148">
        <f>ROUND(I225*H225,2)</f>
        <v>0</v>
      </c>
      <c r="K225" s="31"/>
      <c r="L225" s="204"/>
      <c r="M225" s="223"/>
      <c r="N225" s="216"/>
      <c r="O225" s="216"/>
      <c r="P225" s="216"/>
      <c r="Q225" s="216"/>
      <c r="R225" s="216"/>
      <c r="S225" s="216"/>
      <c r="T225" s="216"/>
      <c r="U225" s="216"/>
      <c r="V225" s="216"/>
      <c r="W225" s="216"/>
      <c r="X225" s="216"/>
      <c r="Y225" s="227" t="s">
        <v>169</v>
      </c>
      <c r="Z225" s="216"/>
      <c r="AA225" s="227" t="s">
        <v>126</v>
      </c>
      <c r="AB225" s="227" t="s">
        <v>77</v>
      </c>
      <c r="AC225" s="216"/>
      <c r="AD225" s="216"/>
      <c r="AE225" s="216"/>
      <c r="AF225" s="16" t="s">
        <v>123</v>
      </c>
      <c r="AG225" s="216"/>
      <c r="AH225" s="216"/>
      <c r="AI225" s="216"/>
      <c r="AJ225" s="216"/>
      <c r="AK225" s="216"/>
      <c r="AL225" s="150" t="e">
        <f>IF(#REF!="základná",J225,0)</f>
        <v>#REF!</v>
      </c>
      <c r="AM225" s="150" t="e">
        <f>IF(#REF!="znížená",J225,0)</f>
        <v>#REF!</v>
      </c>
      <c r="AN225" s="150" t="e">
        <f>IF(#REF!="zákl. prenesená",J225,0)</f>
        <v>#REF!</v>
      </c>
      <c r="AO225" s="150" t="e">
        <f>IF(#REF!="zníž. prenesená",J225,0)</f>
        <v>#REF!</v>
      </c>
      <c r="AP225" s="150" t="e">
        <f>IF(#REF!="nulová",J225,0)</f>
        <v>#REF!</v>
      </c>
      <c r="AQ225" s="16" t="s">
        <v>77</v>
      </c>
      <c r="AR225" s="150">
        <f>ROUND(I225*H225,2)</f>
        <v>0</v>
      </c>
      <c r="AS225" s="16" t="s">
        <v>169</v>
      </c>
      <c r="AT225" s="227" t="s">
        <v>218</v>
      </c>
      <c r="AU225" s="216"/>
      <c r="AV225" s="216"/>
      <c r="AW225" s="216"/>
      <c r="AX225" s="216"/>
      <c r="AY225" s="216"/>
      <c r="AZ225" s="216"/>
      <c r="BA225" s="216"/>
      <c r="BB225" s="216"/>
      <c r="BC225" s="216"/>
      <c r="BD225" s="216"/>
      <c r="BE225" s="216"/>
      <c r="BF225" s="216"/>
      <c r="BG225" s="216"/>
    </row>
    <row r="226" spans="1:59" s="13" customFormat="1" x14ac:dyDescent="0.2">
      <c r="B226" s="151"/>
      <c r="D226" s="152" t="s">
        <v>129</v>
      </c>
      <c r="E226" s="153" t="s">
        <v>1</v>
      </c>
      <c r="F226" s="154"/>
      <c r="H226" s="155"/>
      <c r="I226" s="156"/>
      <c r="K226" s="151"/>
      <c r="L226" s="204"/>
      <c r="M226" s="201"/>
      <c r="N226" s="201"/>
      <c r="AA226" s="153" t="s">
        <v>129</v>
      </c>
      <c r="AB226" s="153" t="s">
        <v>77</v>
      </c>
      <c r="AC226" s="13" t="s">
        <v>77</v>
      </c>
      <c r="AD226" s="13" t="s">
        <v>25</v>
      </c>
      <c r="AE226" s="13" t="s">
        <v>73</v>
      </c>
      <c r="AF226" s="153" t="s">
        <v>123</v>
      </c>
    </row>
    <row r="227" spans="1:59" s="13" customFormat="1" ht="27.6" customHeight="1" x14ac:dyDescent="0.2">
      <c r="B227" s="151"/>
      <c r="C227" s="142">
        <v>43</v>
      </c>
      <c r="D227" s="142" t="s">
        <v>126</v>
      </c>
      <c r="E227" s="143" t="s">
        <v>217</v>
      </c>
      <c r="F227" s="144" t="s">
        <v>274</v>
      </c>
      <c r="G227" s="145" t="s">
        <v>139</v>
      </c>
      <c r="H227" s="146">
        <v>1</v>
      </c>
      <c r="I227" s="147"/>
      <c r="J227" s="148">
        <f>ROUND(I227*H227,2)</f>
        <v>0</v>
      </c>
      <c r="K227" s="151"/>
      <c r="L227" s="204"/>
      <c r="M227" s="204"/>
      <c r="N227" s="201"/>
      <c r="AA227" s="153"/>
      <c r="AB227" s="153"/>
      <c r="AF227" s="153"/>
    </row>
    <row r="228" spans="1:59" s="13" customFormat="1" x14ac:dyDescent="0.2">
      <c r="B228" s="151"/>
      <c r="D228" s="152"/>
      <c r="E228" s="153"/>
      <c r="F228" s="154"/>
      <c r="H228" s="155"/>
      <c r="I228" s="156"/>
      <c r="K228" s="151"/>
      <c r="L228" s="204"/>
      <c r="M228" s="201"/>
      <c r="N228" s="201"/>
      <c r="AA228" s="153"/>
      <c r="AB228" s="153"/>
      <c r="AF228" s="153"/>
    </row>
    <row r="229" spans="1:59" s="13" customFormat="1" x14ac:dyDescent="0.2">
      <c r="B229" s="151"/>
      <c r="D229" s="152"/>
      <c r="E229" s="153"/>
      <c r="F229" s="154"/>
      <c r="H229" s="155"/>
      <c r="I229" s="156"/>
      <c r="K229" s="151"/>
      <c r="L229" s="204"/>
      <c r="M229" s="201"/>
      <c r="N229" s="201"/>
      <c r="AA229" s="153"/>
      <c r="AB229" s="153"/>
      <c r="AF229" s="153"/>
    </row>
    <row r="230" spans="1:59" s="2" customFormat="1" ht="24.2" customHeight="1" x14ac:dyDescent="0.2">
      <c r="A230" s="30"/>
      <c r="B230" s="115"/>
      <c r="C230" s="142">
        <v>44</v>
      </c>
      <c r="D230" s="142" t="s">
        <v>126</v>
      </c>
      <c r="E230" s="143" t="s">
        <v>219</v>
      </c>
      <c r="F230" s="144" t="s">
        <v>220</v>
      </c>
      <c r="G230" s="145" t="s">
        <v>191</v>
      </c>
      <c r="H230" s="169">
        <v>0.01</v>
      </c>
      <c r="I230" s="147"/>
      <c r="J230" s="148">
        <f>ROUND(I230*H230,2)</f>
        <v>0</v>
      </c>
      <c r="K230" s="31"/>
      <c r="L230" s="204"/>
      <c r="M230" s="201"/>
      <c r="N230" s="201"/>
      <c r="Y230" s="149" t="s">
        <v>169</v>
      </c>
      <c r="AA230" s="149" t="s">
        <v>126</v>
      </c>
      <c r="AB230" s="149" t="s">
        <v>77</v>
      </c>
      <c r="AF230" s="16" t="s">
        <v>123</v>
      </c>
      <c r="AL230" s="150" t="e">
        <f>IF(#REF!="základná",J230,0)</f>
        <v>#REF!</v>
      </c>
      <c r="AM230" s="150" t="e">
        <f>IF(#REF!="znížená",J230,0)</f>
        <v>#REF!</v>
      </c>
      <c r="AN230" s="150" t="e">
        <f>IF(#REF!="zákl. prenesená",J230,0)</f>
        <v>#REF!</v>
      </c>
      <c r="AO230" s="150" t="e">
        <f>IF(#REF!="zníž. prenesená",J230,0)</f>
        <v>#REF!</v>
      </c>
      <c r="AP230" s="150" t="e">
        <f>IF(#REF!="nulová",J230,0)</f>
        <v>#REF!</v>
      </c>
      <c r="AQ230" s="16" t="s">
        <v>77</v>
      </c>
      <c r="AR230" s="150">
        <f>ROUND(I230*H230,2)</f>
        <v>0</v>
      </c>
      <c r="AS230" s="16" t="s">
        <v>169</v>
      </c>
      <c r="AT230" s="149" t="s">
        <v>221</v>
      </c>
    </row>
    <row r="231" spans="1:59" s="12" customFormat="1" ht="22.9" customHeight="1" x14ac:dyDescent="0.2">
      <c r="B231" s="133"/>
      <c r="D231" s="134" t="s">
        <v>67</v>
      </c>
      <c r="E231" s="140" t="s">
        <v>222</v>
      </c>
      <c r="F231" s="140" t="s">
        <v>235</v>
      </c>
      <c r="I231" s="136"/>
      <c r="J231" s="141">
        <f>SUM(J232:J241)</f>
        <v>0</v>
      </c>
      <c r="K231" s="133"/>
      <c r="L231" s="205"/>
      <c r="M231" s="202"/>
      <c r="N231" s="202"/>
      <c r="Y231" s="134" t="s">
        <v>77</v>
      </c>
      <c r="AA231" s="138" t="s">
        <v>67</v>
      </c>
      <c r="AB231" s="138" t="s">
        <v>73</v>
      </c>
      <c r="AF231" s="134" t="s">
        <v>123</v>
      </c>
      <c r="AR231" s="139">
        <f>SUM(AR232:AR240)</f>
        <v>0</v>
      </c>
    </row>
    <row r="232" spans="1:59" s="2" customFormat="1" ht="24.2" customHeight="1" x14ac:dyDescent="0.2">
      <c r="A232" s="30"/>
      <c r="B232" s="115"/>
      <c r="C232" s="142">
        <v>45</v>
      </c>
      <c r="D232" s="142" t="s">
        <v>126</v>
      </c>
      <c r="E232" s="143" t="s">
        <v>223</v>
      </c>
      <c r="F232" s="144" t="s">
        <v>236</v>
      </c>
      <c r="G232" s="145" t="s">
        <v>139</v>
      </c>
      <c r="H232" s="146">
        <v>16</v>
      </c>
      <c r="I232" s="147"/>
      <c r="J232" s="148">
        <f>ROUND(I232*H232,2)</f>
        <v>0</v>
      </c>
      <c r="K232" s="31"/>
      <c r="L232" s="204"/>
      <c r="M232" s="201"/>
      <c r="Y232" s="149" t="s">
        <v>169</v>
      </c>
      <c r="AA232" s="149" t="s">
        <v>126</v>
      </c>
      <c r="AB232" s="149" t="s">
        <v>77</v>
      </c>
      <c r="AF232" s="16" t="s">
        <v>123</v>
      </c>
      <c r="AL232" s="150" t="e">
        <f>IF(#REF!="základná",J232,0)</f>
        <v>#REF!</v>
      </c>
      <c r="AM232" s="150" t="e">
        <f>IF(#REF!="znížená",J232,0)</f>
        <v>#REF!</v>
      </c>
      <c r="AN232" s="150" t="e">
        <f>IF(#REF!="zákl. prenesená",J232,0)</f>
        <v>#REF!</v>
      </c>
      <c r="AO232" s="150" t="e">
        <f>IF(#REF!="zníž. prenesená",J232,0)</f>
        <v>#REF!</v>
      </c>
      <c r="AP232" s="150" t="e">
        <f>IF(#REF!="nulová",J232,0)</f>
        <v>#REF!</v>
      </c>
      <c r="AQ232" s="16" t="s">
        <v>77</v>
      </c>
      <c r="AR232" s="150">
        <f>ROUND(I232*H232,2)</f>
        <v>0</v>
      </c>
      <c r="AS232" s="16" t="s">
        <v>169</v>
      </c>
      <c r="AT232" s="149" t="s">
        <v>224</v>
      </c>
    </row>
    <row r="233" spans="1:59" s="13" customFormat="1" x14ac:dyDescent="0.2">
      <c r="B233" s="151"/>
      <c r="D233" s="152" t="s">
        <v>129</v>
      </c>
      <c r="E233" s="153" t="s">
        <v>1</v>
      </c>
      <c r="F233" s="154" t="s">
        <v>237</v>
      </c>
      <c r="H233" s="155"/>
      <c r="I233" s="156"/>
      <c r="K233" s="151"/>
      <c r="L233" s="204"/>
      <c r="M233" s="201"/>
      <c r="N233" s="201"/>
      <c r="AA233" s="153" t="s">
        <v>129</v>
      </c>
      <c r="AB233" s="153" t="s">
        <v>77</v>
      </c>
      <c r="AC233" s="13" t="s">
        <v>77</v>
      </c>
      <c r="AD233" s="13" t="s">
        <v>25</v>
      </c>
      <c r="AE233" s="13" t="s">
        <v>68</v>
      </c>
      <c r="AF233" s="153" t="s">
        <v>123</v>
      </c>
    </row>
    <row r="234" spans="1:59" s="13" customFormat="1" x14ac:dyDescent="0.2">
      <c r="B234" s="151"/>
      <c r="D234" s="152"/>
      <c r="E234" s="153"/>
      <c r="F234" s="154" t="s">
        <v>238</v>
      </c>
      <c r="H234" s="155"/>
      <c r="I234" s="156"/>
      <c r="K234" s="151"/>
      <c r="L234" s="204"/>
      <c r="M234" s="201"/>
      <c r="N234" s="201"/>
      <c r="AA234" s="153"/>
      <c r="AB234" s="153"/>
      <c r="AF234" s="153"/>
    </row>
    <row r="235" spans="1:59" s="13" customFormat="1" x14ac:dyDescent="0.2">
      <c r="B235" s="151"/>
      <c r="D235" s="152"/>
      <c r="E235" s="153"/>
      <c r="F235" s="154" t="s">
        <v>240</v>
      </c>
      <c r="H235" s="155"/>
      <c r="I235" s="156"/>
      <c r="K235" s="151"/>
      <c r="L235" s="204"/>
      <c r="M235" s="201"/>
      <c r="N235" s="201"/>
      <c r="AA235" s="153"/>
      <c r="AB235" s="153"/>
      <c r="AF235" s="153"/>
    </row>
    <row r="236" spans="1:59" s="13" customFormat="1" x14ac:dyDescent="0.2">
      <c r="B236" s="151"/>
      <c r="D236" s="152"/>
      <c r="E236" s="153"/>
      <c r="F236" s="154" t="s">
        <v>239</v>
      </c>
      <c r="H236" s="155"/>
      <c r="I236" s="156"/>
      <c r="K236" s="151"/>
      <c r="L236" s="204"/>
      <c r="M236" s="201"/>
      <c r="N236" s="201"/>
      <c r="AA236" s="153"/>
      <c r="AB236" s="153"/>
      <c r="AF236" s="153"/>
    </row>
    <row r="237" spans="1:59" s="13" customFormat="1" x14ac:dyDescent="0.2">
      <c r="B237" s="151"/>
      <c r="D237" s="152"/>
      <c r="E237" s="153"/>
      <c r="F237" s="154" t="s">
        <v>241</v>
      </c>
      <c r="H237" s="155"/>
      <c r="I237" s="156"/>
      <c r="K237" s="151"/>
      <c r="L237" s="204"/>
      <c r="M237" s="201"/>
      <c r="N237" s="201"/>
      <c r="AA237" s="153"/>
      <c r="AB237" s="153"/>
      <c r="AF237" s="153"/>
    </row>
    <row r="238" spans="1:59" s="13" customFormat="1" x14ac:dyDescent="0.2">
      <c r="B238" s="151"/>
      <c r="D238" s="152"/>
      <c r="E238" s="153"/>
      <c r="F238" s="154"/>
      <c r="H238" s="155"/>
      <c r="I238" s="156"/>
      <c r="K238" s="151"/>
      <c r="L238" s="204"/>
      <c r="M238" s="201"/>
      <c r="N238" s="201"/>
      <c r="AA238" s="153"/>
      <c r="AB238" s="153"/>
      <c r="AF238" s="153"/>
    </row>
    <row r="239" spans="1:59" s="2" customFormat="1" ht="24.2" customHeight="1" x14ac:dyDescent="0.2">
      <c r="A239" s="30"/>
      <c r="B239" s="115"/>
      <c r="C239" s="142">
        <v>46</v>
      </c>
      <c r="D239" s="142" t="s">
        <v>126</v>
      </c>
      <c r="E239" s="143" t="s">
        <v>225</v>
      </c>
      <c r="F239" s="144" t="s">
        <v>242</v>
      </c>
      <c r="G239" s="145" t="s">
        <v>139</v>
      </c>
      <c r="H239" s="146">
        <v>4</v>
      </c>
      <c r="I239" s="147"/>
      <c r="J239" s="148">
        <f>ROUND(I239*H239,2)</f>
        <v>0</v>
      </c>
      <c r="K239" s="31"/>
      <c r="L239" s="204"/>
      <c r="M239" s="223"/>
      <c r="N239" s="201"/>
      <c r="Y239" s="149" t="s">
        <v>169</v>
      </c>
      <c r="AA239" s="149" t="s">
        <v>126</v>
      </c>
      <c r="AB239" s="149" t="s">
        <v>77</v>
      </c>
      <c r="AF239" s="16" t="s">
        <v>123</v>
      </c>
      <c r="AL239" s="150" t="e">
        <f>IF(#REF!="základná",J239,0)</f>
        <v>#REF!</v>
      </c>
      <c r="AM239" s="150" t="e">
        <f>IF(#REF!="znížená",J239,0)</f>
        <v>#REF!</v>
      </c>
      <c r="AN239" s="150" t="e">
        <f>IF(#REF!="zákl. prenesená",J239,0)</f>
        <v>#REF!</v>
      </c>
      <c r="AO239" s="150" t="e">
        <f>IF(#REF!="zníž. prenesená",J239,0)</f>
        <v>#REF!</v>
      </c>
      <c r="AP239" s="150" t="e">
        <f>IF(#REF!="nulová",J239,0)</f>
        <v>#REF!</v>
      </c>
      <c r="AQ239" s="16" t="s">
        <v>77</v>
      </c>
      <c r="AR239" s="150">
        <f>ROUND(I239*H239,2)</f>
        <v>0</v>
      </c>
      <c r="AS239" s="16" t="s">
        <v>169</v>
      </c>
      <c r="AT239" s="149" t="s">
        <v>226</v>
      </c>
    </row>
    <row r="240" spans="1:59" s="13" customFormat="1" x14ac:dyDescent="0.2">
      <c r="B240" s="151"/>
      <c r="D240" s="152"/>
      <c r="E240" s="153" t="s">
        <v>1</v>
      </c>
      <c r="F240" s="154"/>
      <c r="H240" s="155"/>
      <c r="I240" s="156"/>
      <c r="K240" s="151"/>
      <c r="L240" s="204"/>
      <c r="M240" s="201"/>
      <c r="N240" s="201"/>
      <c r="AA240" s="153" t="s">
        <v>129</v>
      </c>
      <c r="AB240" s="153" t="s">
        <v>77</v>
      </c>
      <c r="AC240" s="13" t="s">
        <v>77</v>
      </c>
      <c r="AD240" s="13" t="s">
        <v>25</v>
      </c>
      <c r="AE240" s="13" t="s">
        <v>73</v>
      </c>
      <c r="AF240" s="153" t="s">
        <v>123</v>
      </c>
    </row>
    <row r="241" spans="1:46" s="2" customFormat="1" ht="24.2" customHeight="1" x14ac:dyDescent="0.2">
      <c r="A241" s="172"/>
      <c r="B241" s="115"/>
      <c r="C241" s="142">
        <v>47</v>
      </c>
      <c r="D241" s="142" t="s">
        <v>126</v>
      </c>
      <c r="E241" s="143" t="s">
        <v>225</v>
      </c>
      <c r="F241" s="144" t="s">
        <v>252</v>
      </c>
      <c r="G241" s="145" t="s">
        <v>139</v>
      </c>
      <c r="H241" s="146">
        <v>1</v>
      </c>
      <c r="I241" s="147"/>
      <c r="J241" s="148">
        <f>ROUND(I241*H241,2)</f>
        <v>0</v>
      </c>
      <c r="K241" s="31"/>
      <c r="L241" s="204"/>
      <c r="M241" s="204"/>
      <c r="N241" s="201"/>
      <c r="Y241" s="149"/>
      <c r="AA241" s="149"/>
      <c r="AB241" s="149"/>
      <c r="AF241" s="16"/>
      <c r="AL241" s="150"/>
      <c r="AM241" s="150"/>
      <c r="AN241" s="150"/>
      <c r="AO241" s="150"/>
      <c r="AP241" s="150"/>
      <c r="AQ241" s="16"/>
      <c r="AR241" s="150"/>
      <c r="AS241" s="16"/>
      <c r="AT241" s="149"/>
    </row>
    <row r="242" spans="1:46" s="2" customFormat="1" ht="6.95" customHeight="1" x14ac:dyDescent="0.2">
      <c r="A242" s="30"/>
      <c r="B242" s="183"/>
      <c r="C242" s="184"/>
      <c r="D242" s="184"/>
      <c r="E242" s="184"/>
      <c r="F242" s="46"/>
      <c r="G242" s="46"/>
      <c r="H242" s="46"/>
      <c r="I242" s="46"/>
      <c r="J242" s="46"/>
      <c r="K242" s="31"/>
      <c r="L242" s="30"/>
    </row>
    <row r="244" spans="1:46" ht="18.600000000000001" customHeight="1" x14ac:dyDescent="0.2">
      <c r="L244" s="215"/>
    </row>
    <row r="245" spans="1:46" ht="18.600000000000001" customHeight="1" x14ac:dyDescent="0.2">
      <c r="I245" s="170"/>
    </row>
    <row r="246" spans="1:46" s="170" customFormat="1" ht="18.600000000000001" customHeight="1" x14ac:dyDescent="0.2">
      <c r="L246" s="209"/>
      <c r="M246" s="211"/>
    </row>
    <row r="247" spans="1:46" ht="18.600000000000001" customHeight="1" x14ac:dyDescent="0.2">
      <c r="L247" s="210"/>
      <c r="M247" s="210"/>
    </row>
    <row r="248" spans="1:46" ht="18.600000000000001" customHeight="1" x14ac:dyDescent="0.2">
      <c r="L248" s="211"/>
      <c r="M248" s="211"/>
    </row>
    <row r="249" spans="1:46" ht="18.600000000000001" customHeight="1" x14ac:dyDescent="0.2">
      <c r="L249" s="212"/>
      <c r="M249" s="212"/>
    </row>
  </sheetData>
  <autoFilter ref="C129:J240"/>
  <mergeCells count="10">
    <mergeCell ref="E7:H7"/>
    <mergeCell ref="E16:H16"/>
    <mergeCell ref="E25:H25"/>
    <mergeCell ref="E85:H85"/>
    <mergeCell ref="D106:F106"/>
    <mergeCell ref="D107:F107"/>
    <mergeCell ref="D108:F108"/>
    <mergeCell ref="D109:F109"/>
    <mergeCell ref="D110:F110"/>
    <mergeCell ref="E122:H1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ZŠ Turnianska</vt:lpstr>
      <vt:lpstr>'Rekapitulácia stavby'!Názvy_tlače</vt:lpstr>
      <vt:lpstr>'ZŠ Turnianska'!Názvy_tlače</vt:lpstr>
      <vt:lpstr>'Rekapitulácia stavby'!Oblasť_tlače</vt:lpstr>
      <vt:lpstr>'ZŠ Turnianska'!Oblasť_tlače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V</dc:creator>
  <cp:lastModifiedBy>Holán Miloš</cp:lastModifiedBy>
  <cp:lastPrinted>2021-12-01T10:20:28Z</cp:lastPrinted>
  <dcterms:created xsi:type="dcterms:W3CDTF">2020-11-24T14:33:18Z</dcterms:created>
  <dcterms:modified xsi:type="dcterms:W3CDTF">2022-01-27T17:53:20Z</dcterms:modified>
</cp:coreProperties>
</file>