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zhauzerovav\Desktop\KIČ\2024\ODPOČET\"/>
    </mc:Choice>
  </mc:AlternateContent>
  <xr:revisionPtr revIDLastSave="0" documentId="8_{38AA0BE2-22A6-4CFF-920E-3A2CBACA9AE3}" xr6:coauthVersionLast="36" xr6:coauthVersionMax="36" xr10:uidLastSave="{00000000-0000-0000-0000-000000000000}"/>
  <bookViews>
    <workbookView xWindow="0" yWindow="0" windowWidth="28800" windowHeight="11490" xr2:uid="{8AA3C7C7-4A3C-4E64-B6EB-BB2554E3DD4F}"/>
  </bookViews>
  <sheets>
    <sheet name="Odpočet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3" l="1"/>
  <c r="G69" i="3"/>
  <c r="G68" i="3"/>
  <c r="G67" i="3"/>
  <c r="E88" i="3"/>
  <c r="F88" i="3"/>
  <c r="G86" i="3" l="1"/>
  <c r="G85" i="3"/>
  <c r="D88" i="3"/>
  <c r="G84" i="3"/>
  <c r="G81" i="3"/>
  <c r="G80" i="3"/>
  <c r="G78" i="3"/>
  <c r="G70" i="3"/>
  <c r="G82" i="3"/>
  <c r="E58" i="3"/>
  <c r="F58" i="3"/>
  <c r="G56" i="3"/>
  <c r="G54" i="3"/>
  <c r="E52" i="3"/>
  <c r="F52" i="3"/>
  <c r="G47" i="3"/>
  <c r="G44" i="3"/>
  <c r="G45" i="3"/>
  <c r="G46" i="3"/>
  <c r="G42" i="3"/>
  <c r="G43" i="3"/>
  <c r="G41" i="3"/>
  <c r="G40" i="3"/>
  <c r="G25" i="3"/>
  <c r="G26" i="3"/>
  <c r="G27" i="3"/>
  <c r="G28" i="3"/>
  <c r="G29" i="3"/>
  <c r="G30" i="3"/>
  <c r="G31" i="3"/>
  <c r="G32" i="3"/>
  <c r="G24" i="3"/>
  <c r="E38" i="3"/>
  <c r="F38" i="3"/>
  <c r="D38" i="3"/>
  <c r="E19" i="3"/>
  <c r="F19" i="3"/>
  <c r="D19" i="3"/>
  <c r="G16" i="3"/>
  <c r="G17" i="3"/>
  <c r="G18" i="3"/>
  <c r="G15" i="3"/>
  <c r="G52" i="3" l="1"/>
  <c r="G58" i="3"/>
  <c r="G19" i="3"/>
  <c r="G38" i="3"/>
  <c r="G6" i="3"/>
  <c r="G7" i="3"/>
  <c r="G8" i="3"/>
  <c r="G9" i="3"/>
  <c r="G10" i="3"/>
  <c r="G11" i="3"/>
  <c r="G12" i="3"/>
  <c r="G5" i="3"/>
  <c r="E13" i="3"/>
  <c r="F13" i="3"/>
  <c r="D13" i="3"/>
  <c r="G13" i="3" l="1"/>
  <c r="A6" i="3"/>
  <c r="A7" i="3" s="1"/>
  <c r="A8" i="3" s="1"/>
  <c r="A9" i="3" s="1"/>
  <c r="A10" i="3" s="1"/>
  <c r="A11" i="3" s="1"/>
  <c r="A12" i="3" s="1"/>
  <c r="A13" i="3" s="1"/>
  <c r="A15" i="3" s="1"/>
  <c r="A16" i="3" l="1"/>
  <c r="A17" i="3" s="1"/>
  <c r="A18" i="3" s="1"/>
  <c r="A19" i="3" s="1"/>
  <c r="A21" i="3" l="1"/>
  <c r="A22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40" i="3" s="1"/>
  <c r="A69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D54" i="3"/>
  <c r="D58" i="3" s="1"/>
  <c r="D44" i="3"/>
  <c r="D52" i="3" s="1"/>
  <c r="D65" i="3"/>
  <c r="D61" i="3"/>
  <c r="F61" i="3"/>
  <c r="G61" i="3"/>
  <c r="F65" i="3"/>
  <c r="G65" i="3"/>
  <c r="F90" i="3" l="1"/>
  <c r="A54" i="3" l="1"/>
  <c r="A55" i="3" s="1"/>
  <c r="A56" i="3" s="1"/>
  <c r="A57" i="3" s="1"/>
  <c r="A58" i="3" s="1"/>
  <c r="D90" i="3"/>
  <c r="A60" i="3" l="1"/>
  <c r="A61" i="3" s="1"/>
  <c r="G22" i="3"/>
  <c r="E65" i="3"/>
  <c r="E61" i="3"/>
  <c r="E22" i="3"/>
  <c r="A63" i="3" l="1"/>
  <c r="A64" i="3" s="1"/>
  <c r="A65" i="3" s="1"/>
  <c r="G90" i="3"/>
  <c r="E90" i="3"/>
  <c r="A67" i="3" l="1"/>
  <c r="A68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l="1"/>
  <c r="A85" i="3" s="1"/>
  <c r="A86" i="3" s="1"/>
  <c r="A87" i="3" s="1"/>
  <c r="A88" i="3" s="1"/>
</calcChain>
</file>

<file path=xl/sharedStrings.xml><?xml version="1.0" encoding="utf-8"?>
<sst xmlns="http://schemas.openxmlformats.org/spreadsheetml/2006/main" count="210" uniqueCount="146">
  <si>
    <t>0831</t>
  </si>
  <si>
    <t>REFERÁT INVESTIČNÝCH ČINNOSTÍ</t>
  </si>
  <si>
    <t>PROG.</t>
  </si>
  <si>
    <t>ÚPR. 2024</t>
  </si>
  <si>
    <t xml:space="preserve">4 1 1  </t>
  </si>
  <si>
    <t>POSLPR</t>
  </si>
  <si>
    <t>4 1 3</t>
  </si>
  <si>
    <t>4 1 4</t>
  </si>
  <si>
    <t>MŠ</t>
  </si>
  <si>
    <t>5 3 1</t>
  </si>
  <si>
    <t>6 4 2</t>
  </si>
  <si>
    <t>podľa uznesenia</t>
  </si>
  <si>
    <t>7 3 1</t>
  </si>
  <si>
    <t>7 3 2</t>
  </si>
  <si>
    <t xml:space="preserve">9 2 </t>
  </si>
  <si>
    <t>9 3</t>
  </si>
  <si>
    <t>ZOS</t>
  </si>
  <si>
    <t>HYGVD</t>
  </si>
  <si>
    <t xml:space="preserve">9 3 </t>
  </si>
  <si>
    <t xml:space="preserve">6 4 2 </t>
  </si>
  <si>
    <t>Dňa 28.6. skolaudované, t.č. v prevádzke</t>
  </si>
  <si>
    <t>Neoprávnené výdavky v zmysle výzvy</t>
  </si>
  <si>
    <t>V.Draždiak PD - tribúny</t>
  </si>
  <si>
    <t>Bleskozvod - realizácia</t>
  </si>
  <si>
    <t>PD dopracovanie, stanoviská dotknutých</t>
  </si>
  <si>
    <t>Spracovanie Štúdia a PD Vodozádržné opatrenie garážový dom Mlynarovičova</t>
  </si>
  <si>
    <t>VVN - prekládka vedenia V. Draždiak</t>
  </si>
  <si>
    <t>PD 1. časť - V.Draždiak</t>
  </si>
  <si>
    <t>PP - Ovál pan.</t>
  </si>
  <si>
    <t>Kontajnéry - V.Draždiak / HZ</t>
  </si>
  <si>
    <t>Radary - spomalenie cyklodopravy</t>
  </si>
  <si>
    <t>MŠ Búliková - terasa a schody</t>
  </si>
  <si>
    <t>Realizovaná - Turnianska, Holíčska v príprave</t>
  </si>
  <si>
    <t>PD, EA a EC - ZŠ, MŠ, BD Medv., KZP ZH, CCC</t>
  </si>
  <si>
    <t>PD odovzdaná, pripominkovaná, rozpočet a VV</t>
  </si>
  <si>
    <t>MŠ Bohrová, Pifflová, Lietavská - PD a EHB, rozpočet a VV- odovzdané</t>
  </si>
  <si>
    <t>Vyjadrenie dotknutých orgánov a PD FVT a ELI</t>
  </si>
  <si>
    <t>Zmena PD pred dokončením (2024)</t>
  </si>
  <si>
    <t xml:space="preserve">Geodetické zariadenie + zariadenie </t>
  </si>
  <si>
    <t xml:space="preserve">Transfér ŠZP </t>
  </si>
  <si>
    <t>VUBROV - PD</t>
  </si>
  <si>
    <t>Strecha</t>
  </si>
  <si>
    <t>Komunikácie</t>
  </si>
  <si>
    <t>POZNÁMKY k čerpaniu 2024</t>
  </si>
  <si>
    <t>PD spracované</t>
  </si>
  <si>
    <t>Bazén Budatínska</t>
  </si>
  <si>
    <t>Veľký Draždiak - mlatový chodník / severná pláž</t>
  </si>
  <si>
    <t>Znievska - zjednosmernenie dopravy</t>
  </si>
  <si>
    <t>Bazén Dudová</t>
  </si>
  <si>
    <t>ZŠ - Exteriérové schody Kuchyňa</t>
  </si>
  <si>
    <t>ZŠ Tupolevová - Výmena okien a kopilitov na 1. posch.</t>
  </si>
  <si>
    <t>Bazén Pankúchova</t>
  </si>
  <si>
    <t>Bazén Holíčska</t>
  </si>
  <si>
    <t xml:space="preserve">Zrealizovane </t>
  </si>
  <si>
    <t>ZŠ Nobelovo nám. Obnova kuchyne</t>
  </si>
  <si>
    <t>MŠ Ševčenkova</t>
  </si>
  <si>
    <t>ŠH Pankúchova</t>
  </si>
  <si>
    <t xml:space="preserve">ŠH Veľký Draždiak </t>
  </si>
  <si>
    <t>70% z Ext.zdroj - Zmluva SIEA čerpanie formou predfinancovania</t>
  </si>
  <si>
    <t>ŠH Pankúchová</t>
  </si>
  <si>
    <t>ŠH Prokofievova</t>
  </si>
  <si>
    <t>ZŠ Dudová</t>
  </si>
  <si>
    <t>ŠH Draždiak</t>
  </si>
  <si>
    <t>Dopravné ihrisko Bosáková</t>
  </si>
  <si>
    <t>Studne V.Draždiak, Pankúchová</t>
  </si>
  <si>
    <t>Verejné detské ihriská   (VDI)</t>
  </si>
  <si>
    <t>VDI Wolkrova</t>
  </si>
  <si>
    <t>Psí výbeh Šrobárovo nám.</t>
  </si>
  <si>
    <t>Garážové domy</t>
  </si>
  <si>
    <t>Garážový dom Rovniankova</t>
  </si>
  <si>
    <t>Energetické zhodnotenie objektov ZŠ / MŠ</t>
  </si>
  <si>
    <t xml:space="preserve">Energetické zhodnotenie objektov </t>
  </si>
  <si>
    <t>DK Lúky</t>
  </si>
  <si>
    <t>Humenské nám</t>
  </si>
  <si>
    <t>Veľký Draždiak Architektonická štúdia</t>
  </si>
  <si>
    <t>Veľký Draždiak - prekládka VVN</t>
  </si>
  <si>
    <t>Veľký Draždiak - HZ</t>
  </si>
  <si>
    <t>Pergola pri CCC</t>
  </si>
  <si>
    <t>Bytový dom Medveďovej 21</t>
  </si>
  <si>
    <t>MOM Hrobáková</t>
  </si>
  <si>
    <t xml:space="preserve">ČERPANIE </t>
  </si>
  <si>
    <t>ČERPANIE  MINULĚ</t>
  </si>
  <si>
    <t>NÁZOV</t>
  </si>
  <si>
    <t>ODHAD BUDÚCEHO ČERPANIA</t>
  </si>
  <si>
    <t>IP ODPOČET</t>
  </si>
  <si>
    <t xml:space="preserve">Rozpočet v príprave, Príprava VO, </t>
  </si>
  <si>
    <t>PD</t>
  </si>
  <si>
    <t>Parkovisko Budatínska   PP</t>
  </si>
  <si>
    <t>Zelené chodníky  PP</t>
  </si>
  <si>
    <t>Gessayová cesta - oprava  PP</t>
  </si>
  <si>
    <t>Švabinského - chodník  PP</t>
  </si>
  <si>
    <t>Debarierizácia Turnianska   PP</t>
  </si>
  <si>
    <t>Debarierizácia chodníkov - Hrobákova PP</t>
  </si>
  <si>
    <t xml:space="preserve">Cyklotrasa  </t>
  </si>
  <si>
    <t xml:space="preserve">5 x debarierizácia chodníkov, realizácia  Hrobákova od 46. týždňa, príprava Vavilovova </t>
  </si>
  <si>
    <t>Daliborovo nám. - pred školu, Zrealizované, vyskúsané</t>
  </si>
  <si>
    <t>PD Cyklotrasa č.17, podaná žiadosť o SP,vyjadrenia dotkn. org.</t>
  </si>
  <si>
    <t>PD v príprave, mlatový chodník (realizácia 2025)</t>
  </si>
  <si>
    <t>Spracúva sa vrámci zóny LUKY, výmeny doprav.zančenia - RDD / realizácia vodorovného značenia rok 2025, poveternostné podmienky</t>
  </si>
  <si>
    <t>Spracovaná štúdia, t.č. prebieha proces VO na spracovateľa PD</t>
  </si>
  <si>
    <t>Zmluva so FnPŠ podpis. Príprava nového VO - vyhlas. 47. týždeň</t>
  </si>
  <si>
    <t>realizácia 2025</t>
  </si>
  <si>
    <t>príprava PD zadané 2024 a realizácia 2025</t>
  </si>
  <si>
    <t>PD odovzdaná; vyjadrenia dotk.org., stav konanie ukončené vydané SP; Pankúchova zrealizovaná; Studňa VD bude realizovaná 2025</t>
  </si>
  <si>
    <t>Arch. Štúdia V.Draždiak - 1. etapa odovzdaná 15600 +20400</t>
  </si>
  <si>
    <t>P.č.</t>
  </si>
  <si>
    <t>Ovál Pankúchova</t>
  </si>
  <si>
    <t>Realizácia 150 bm zelených chodníkov / Kontrola Rozp z CP/ Krchnár/ súhlas magistrátu; Objednávka 13 782,05 Eur, realizácia - od 25.11.24</t>
  </si>
  <si>
    <t>Debarierizácia / vývýšený priechod / - príprava; CP / VO - po ukončení realizácia, čakáme na vyjadrenie KDI a mag.hl.m.SR; Objednávka 14993,53</t>
  </si>
  <si>
    <t xml:space="preserve">zrealizované Ševčenkova, Fedinova s DPH 16919,56 </t>
  </si>
  <si>
    <t>Debariérizácia  PP</t>
  </si>
  <si>
    <t>Podpísaná Zmluva SIEA, VO na zhotoviteľa v procese, realiz. 2025</t>
  </si>
  <si>
    <t>Cyklotrasa PD</t>
  </si>
  <si>
    <t>Úhrada značky a vodorov.znač. Cyklo. 13</t>
  </si>
  <si>
    <t xml:space="preserve">Rekonštrukcia budov ZŠ a MŠ </t>
  </si>
  <si>
    <t>5.3.1</t>
  </si>
  <si>
    <t>Zrealizované, prevzaté</t>
  </si>
  <si>
    <t>Transfér na ŠZP v zmysle Uznesenia, odoslaných  200000 eur 11/2024</t>
  </si>
  <si>
    <t>Nákup techniky</t>
  </si>
  <si>
    <t xml:space="preserve">Nákup strojov na realiz. Tartanových dráh, </t>
  </si>
  <si>
    <t>Fakturácia ŠH Pankúchova, Bbau, BeMiCon, BSF, ostatné 12/2024</t>
  </si>
  <si>
    <t>PP - VDI Wolkrova - príprava VO ukončené, realizácia 2024 až 2025</t>
  </si>
  <si>
    <t>VDI Stárhradska - realizácia do 18.10.2024, uhradené; Žehrianska - podklady pre VO; Šintavska - podpísaná ZoD, nastavenie procesu realiz.; realizácia 2024 - 2025</t>
  </si>
  <si>
    <t>Príprava k realizácii - VO / 36 tis., Objednávka 34071,36 Eur, t.č. sa realizuje</t>
  </si>
  <si>
    <t>Realizácia od 48. týždňa; Objednávka 124921,69</t>
  </si>
  <si>
    <t>podľa uznesenia; realizácia 2025</t>
  </si>
  <si>
    <t>PD, CP na realizáciu pergoli v zmysle návrhu - príprava, Objednávka CCC</t>
  </si>
  <si>
    <t>čaká sa na vytypovanie vhodného objektu, realizácia 2025</t>
  </si>
  <si>
    <t>umožniť parkovanie pre návštevníkov KZP, realizácia 2025</t>
  </si>
  <si>
    <t>ZŠ Lachova - výmena podlahoviny (PVC) chodba a triedy; MŠ Haanaova - vonkajšie žalúzie na 2. NP - JV,  Objednávka PVC 20000,00; Žalúzie 8676,00</t>
  </si>
  <si>
    <t xml:space="preserve">POSLPR </t>
  </si>
  <si>
    <t>Frekvenčný menič</t>
  </si>
  <si>
    <t>Šachové stoly HUM.</t>
  </si>
  <si>
    <t>Pasportizácia ciest.</t>
  </si>
  <si>
    <t>VUB Rovniankova PD</t>
  </si>
  <si>
    <t xml:space="preserve">Arch. Štúdia </t>
  </si>
  <si>
    <t>ŠPORT</t>
  </si>
  <si>
    <t>Transfér ŠZP, Nafukov.hala + zázemie</t>
  </si>
  <si>
    <t>Skauti, vonkajšií vstup, Objednávka 3519,00 eur</t>
  </si>
  <si>
    <t>Bazén Turnianska, Budatínska, Holíčska</t>
  </si>
  <si>
    <t>PP - reflektory KZP ZH, objednávka 1662,24 eur</t>
  </si>
  <si>
    <t>Stroje, prístroje a zar.</t>
  </si>
  <si>
    <t>Miestne zisťovanie stavu a príčin, realizácia monitoringu potrubia vpustí prof. firmou, nakoľko naša kamera nemala dostatočnú dĺžku.                                                       46. týž. Monitoring ext. firmou, odstránenie príčiny prepadu - opr. Potrubia, následne  - prekvalif. PP na realiz. Oprava parkoviska, realizácia násl.rekonštr. 2024/2025</t>
  </si>
  <si>
    <t>960, 00 DROPOFF Dudova, 1320,00 DROPOFF Holíčska, Parkov. Tematínska 1420,00; Parkov. Osuského 3720,00</t>
  </si>
  <si>
    <t>Val Černyševského</t>
  </si>
  <si>
    <t>Objednávka hluková štúdia 5605,38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</si>
</sst>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/>
    </xf>
    <xf numFmtId="4" fontId="5" fillId="5" borderId="1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2B648-4A11-43F8-B50B-F9ECE86F96DB}">
  <dimension ref="A1:AU90"/>
  <sheetViews>
    <sheetView tabSelected="1" topLeftCell="A55" workbookViewId="0">
      <selection activeCell="M68" sqref="M68"/>
    </sheetView>
  </sheetViews>
  <sheetFormatPr defaultRowHeight="13.5" x14ac:dyDescent="0.25"/>
  <cols>
    <col min="1" max="1" width="4.42578125" style="10" customWidth="1"/>
    <col min="2" max="2" width="35.28515625" style="19" bestFit="1" customWidth="1"/>
    <col min="3" max="3" width="6.140625" style="19" bestFit="1" customWidth="1"/>
    <col min="4" max="7" width="8.7109375" style="19" customWidth="1"/>
    <col min="8" max="8" width="50.140625" style="10" bestFit="1" customWidth="1"/>
    <col min="9" max="9" width="10" style="19" bestFit="1" customWidth="1"/>
    <col min="10" max="16384" width="9.140625" style="19"/>
  </cols>
  <sheetData>
    <row r="1" spans="1:8" x14ac:dyDescent="0.25">
      <c r="A1" s="15" t="s">
        <v>0</v>
      </c>
      <c r="B1" s="16"/>
      <c r="C1" s="17" t="s">
        <v>1</v>
      </c>
      <c r="D1" s="17"/>
      <c r="E1" s="17"/>
      <c r="F1" s="17"/>
      <c r="G1" s="17"/>
      <c r="H1" s="18" t="s">
        <v>84</v>
      </c>
    </row>
    <row r="2" spans="1:8" ht="12" x14ac:dyDescent="0.25">
      <c r="A2" s="20"/>
      <c r="B2" s="21"/>
      <c r="C2" s="21"/>
      <c r="D2" s="21"/>
      <c r="E2" s="21"/>
      <c r="F2" s="21"/>
      <c r="G2" s="21"/>
      <c r="H2" s="22"/>
    </row>
    <row r="3" spans="1:8" ht="54" x14ac:dyDescent="0.25">
      <c r="A3" s="8" t="s">
        <v>105</v>
      </c>
      <c r="B3" s="8" t="s">
        <v>82</v>
      </c>
      <c r="C3" s="23" t="s">
        <v>2</v>
      </c>
      <c r="D3" s="24" t="s">
        <v>81</v>
      </c>
      <c r="E3" s="25" t="s">
        <v>3</v>
      </c>
      <c r="F3" s="25" t="s">
        <v>80</v>
      </c>
      <c r="G3" s="25" t="s">
        <v>83</v>
      </c>
      <c r="H3" s="25" t="s">
        <v>43</v>
      </c>
    </row>
    <row r="4" spans="1:8" ht="12" x14ac:dyDescent="0.25">
      <c r="A4" s="20"/>
      <c r="B4" s="21"/>
      <c r="C4" s="21"/>
      <c r="D4" s="21"/>
      <c r="E4" s="21"/>
      <c r="F4" s="21"/>
      <c r="G4" s="21"/>
      <c r="H4" s="22"/>
    </row>
    <row r="5" spans="1:8" ht="67.5" x14ac:dyDescent="0.25">
      <c r="A5" s="61">
        <v>1</v>
      </c>
      <c r="B5" s="26" t="s">
        <v>87</v>
      </c>
      <c r="C5" s="27" t="s">
        <v>4</v>
      </c>
      <c r="D5" s="28">
        <v>0</v>
      </c>
      <c r="E5" s="29">
        <v>10000</v>
      </c>
      <c r="F5" s="29">
        <v>2059.44</v>
      </c>
      <c r="G5" s="29">
        <f>E5-F5</f>
        <v>7940.5599999999995</v>
      </c>
      <c r="H5" s="3" t="s">
        <v>142</v>
      </c>
    </row>
    <row r="6" spans="1:8" ht="27" x14ac:dyDescent="0.25">
      <c r="A6" s="9">
        <f>A5+1</f>
        <v>2</v>
      </c>
      <c r="B6" s="30" t="s">
        <v>42</v>
      </c>
      <c r="C6" s="31" t="s">
        <v>4</v>
      </c>
      <c r="D6" s="32">
        <v>2575</v>
      </c>
      <c r="E6" s="33">
        <v>13500</v>
      </c>
      <c r="F6" s="33">
        <v>7420</v>
      </c>
      <c r="G6" s="44">
        <f t="shared" ref="G6:G12" si="0">E6-F6</f>
        <v>6080</v>
      </c>
      <c r="H6" s="2" t="s">
        <v>143</v>
      </c>
    </row>
    <row r="7" spans="1:8" ht="27" x14ac:dyDescent="0.25">
      <c r="A7" s="61">
        <f t="shared" ref="A7:A71" si="1">A6+1</f>
        <v>3</v>
      </c>
      <c r="B7" s="26" t="s">
        <v>88</v>
      </c>
      <c r="C7" s="27" t="s">
        <v>4</v>
      </c>
      <c r="D7" s="28">
        <v>0</v>
      </c>
      <c r="E7" s="29">
        <v>15000</v>
      </c>
      <c r="F7" s="29">
        <v>13782.05</v>
      </c>
      <c r="G7" s="29">
        <f t="shared" si="0"/>
        <v>1217.9500000000007</v>
      </c>
      <c r="H7" s="3" t="s">
        <v>107</v>
      </c>
    </row>
    <row r="8" spans="1:8" ht="27" x14ac:dyDescent="0.25">
      <c r="A8" s="61">
        <f t="shared" si="1"/>
        <v>4</v>
      </c>
      <c r="B8" s="26" t="s">
        <v>92</v>
      </c>
      <c r="C8" s="27" t="s">
        <v>4</v>
      </c>
      <c r="D8" s="28">
        <v>0</v>
      </c>
      <c r="E8" s="29">
        <v>60000</v>
      </c>
      <c r="F8" s="29">
        <v>0</v>
      </c>
      <c r="G8" s="29">
        <f t="shared" si="0"/>
        <v>60000</v>
      </c>
      <c r="H8" s="3" t="s">
        <v>94</v>
      </c>
    </row>
    <row r="9" spans="1:8" x14ac:dyDescent="0.25">
      <c r="A9" s="61">
        <f t="shared" si="1"/>
        <v>5</v>
      </c>
      <c r="B9" s="26" t="s">
        <v>89</v>
      </c>
      <c r="C9" s="27" t="s">
        <v>4</v>
      </c>
      <c r="D9" s="28">
        <v>0</v>
      </c>
      <c r="E9" s="29">
        <v>130000</v>
      </c>
      <c r="F9" s="29">
        <v>124921.69</v>
      </c>
      <c r="G9" s="29">
        <f t="shared" si="0"/>
        <v>5078.3099999999977</v>
      </c>
      <c r="H9" s="3" t="s">
        <v>124</v>
      </c>
    </row>
    <row r="10" spans="1:8" x14ac:dyDescent="0.25">
      <c r="A10" s="61">
        <f t="shared" si="1"/>
        <v>6</v>
      </c>
      <c r="B10" s="26" t="s">
        <v>90</v>
      </c>
      <c r="C10" s="27" t="s">
        <v>4</v>
      </c>
      <c r="D10" s="28">
        <v>0</v>
      </c>
      <c r="E10" s="29">
        <v>40000</v>
      </c>
      <c r="F10" s="29">
        <v>0</v>
      </c>
      <c r="G10" s="29">
        <f t="shared" si="0"/>
        <v>40000</v>
      </c>
      <c r="H10" s="5" t="s">
        <v>85</v>
      </c>
    </row>
    <row r="11" spans="1:8" ht="27" x14ac:dyDescent="0.25">
      <c r="A11" s="61">
        <f t="shared" si="1"/>
        <v>7</v>
      </c>
      <c r="B11" s="26" t="s">
        <v>91</v>
      </c>
      <c r="C11" s="27" t="s">
        <v>4</v>
      </c>
      <c r="D11" s="28">
        <v>0</v>
      </c>
      <c r="E11" s="29">
        <v>15000</v>
      </c>
      <c r="F11" s="29">
        <v>14993.53</v>
      </c>
      <c r="G11" s="29">
        <f t="shared" si="0"/>
        <v>6.4699999999993452</v>
      </c>
      <c r="H11" s="3" t="s">
        <v>108</v>
      </c>
    </row>
    <row r="12" spans="1:8" x14ac:dyDescent="0.25">
      <c r="A12" s="61">
        <f t="shared" si="1"/>
        <v>8</v>
      </c>
      <c r="B12" s="26" t="s">
        <v>110</v>
      </c>
      <c r="C12" s="27" t="s">
        <v>4</v>
      </c>
      <c r="D12" s="28">
        <v>0</v>
      </c>
      <c r="E12" s="29">
        <v>14600</v>
      </c>
      <c r="F12" s="29">
        <v>16919.560000000001</v>
      </c>
      <c r="G12" s="29">
        <f t="shared" si="0"/>
        <v>-2319.5600000000013</v>
      </c>
      <c r="H12" s="5" t="s">
        <v>109</v>
      </c>
    </row>
    <row r="13" spans="1:8" x14ac:dyDescent="0.25">
      <c r="A13" s="9">
        <f t="shared" si="1"/>
        <v>9</v>
      </c>
      <c r="B13" s="34"/>
      <c r="C13" s="35" t="s">
        <v>4</v>
      </c>
      <c r="D13" s="36">
        <f>SUM(D5:D12)</f>
        <v>2575</v>
      </c>
      <c r="E13" s="36">
        <f t="shared" ref="E13:G13" si="2">SUM(E5:E12)</f>
        <v>298100</v>
      </c>
      <c r="F13" s="36">
        <f t="shared" si="2"/>
        <v>180096.27</v>
      </c>
      <c r="G13" s="36">
        <f t="shared" si="2"/>
        <v>118003.73</v>
      </c>
      <c r="H13" s="38"/>
    </row>
    <row r="14" spans="1:8" x14ac:dyDescent="0.25">
      <c r="A14" s="11"/>
      <c r="B14" s="12"/>
      <c r="C14" s="12"/>
      <c r="D14" s="12"/>
      <c r="E14" s="12"/>
      <c r="F14" s="12"/>
      <c r="G14" s="12"/>
      <c r="H14" s="13"/>
    </row>
    <row r="15" spans="1:8" x14ac:dyDescent="0.25">
      <c r="A15" s="65">
        <f>A13+1</f>
        <v>10</v>
      </c>
      <c r="B15" s="66" t="s">
        <v>30</v>
      </c>
      <c r="C15" s="58" t="s">
        <v>6</v>
      </c>
      <c r="D15" s="44">
        <v>0</v>
      </c>
      <c r="E15" s="44">
        <v>5360</v>
      </c>
      <c r="F15" s="48">
        <v>5360</v>
      </c>
      <c r="G15" s="48">
        <f>E15-F15</f>
        <v>0</v>
      </c>
      <c r="H15" s="67" t="s">
        <v>95</v>
      </c>
    </row>
    <row r="16" spans="1:8" x14ac:dyDescent="0.25">
      <c r="A16" s="9">
        <f t="shared" si="1"/>
        <v>11</v>
      </c>
      <c r="B16" s="30" t="s">
        <v>112</v>
      </c>
      <c r="C16" s="31" t="s">
        <v>6</v>
      </c>
      <c r="D16" s="32">
        <v>8218</v>
      </c>
      <c r="E16" s="32">
        <v>30000</v>
      </c>
      <c r="F16" s="32">
        <v>6496</v>
      </c>
      <c r="G16" s="48">
        <f t="shared" ref="G16:G18" si="3">E16-F16</f>
        <v>23504</v>
      </c>
      <c r="H16" s="1" t="s">
        <v>96</v>
      </c>
    </row>
    <row r="17" spans="1:9" x14ac:dyDescent="0.25">
      <c r="A17" s="9">
        <f t="shared" si="1"/>
        <v>12</v>
      </c>
      <c r="B17" s="30" t="s">
        <v>93</v>
      </c>
      <c r="C17" s="31" t="s">
        <v>6</v>
      </c>
      <c r="D17" s="33">
        <v>14417.78</v>
      </c>
      <c r="E17" s="33">
        <v>24640</v>
      </c>
      <c r="F17" s="33">
        <v>2154.7399999999998</v>
      </c>
      <c r="G17" s="48">
        <f t="shared" si="3"/>
        <v>22485.260000000002</v>
      </c>
      <c r="H17" s="1" t="s">
        <v>113</v>
      </c>
    </row>
    <row r="18" spans="1:9" x14ac:dyDescent="0.25">
      <c r="A18" s="9">
        <f t="shared" si="1"/>
        <v>13</v>
      </c>
      <c r="B18" s="30" t="s">
        <v>46</v>
      </c>
      <c r="C18" s="31" t="s">
        <v>6</v>
      </c>
      <c r="D18" s="33">
        <v>0</v>
      </c>
      <c r="E18" s="33">
        <v>0</v>
      </c>
      <c r="F18" s="33">
        <v>0</v>
      </c>
      <c r="G18" s="48">
        <f t="shared" si="3"/>
        <v>0</v>
      </c>
      <c r="H18" s="1" t="s">
        <v>97</v>
      </c>
    </row>
    <row r="19" spans="1:9" x14ac:dyDescent="0.25">
      <c r="A19" s="9">
        <f t="shared" si="1"/>
        <v>14</v>
      </c>
      <c r="B19" s="34"/>
      <c r="C19" s="35" t="s">
        <v>6</v>
      </c>
      <c r="D19" s="37">
        <f>SUM(D15:D18)</f>
        <v>22635.78</v>
      </c>
      <c r="E19" s="37">
        <f t="shared" ref="E19:G19" si="4">SUM(E15:E18)</f>
        <v>60000</v>
      </c>
      <c r="F19" s="37">
        <f t="shared" si="4"/>
        <v>14010.74</v>
      </c>
      <c r="G19" s="37">
        <f t="shared" si="4"/>
        <v>45989.26</v>
      </c>
      <c r="H19" s="38"/>
    </row>
    <row r="20" spans="1:9" x14ac:dyDescent="0.25">
      <c r="A20" s="11"/>
      <c r="B20" s="12"/>
      <c r="C20" s="12"/>
      <c r="D20" s="12"/>
      <c r="E20" s="12"/>
      <c r="F20" s="12"/>
      <c r="G20" s="12"/>
      <c r="H20" s="13"/>
    </row>
    <row r="21" spans="1:9" ht="27" x14ac:dyDescent="0.25">
      <c r="A21" s="61">
        <f>A19+1</f>
        <v>15</v>
      </c>
      <c r="B21" s="26" t="s">
        <v>47</v>
      </c>
      <c r="C21" s="39" t="s">
        <v>7</v>
      </c>
      <c r="D21" s="28">
        <v>0</v>
      </c>
      <c r="E21" s="29">
        <v>10000</v>
      </c>
      <c r="F21" s="29">
        <v>0</v>
      </c>
      <c r="G21" s="29">
        <v>0</v>
      </c>
      <c r="H21" s="3" t="s">
        <v>98</v>
      </c>
    </row>
    <row r="22" spans="1:9" x14ac:dyDescent="0.25">
      <c r="A22" s="9">
        <f>A21+1</f>
        <v>16</v>
      </c>
      <c r="B22" s="34"/>
      <c r="C22" s="35" t="s">
        <v>7</v>
      </c>
      <c r="D22" s="36"/>
      <c r="E22" s="37">
        <f>SUM(E21)</f>
        <v>10000</v>
      </c>
      <c r="F22" s="37">
        <v>0</v>
      </c>
      <c r="G22" s="37">
        <f>SUM(G21)</f>
        <v>0</v>
      </c>
      <c r="H22" s="38"/>
    </row>
    <row r="23" spans="1:9" x14ac:dyDescent="0.25">
      <c r="A23" s="9"/>
      <c r="B23" s="40"/>
      <c r="C23" s="40"/>
      <c r="D23" s="40"/>
      <c r="E23" s="40"/>
      <c r="F23" s="40"/>
      <c r="G23" s="40"/>
      <c r="H23" s="41"/>
      <c r="I23" s="42"/>
    </row>
    <row r="24" spans="1:9" ht="27" x14ac:dyDescent="0.25">
      <c r="A24" s="61">
        <f>A22+1</f>
        <v>17</v>
      </c>
      <c r="B24" s="68" t="s">
        <v>114</v>
      </c>
      <c r="C24" s="39" t="s">
        <v>115</v>
      </c>
      <c r="D24" s="28">
        <v>0</v>
      </c>
      <c r="E24" s="29">
        <v>40000</v>
      </c>
      <c r="F24" s="29">
        <v>28676</v>
      </c>
      <c r="G24" s="29">
        <f>E24-F24</f>
        <v>11324</v>
      </c>
      <c r="H24" s="69" t="s">
        <v>129</v>
      </c>
      <c r="I24" s="42"/>
    </row>
    <row r="25" spans="1:9" x14ac:dyDescent="0.25">
      <c r="A25" s="9">
        <f t="shared" si="1"/>
        <v>18</v>
      </c>
      <c r="B25" s="30" t="s">
        <v>139</v>
      </c>
      <c r="C25" s="31" t="s">
        <v>9</v>
      </c>
      <c r="D25" s="32">
        <v>147173.5</v>
      </c>
      <c r="E25" s="33">
        <v>9560</v>
      </c>
      <c r="F25" s="33">
        <v>0</v>
      </c>
      <c r="G25" s="44">
        <f t="shared" ref="G25:G32" si="5">E25-F25</f>
        <v>9560</v>
      </c>
      <c r="H25" s="1" t="s">
        <v>44</v>
      </c>
      <c r="I25" s="43"/>
    </row>
    <row r="26" spans="1:9" x14ac:dyDescent="0.25">
      <c r="A26" s="61">
        <f t="shared" si="1"/>
        <v>19</v>
      </c>
      <c r="B26" s="26" t="s">
        <v>48</v>
      </c>
      <c r="C26" s="27" t="s">
        <v>9</v>
      </c>
      <c r="D26" s="28">
        <v>0</v>
      </c>
      <c r="E26" s="29">
        <v>1309</v>
      </c>
      <c r="F26" s="29">
        <v>0</v>
      </c>
      <c r="G26" s="29">
        <f t="shared" si="5"/>
        <v>1309</v>
      </c>
      <c r="H26" s="5" t="s">
        <v>99</v>
      </c>
      <c r="I26" s="43"/>
    </row>
    <row r="27" spans="1:9" x14ac:dyDescent="0.25">
      <c r="A27" s="9">
        <f t="shared" si="1"/>
        <v>20</v>
      </c>
      <c r="B27" s="30" t="s">
        <v>31</v>
      </c>
      <c r="C27" s="31" t="s">
        <v>9</v>
      </c>
      <c r="D27" s="32">
        <v>0</v>
      </c>
      <c r="E27" s="33">
        <v>22770</v>
      </c>
      <c r="F27" s="44">
        <v>0</v>
      </c>
      <c r="G27" s="44">
        <f t="shared" si="5"/>
        <v>22770</v>
      </c>
      <c r="H27" s="1" t="s">
        <v>53</v>
      </c>
      <c r="I27" s="45"/>
    </row>
    <row r="28" spans="1:9" x14ac:dyDescent="0.25">
      <c r="A28" s="9">
        <f t="shared" si="1"/>
        <v>21</v>
      </c>
      <c r="B28" s="30" t="s">
        <v>45</v>
      </c>
      <c r="C28" s="31" t="s">
        <v>9</v>
      </c>
      <c r="D28" s="32">
        <v>0</v>
      </c>
      <c r="E28" s="33">
        <v>200000</v>
      </c>
      <c r="F28" s="44">
        <v>0</v>
      </c>
      <c r="G28" s="44">
        <f t="shared" si="5"/>
        <v>200000</v>
      </c>
      <c r="H28" s="1" t="s">
        <v>100</v>
      </c>
    </row>
    <row r="29" spans="1:9" x14ac:dyDescent="0.25">
      <c r="A29" s="9">
        <f t="shared" si="1"/>
        <v>22</v>
      </c>
      <c r="B29" s="46" t="s">
        <v>51</v>
      </c>
      <c r="C29" s="31" t="s">
        <v>9</v>
      </c>
      <c r="D29" s="32">
        <v>0</v>
      </c>
      <c r="E29" s="33">
        <v>46000</v>
      </c>
      <c r="F29" s="44">
        <v>0</v>
      </c>
      <c r="G29" s="44">
        <f t="shared" si="5"/>
        <v>46000</v>
      </c>
      <c r="H29" s="6" t="s">
        <v>20</v>
      </c>
    </row>
    <row r="30" spans="1:9" x14ac:dyDescent="0.25">
      <c r="A30" s="9">
        <f t="shared" si="1"/>
        <v>23</v>
      </c>
      <c r="B30" s="47"/>
      <c r="C30" s="31" t="s">
        <v>9</v>
      </c>
      <c r="D30" s="32">
        <v>205295.57</v>
      </c>
      <c r="E30" s="33">
        <v>1125000</v>
      </c>
      <c r="F30" s="44">
        <v>1125000</v>
      </c>
      <c r="G30" s="44">
        <f t="shared" si="5"/>
        <v>0</v>
      </c>
      <c r="H30" s="7"/>
    </row>
    <row r="31" spans="1:9" x14ac:dyDescent="0.25">
      <c r="A31" s="9">
        <f t="shared" si="1"/>
        <v>24</v>
      </c>
      <c r="B31" s="30" t="s">
        <v>49</v>
      </c>
      <c r="C31" s="31" t="s">
        <v>9</v>
      </c>
      <c r="D31" s="32">
        <v>0</v>
      </c>
      <c r="E31" s="33">
        <v>51000</v>
      </c>
      <c r="F31" s="44">
        <v>23868.1</v>
      </c>
      <c r="G31" s="44">
        <f t="shared" si="5"/>
        <v>27131.9</v>
      </c>
      <c r="H31" s="1" t="s">
        <v>32</v>
      </c>
    </row>
    <row r="32" spans="1:9" x14ac:dyDescent="0.25">
      <c r="A32" s="9">
        <f t="shared" si="1"/>
        <v>25</v>
      </c>
      <c r="B32" s="30" t="s">
        <v>50</v>
      </c>
      <c r="C32" s="31" t="s">
        <v>9</v>
      </c>
      <c r="D32" s="32">
        <v>0</v>
      </c>
      <c r="E32" s="33">
        <v>57000</v>
      </c>
      <c r="F32" s="44">
        <v>47521.5</v>
      </c>
      <c r="G32" s="44">
        <f t="shared" si="5"/>
        <v>9478.5</v>
      </c>
      <c r="H32" s="1" t="s">
        <v>116</v>
      </c>
    </row>
    <row r="33" spans="1:47" x14ac:dyDescent="0.25">
      <c r="A33" s="9">
        <f t="shared" si="1"/>
        <v>26</v>
      </c>
      <c r="B33" s="30" t="s">
        <v>52</v>
      </c>
      <c r="C33" s="31" t="s">
        <v>9</v>
      </c>
      <c r="D33" s="32">
        <v>0</v>
      </c>
      <c r="E33" s="33">
        <v>200000</v>
      </c>
      <c r="F33" s="44">
        <v>200000</v>
      </c>
      <c r="G33" s="44">
        <v>500000</v>
      </c>
      <c r="H33" s="1" t="s">
        <v>117</v>
      </c>
    </row>
    <row r="34" spans="1:47" x14ac:dyDescent="0.25">
      <c r="A34" s="9">
        <f t="shared" si="1"/>
        <v>27</v>
      </c>
      <c r="B34" s="30" t="s">
        <v>70</v>
      </c>
      <c r="C34" s="31" t="s">
        <v>9</v>
      </c>
      <c r="D34" s="32">
        <v>0</v>
      </c>
      <c r="E34" s="33">
        <v>0</v>
      </c>
      <c r="F34" s="44">
        <v>0</v>
      </c>
      <c r="G34" s="44">
        <v>350000</v>
      </c>
      <c r="H34" s="1" t="s">
        <v>101</v>
      </c>
    </row>
    <row r="35" spans="1:47" x14ac:dyDescent="0.25">
      <c r="A35" s="9">
        <f t="shared" si="1"/>
        <v>28</v>
      </c>
      <c r="B35" s="30" t="s">
        <v>54</v>
      </c>
      <c r="C35" s="31" t="s">
        <v>9</v>
      </c>
      <c r="D35" s="32">
        <v>0</v>
      </c>
      <c r="E35" s="33">
        <v>0</v>
      </c>
      <c r="F35" s="44">
        <v>0</v>
      </c>
      <c r="G35" s="44">
        <v>350000</v>
      </c>
      <c r="H35" s="1" t="s">
        <v>102</v>
      </c>
    </row>
    <row r="36" spans="1:47" x14ac:dyDescent="0.25">
      <c r="A36" s="9">
        <f t="shared" si="1"/>
        <v>29</v>
      </c>
      <c r="B36" s="46" t="s">
        <v>55</v>
      </c>
      <c r="C36" s="31" t="s">
        <v>9</v>
      </c>
      <c r="D36" s="32">
        <v>0</v>
      </c>
      <c r="E36" s="33">
        <v>0</v>
      </c>
      <c r="F36" s="44">
        <v>0</v>
      </c>
      <c r="G36" s="44">
        <v>100000</v>
      </c>
      <c r="H36" s="1" t="s">
        <v>21</v>
      </c>
    </row>
    <row r="37" spans="1:47" x14ac:dyDescent="0.25">
      <c r="A37" s="9">
        <f t="shared" si="1"/>
        <v>30</v>
      </c>
      <c r="B37" s="47"/>
      <c r="C37" s="31" t="s">
        <v>9</v>
      </c>
      <c r="D37" s="32">
        <v>0</v>
      </c>
      <c r="E37" s="33">
        <v>0</v>
      </c>
      <c r="F37" s="44">
        <v>0</v>
      </c>
      <c r="G37" s="44">
        <v>385193</v>
      </c>
      <c r="H37" s="1" t="s">
        <v>111</v>
      </c>
    </row>
    <row r="38" spans="1:47" x14ac:dyDescent="0.25">
      <c r="A38" s="9">
        <f t="shared" si="1"/>
        <v>31</v>
      </c>
      <c r="B38" s="34"/>
      <c r="C38" s="35" t="s">
        <v>9</v>
      </c>
      <c r="D38" s="36">
        <f>SUM(D24:D37)</f>
        <v>352469.07</v>
      </c>
      <c r="E38" s="36">
        <f>SUM(E24:E37)</f>
        <v>1752639</v>
      </c>
      <c r="F38" s="36">
        <f t="shared" ref="F38:G38" si="6">SUM(F24:F37)</f>
        <v>1425065.6</v>
      </c>
      <c r="G38" s="36">
        <f t="shared" si="6"/>
        <v>2012766.4</v>
      </c>
      <c r="H38" s="38"/>
    </row>
    <row r="39" spans="1:47" x14ac:dyDescent="0.25">
      <c r="A39" s="11"/>
      <c r="B39" s="12"/>
      <c r="C39" s="12"/>
      <c r="D39" s="12"/>
      <c r="E39" s="12"/>
      <c r="F39" s="12"/>
      <c r="G39" s="12"/>
      <c r="H39" s="13"/>
    </row>
    <row r="40" spans="1:47" x14ac:dyDescent="0.25">
      <c r="A40" s="14">
        <f>A38+1</f>
        <v>32</v>
      </c>
      <c r="B40" s="1" t="s">
        <v>118</v>
      </c>
      <c r="C40" s="31" t="s">
        <v>10</v>
      </c>
      <c r="D40" s="32">
        <v>0</v>
      </c>
      <c r="E40" s="32">
        <v>160000</v>
      </c>
      <c r="F40" s="32">
        <v>156000</v>
      </c>
      <c r="G40" s="32">
        <f>E40-F40</f>
        <v>4000</v>
      </c>
      <c r="H40" s="1" t="s">
        <v>119</v>
      </c>
    </row>
    <row r="41" spans="1:47" x14ac:dyDescent="0.25">
      <c r="A41" s="14">
        <f>A69+1</f>
        <v>34</v>
      </c>
      <c r="B41" s="30" t="s">
        <v>56</v>
      </c>
      <c r="C41" s="31" t="s">
        <v>10</v>
      </c>
      <c r="D41" s="32">
        <v>34546</v>
      </c>
      <c r="E41" s="32">
        <v>120000</v>
      </c>
      <c r="F41" s="48">
        <v>56930.25</v>
      </c>
      <c r="G41" s="32">
        <f>E41-F41</f>
        <v>63069.75</v>
      </c>
      <c r="H41" s="1" t="s">
        <v>37</v>
      </c>
    </row>
    <row r="42" spans="1:47" x14ac:dyDescent="0.25">
      <c r="A42" s="14">
        <f t="shared" ref="A42:A52" si="7">A41+1</f>
        <v>35</v>
      </c>
      <c r="B42" s="30" t="s">
        <v>57</v>
      </c>
      <c r="C42" s="31" t="s">
        <v>10</v>
      </c>
      <c r="D42" s="32">
        <v>0</v>
      </c>
      <c r="E42" s="32">
        <v>10000</v>
      </c>
      <c r="F42" s="48">
        <v>0</v>
      </c>
      <c r="G42" s="32">
        <f t="shared" ref="G42:G47" si="8">E42-F42</f>
        <v>10000</v>
      </c>
      <c r="H42" s="1" t="s">
        <v>22</v>
      </c>
    </row>
    <row r="43" spans="1:47" x14ac:dyDescent="0.25">
      <c r="A43" s="14">
        <f t="shared" si="7"/>
        <v>36</v>
      </c>
      <c r="B43" s="30"/>
      <c r="C43" s="31" t="s">
        <v>10</v>
      </c>
      <c r="D43" s="32">
        <v>93387.19</v>
      </c>
      <c r="E43" s="32">
        <v>0</v>
      </c>
      <c r="F43" s="48">
        <v>0</v>
      </c>
      <c r="G43" s="32">
        <f t="shared" si="8"/>
        <v>0</v>
      </c>
      <c r="H43" s="4" t="s">
        <v>38</v>
      </c>
    </row>
    <row r="44" spans="1:47" x14ac:dyDescent="0.25">
      <c r="A44" s="14">
        <f t="shared" si="7"/>
        <v>37</v>
      </c>
      <c r="B44" s="46" t="s">
        <v>59</v>
      </c>
      <c r="C44" s="31" t="s">
        <v>10</v>
      </c>
      <c r="D44" s="49">
        <f>119779.08+49146+21522</f>
        <v>190447.08000000002</v>
      </c>
      <c r="E44" s="32">
        <v>1110000</v>
      </c>
      <c r="F44" s="48">
        <v>186629.7</v>
      </c>
      <c r="G44" s="32">
        <f t="shared" si="8"/>
        <v>923370.3</v>
      </c>
      <c r="H44" s="6" t="s">
        <v>120</v>
      </c>
    </row>
    <row r="45" spans="1:47" x14ac:dyDescent="0.25">
      <c r="A45" s="14">
        <f t="shared" si="7"/>
        <v>38</v>
      </c>
      <c r="B45" s="47"/>
      <c r="C45" s="31" t="s">
        <v>10</v>
      </c>
      <c r="D45" s="32">
        <v>1258949.58</v>
      </c>
      <c r="E45" s="32">
        <v>730000</v>
      </c>
      <c r="F45" s="48">
        <v>233892.28</v>
      </c>
      <c r="G45" s="32">
        <f t="shared" si="8"/>
        <v>496107.72</v>
      </c>
      <c r="H45" s="7"/>
    </row>
    <row r="46" spans="1:47" x14ac:dyDescent="0.25">
      <c r="A46" s="14">
        <f t="shared" si="7"/>
        <v>39</v>
      </c>
      <c r="B46" s="46" t="s">
        <v>60</v>
      </c>
      <c r="C46" s="31" t="s">
        <v>10</v>
      </c>
      <c r="D46" s="32">
        <v>7018.8</v>
      </c>
      <c r="E46" s="32">
        <v>68000</v>
      </c>
      <c r="F46" s="48">
        <v>0</v>
      </c>
      <c r="G46" s="32">
        <f t="shared" si="8"/>
        <v>68000</v>
      </c>
      <c r="H46" s="1"/>
    </row>
    <row r="47" spans="1:47" x14ac:dyDescent="0.25">
      <c r="A47" s="14">
        <f t="shared" si="7"/>
        <v>40</v>
      </c>
      <c r="B47" s="47"/>
      <c r="C47" s="31" t="s">
        <v>10</v>
      </c>
      <c r="D47" s="32">
        <v>271000</v>
      </c>
      <c r="E47" s="32">
        <v>0</v>
      </c>
      <c r="F47" s="48">
        <v>0</v>
      </c>
      <c r="G47" s="32">
        <f t="shared" si="8"/>
        <v>0</v>
      </c>
      <c r="H47" s="1" t="s">
        <v>39</v>
      </c>
    </row>
    <row r="48" spans="1:47" s="51" customFormat="1" x14ac:dyDescent="0.25">
      <c r="A48" s="72">
        <f t="shared" si="7"/>
        <v>41</v>
      </c>
      <c r="B48" s="26" t="s">
        <v>106</v>
      </c>
      <c r="C48" s="27" t="s">
        <v>19</v>
      </c>
      <c r="D48" s="28">
        <v>0</v>
      </c>
      <c r="E48" s="28">
        <v>400000</v>
      </c>
      <c r="F48" s="28">
        <v>0</v>
      </c>
      <c r="G48" s="28">
        <v>400000</v>
      </c>
      <c r="H48" s="5" t="s">
        <v>28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</row>
    <row r="49" spans="1:8" x14ac:dyDescent="0.25">
      <c r="A49" s="14">
        <f t="shared" si="7"/>
        <v>42</v>
      </c>
      <c r="B49" s="30" t="s">
        <v>61</v>
      </c>
      <c r="C49" s="31" t="s">
        <v>10</v>
      </c>
      <c r="D49" s="32">
        <v>44567.4</v>
      </c>
      <c r="E49" s="32">
        <v>150000</v>
      </c>
      <c r="F49" s="48">
        <v>41685.480000000003</v>
      </c>
      <c r="G49" s="48">
        <v>150000</v>
      </c>
      <c r="H49" s="1" t="s">
        <v>23</v>
      </c>
    </row>
    <row r="50" spans="1:8" x14ac:dyDescent="0.25">
      <c r="A50" s="14">
        <f t="shared" si="7"/>
        <v>43</v>
      </c>
      <c r="B50" s="46" t="s">
        <v>62</v>
      </c>
      <c r="C50" s="31" t="s">
        <v>10</v>
      </c>
      <c r="D50" s="32">
        <v>0</v>
      </c>
      <c r="E50" s="32">
        <v>0</v>
      </c>
      <c r="F50" s="48">
        <v>0</v>
      </c>
      <c r="G50" s="48">
        <v>497510</v>
      </c>
      <c r="H50" s="1" t="s">
        <v>11</v>
      </c>
    </row>
    <row r="51" spans="1:8" x14ac:dyDescent="0.25">
      <c r="A51" s="14">
        <f t="shared" si="7"/>
        <v>44</v>
      </c>
      <c r="B51" s="47"/>
      <c r="C51" s="31" t="s">
        <v>10</v>
      </c>
      <c r="D51" s="32">
        <v>0</v>
      </c>
      <c r="E51" s="32">
        <v>0</v>
      </c>
      <c r="F51" s="48">
        <v>0</v>
      </c>
      <c r="G51" s="48">
        <v>1500000</v>
      </c>
      <c r="H51" s="1" t="s">
        <v>58</v>
      </c>
    </row>
    <row r="52" spans="1:8" x14ac:dyDescent="0.25">
      <c r="A52" s="14">
        <f t="shared" si="7"/>
        <v>45</v>
      </c>
      <c r="B52" s="34"/>
      <c r="C52" s="35" t="s">
        <v>10</v>
      </c>
      <c r="D52" s="36">
        <f>SUM(D40:D51)</f>
        <v>1899916.05</v>
      </c>
      <c r="E52" s="36">
        <f>SUM(E40:E51)</f>
        <v>2748000</v>
      </c>
      <c r="F52" s="36">
        <f>SUM(F40:F51)</f>
        <v>675137.71</v>
      </c>
      <c r="G52" s="36">
        <f>SUM(G40:G51)</f>
        <v>4112057.77</v>
      </c>
      <c r="H52" s="38"/>
    </row>
    <row r="53" spans="1:8" x14ac:dyDescent="0.25">
      <c r="A53" s="11"/>
      <c r="B53" s="12"/>
      <c r="C53" s="12"/>
      <c r="D53" s="12"/>
      <c r="E53" s="12"/>
      <c r="F53" s="12"/>
      <c r="G53" s="12"/>
      <c r="H53" s="13"/>
    </row>
    <row r="54" spans="1:8" ht="40.5" x14ac:dyDescent="0.25">
      <c r="A54" s="9">
        <f>A52+1</f>
        <v>46</v>
      </c>
      <c r="B54" s="30" t="s">
        <v>65</v>
      </c>
      <c r="C54" s="31" t="s">
        <v>12</v>
      </c>
      <c r="D54" s="48">
        <f>23723.29+48800</f>
        <v>72523.290000000008</v>
      </c>
      <c r="E54" s="44">
        <v>250000</v>
      </c>
      <c r="F54" s="44">
        <v>0</v>
      </c>
      <c r="G54" s="44">
        <f>E54-F54</f>
        <v>250000</v>
      </c>
      <c r="H54" s="2" t="s">
        <v>122</v>
      </c>
    </row>
    <row r="55" spans="1:8" x14ac:dyDescent="0.25">
      <c r="A55" s="9">
        <f t="shared" si="1"/>
        <v>47</v>
      </c>
      <c r="B55" s="30" t="s">
        <v>63</v>
      </c>
      <c r="C55" s="31" t="s">
        <v>12</v>
      </c>
      <c r="D55" s="32">
        <v>6091</v>
      </c>
      <c r="E55" s="33">
        <v>40000</v>
      </c>
      <c r="F55" s="33">
        <v>395.94</v>
      </c>
      <c r="G55" s="33">
        <v>55000</v>
      </c>
      <c r="H55" s="1" t="s">
        <v>24</v>
      </c>
    </row>
    <row r="56" spans="1:8" ht="27" x14ac:dyDescent="0.25">
      <c r="A56" s="9">
        <f t="shared" si="1"/>
        <v>48</v>
      </c>
      <c r="B56" s="30" t="s">
        <v>64</v>
      </c>
      <c r="C56" s="31" t="s">
        <v>12</v>
      </c>
      <c r="D56" s="32">
        <v>0</v>
      </c>
      <c r="E56" s="33">
        <v>52000</v>
      </c>
      <c r="F56" s="33">
        <v>3241.78</v>
      </c>
      <c r="G56" s="33">
        <f>E56-F56</f>
        <v>48758.22</v>
      </c>
      <c r="H56" s="2" t="s">
        <v>103</v>
      </c>
    </row>
    <row r="57" spans="1:8" x14ac:dyDescent="0.25">
      <c r="A57" s="61">
        <f t="shared" si="1"/>
        <v>49</v>
      </c>
      <c r="B57" s="26" t="s">
        <v>66</v>
      </c>
      <c r="C57" s="27" t="s">
        <v>12</v>
      </c>
      <c r="D57" s="28">
        <v>0</v>
      </c>
      <c r="E57" s="29">
        <v>150000</v>
      </c>
      <c r="F57" s="29">
        <v>0</v>
      </c>
      <c r="G57" s="29">
        <v>150000</v>
      </c>
      <c r="H57" s="5" t="s">
        <v>121</v>
      </c>
    </row>
    <row r="58" spans="1:8" x14ac:dyDescent="0.25">
      <c r="A58" s="9">
        <f t="shared" si="1"/>
        <v>50</v>
      </c>
      <c r="B58" s="34"/>
      <c r="C58" s="35" t="s">
        <v>12</v>
      </c>
      <c r="D58" s="36">
        <f>SUM(D54:D57)</f>
        <v>78614.290000000008</v>
      </c>
      <c r="E58" s="36">
        <f t="shared" ref="E58:G58" si="9">SUM(E54:E57)</f>
        <v>492000</v>
      </c>
      <c r="F58" s="36">
        <f t="shared" si="9"/>
        <v>3637.7200000000003</v>
      </c>
      <c r="G58" s="36">
        <f t="shared" si="9"/>
        <v>503758.22</v>
      </c>
      <c r="H58" s="38"/>
    </row>
    <row r="59" spans="1:8" x14ac:dyDescent="0.25">
      <c r="A59" s="11"/>
      <c r="B59" s="12"/>
      <c r="C59" s="12"/>
      <c r="D59" s="12"/>
      <c r="E59" s="12"/>
      <c r="F59" s="12"/>
      <c r="G59" s="12"/>
      <c r="H59" s="13"/>
    </row>
    <row r="60" spans="1:8" x14ac:dyDescent="0.25">
      <c r="A60" s="61">
        <f>A58+1</f>
        <v>51</v>
      </c>
      <c r="B60" s="26" t="s">
        <v>67</v>
      </c>
      <c r="C60" s="27" t="s">
        <v>13</v>
      </c>
      <c r="D60" s="53">
        <v>18112.93</v>
      </c>
      <c r="E60" s="54">
        <v>40000</v>
      </c>
      <c r="F60" s="54">
        <v>0</v>
      </c>
      <c r="G60" s="54">
        <v>40000</v>
      </c>
      <c r="H60" s="5" t="s">
        <v>123</v>
      </c>
    </row>
    <row r="61" spans="1:8" x14ac:dyDescent="0.25">
      <c r="A61" s="9">
        <f t="shared" si="1"/>
        <v>52</v>
      </c>
      <c r="B61" s="34"/>
      <c r="C61" s="35" t="s">
        <v>13</v>
      </c>
      <c r="D61" s="55">
        <f>D60</f>
        <v>18112.93</v>
      </c>
      <c r="E61" s="56">
        <f>SUM(E60)</f>
        <v>40000</v>
      </c>
      <c r="F61" s="56">
        <f t="shared" ref="F61:G61" si="10">SUM(F60)</f>
        <v>0</v>
      </c>
      <c r="G61" s="56">
        <f t="shared" si="10"/>
        <v>40000</v>
      </c>
      <c r="H61" s="38"/>
    </row>
    <row r="62" spans="1:8" x14ac:dyDescent="0.25">
      <c r="A62" s="11"/>
      <c r="B62" s="12"/>
      <c r="C62" s="12"/>
      <c r="D62" s="12"/>
      <c r="E62" s="12"/>
      <c r="F62" s="12"/>
      <c r="G62" s="12"/>
      <c r="H62" s="13"/>
    </row>
    <row r="63" spans="1:8" ht="21" customHeight="1" x14ac:dyDescent="0.25">
      <c r="A63" s="9">
        <f>A61+1</f>
        <v>53</v>
      </c>
      <c r="B63" s="57" t="s">
        <v>68</v>
      </c>
      <c r="C63" s="58" t="s">
        <v>14</v>
      </c>
      <c r="D63" s="59">
        <v>0</v>
      </c>
      <c r="E63" s="52">
        <v>31725</v>
      </c>
      <c r="F63" s="52">
        <v>22425</v>
      </c>
      <c r="G63" s="52">
        <v>5000</v>
      </c>
      <c r="H63" s="2" t="s">
        <v>25</v>
      </c>
    </row>
    <row r="64" spans="1:8" x14ac:dyDescent="0.25">
      <c r="A64" s="9">
        <f t="shared" si="1"/>
        <v>54</v>
      </c>
      <c r="B64" s="57" t="s">
        <v>69</v>
      </c>
      <c r="C64" s="58" t="s">
        <v>14</v>
      </c>
      <c r="D64" s="59">
        <v>0</v>
      </c>
      <c r="E64" s="52">
        <v>0</v>
      </c>
      <c r="F64" s="52">
        <v>0</v>
      </c>
      <c r="G64" s="52">
        <v>200000</v>
      </c>
      <c r="H64" s="1" t="s">
        <v>128</v>
      </c>
    </row>
    <row r="65" spans="1:8" x14ac:dyDescent="0.25">
      <c r="A65" s="9">
        <f t="shared" si="1"/>
        <v>55</v>
      </c>
      <c r="B65" s="34"/>
      <c r="C65" s="35" t="s">
        <v>14</v>
      </c>
      <c r="D65" s="60">
        <f>SUM(D63:D64)</f>
        <v>0</v>
      </c>
      <c r="E65" s="56">
        <f>SUM(E63:E64)</f>
        <v>31725</v>
      </c>
      <c r="F65" s="56">
        <f t="shared" ref="F65:G65" si="11">SUM(F63:F64)</f>
        <v>22425</v>
      </c>
      <c r="G65" s="56">
        <f t="shared" si="11"/>
        <v>205000</v>
      </c>
      <c r="H65" s="38"/>
    </row>
    <row r="66" spans="1:8" x14ac:dyDescent="0.25">
      <c r="A66" s="11"/>
      <c r="B66" s="12"/>
      <c r="C66" s="12"/>
      <c r="D66" s="12"/>
      <c r="E66" s="12"/>
      <c r="F66" s="12"/>
      <c r="G66" s="12"/>
      <c r="H66" s="13"/>
    </row>
    <row r="67" spans="1:8" x14ac:dyDescent="0.25">
      <c r="A67" s="9">
        <f>A65+1</f>
        <v>56</v>
      </c>
      <c r="B67" s="57" t="s">
        <v>141</v>
      </c>
      <c r="C67" s="58" t="s">
        <v>15</v>
      </c>
      <c r="D67" s="48">
        <v>0</v>
      </c>
      <c r="E67" s="44">
        <v>43600</v>
      </c>
      <c r="F67" s="44">
        <v>1280</v>
      </c>
      <c r="G67" s="44">
        <f>E67-F67</f>
        <v>42320</v>
      </c>
      <c r="H67" s="1" t="s">
        <v>131</v>
      </c>
    </row>
    <row r="68" spans="1:8" x14ac:dyDescent="0.25">
      <c r="A68" s="61">
        <f t="shared" si="1"/>
        <v>57</v>
      </c>
      <c r="B68" s="26" t="s">
        <v>130</v>
      </c>
      <c r="C68" s="27" t="s">
        <v>15</v>
      </c>
      <c r="D68" s="28">
        <v>0</v>
      </c>
      <c r="E68" s="29">
        <v>5000</v>
      </c>
      <c r="F68" s="29">
        <v>5630</v>
      </c>
      <c r="G68" s="29">
        <f>E68-F68</f>
        <v>-630</v>
      </c>
      <c r="H68" s="5" t="s">
        <v>132</v>
      </c>
    </row>
    <row r="69" spans="1:8" x14ac:dyDescent="0.25">
      <c r="A69" s="14">
        <f>A40+1</f>
        <v>33</v>
      </c>
      <c r="B69" s="30" t="s">
        <v>144</v>
      </c>
      <c r="C69" s="58" t="s">
        <v>15</v>
      </c>
      <c r="D69" s="32">
        <v>0</v>
      </c>
      <c r="E69" s="32">
        <v>4500</v>
      </c>
      <c r="F69" s="32">
        <v>5605.38</v>
      </c>
      <c r="G69" s="32">
        <f>E69-F69</f>
        <v>-1105.3800000000001</v>
      </c>
      <c r="H69" s="1" t="s">
        <v>145</v>
      </c>
    </row>
    <row r="70" spans="1:8" x14ac:dyDescent="0.25">
      <c r="A70" s="9">
        <f>A68+1</f>
        <v>58</v>
      </c>
      <c r="B70" s="30" t="s">
        <v>86</v>
      </c>
      <c r="C70" s="62">
        <v>45360</v>
      </c>
      <c r="D70" s="32">
        <v>46410</v>
      </c>
      <c r="E70" s="44"/>
      <c r="F70" s="44">
        <v>20970</v>
      </c>
      <c r="G70" s="44">
        <f>D70-F70</f>
        <v>25440</v>
      </c>
      <c r="H70" s="1" t="s">
        <v>133</v>
      </c>
    </row>
    <row r="71" spans="1:8" x14ac:dyDescent="0.25">
      <c r="A71" s="9">
        <f t="shared" si="1"/>
        <v>59</v>
      </c>
      <c r="B71" s="30" t="s">
        <v>134</v>
      </c>
      <c r="C71" s="31" t="s">
        <v>15</v>
      </c>
      <c r="D71" s="32">
        <v>10000</v>
      </c>
      <c r="E71" s="44">
        <v>0</v>
      </c>
      <c r="F71" s="44">
        <v>10000</v>
      </c>
      <c r="G71" s="44">
        <v>0</v>
      </c>
      <c r="H71" s="1" t="s">
        <v>40</v>
      </c>
    </row>
    <row r="72" spans="1:8" x14ac:dyDescent="0.25">
      <c r="A72" s="9">
        <f t="shared" ref="A72:A88" si="12">A71+1</f>
        <v>60</v>
      </c>
      <c r="B72" s="30" t="s">
        <v>71</v>
      </c>
      <c r="C72" s="31" t="s">
        <v>15</v>
      </c>
      <c r="D72" s="32">
        <v>0</v>
      </c>
      <c r="E72" s="44">
        <v>405500</v>
      </c>
      <c r="F72" s="44">
        <v>142005.5</v>
      </c>
      <c r="G72" s="71">
        <v>150000</v>
      </c>
      <c r="H72" s="1" t="s">
        <v>33</v>
      </c>
    </row>
    <row r="73" spans="1:8" x14ac:dyDescent="0.25">
      <c r="A73" s="61">
        <f t="shared" si="12"/>
        <v>61</v>
      </c>
      <c r="B73" s="26" t="s">
        <v>72</v>
      </c>
      <c r="C73" s="27" t="s">
        <v>15</v>
      </c>
      <c r="D73" s="28">
        <v>0</v>
      </c>
      <c r="E73" s="29">
        <v>40000</v>
      </c>
      <c r="F73" s="29">
        <v>40000</v>
      </c>
      <c r="G73" s="29">
        <v>0</v>
      </c>
      <c r="H73" s="5" t="s">
        <v>34</v>
      </c>
    </row>
    <row r="74" spans="1:8" x14ac:dyDescent="0.25">
      <c r="A74" s="9">
        <f t="shared" si="12"/>
        <v>62</v>
      </c>
      <c r="B74" s="30" t="s">
        <v>73</v>
      </c>
      <c r="C74" s="31" t="s">
        <v>15</v>
      </c>
      <c r="D74" s="32">
        <v>756</v>
      </c>
      <c r="E74" s="44">
        <v>1000</v>
      </c>
      <c r="F74" s="44">
        <v>0</v>
      </c>
      <c r="G74" s="44">
        <v>30000</v>
      </c>
      <c r="H74" s="1" t="s">
        <v>135</v>
      </c>
    </row>
    <row r="75" spans="1:8" x14ac:dyDescent="0.25">
      <c r="A75" s="61">
        <f t="shared" si="12"/>
        <v>63</v>
      </c>
      <c r="B75" s="26" t="s">
        <v>8</v>
      </c>
      <c r="C75" s="27" t="s">
        <v>15</v>
      </c>
      <c r="D75" s="28">
        <v>0</v>
      </c>
      <c r="E75" s="29">
        <v>40000</v>
      </c>
      <c r="F75" s="29">
        <v>40000</v>
      </c>
      <c r="G75" s="29">
        <v>0</v>
      </c>
      <c r="H75" s="5" t="s">
        <v>35</v>
      </c>
    </row>
    <row r="76" spans="1:8" x14ac:dyDescent="0.25">
      <c r="A76" s="9">
        <f t="shared" si="12"/>
        <v>64</v>
      </c>
      <c r="B76" s="30" t="s">
        <v>74</v>
      </c>
      <c r="C76" s="31" t="s">
        <v>15</v>
      </c>
      <c r="D76" s="32">
        <v>0</v>
      </c>
      <c r="E76" s="44">
        <v>70200</v>
      </c>
      <c r="F76" s="44">
        <v>36000</v>
      </c>
      <c r="G76" s="44">
        <v>30000</v>
      </c>
      <c r="H76" s="1" t="s">
        <v>104</v>
      </c>
    </row>
    <row r="77" spans="1:8" x14ac:dyDescent="0.25">
      <c r="A77" s="9">
        <f t="shared" si="12"/>
        <v>65</v>
      </c>
      <c r="B77" s="30" t="s">
        <v>75</v>
      </c>
      <c r="C77" s="31" t="s">
        <v>15</v>
      </c>
      <c r="D77" s="32">
        <v>0</v>
      </c>
      <c r="E77" s="44">
        <v>115000</v>
      </c>
      <c r="F77" s="44">
        <v>0</v>
      </c>
      <c r="G77" s="44">
        <v>115000</v>
      </c>
      <c r="H77" s="1" t="s">
        <v>26</v>
      </c>
    </row>
    <row r="78" spans="1:8" x14ac:dyDescent="0.25">
      <c r="A78" s="9">
        <f t="shared" si="12"/>
        <v>66</v>
      </c>
      <c r="B78" s="30" t="s">
        <v>76</v>
      </c>
      <c r="C78" s="31" t="s">
        <v>15</v>
      </c>
      <c r="D78" s="32">
        <v>342</v>
      </c>
      <c r="E78" s="44">
        <v>33200</v>
      </c>
      <c r="F78" s="44">
        <v>19593.78</v>
      </c>
      <c r="G78" s="44">
        <f>E78-F78</f>
        <v>13606.220000000001</v>
      </c>
      <c r="H78" s="1" t="s">
        <v>27</v>
      </c>
    </row>
    <row r="79" spans="1:8" x14ac:dyDescent="0.25">
      <c r="A79" s="9">
        <f t="shared" si="12"/>
        <v>67</v>
      </c>
      <c r="B79" s="30" t="s">
        <v>16</v>
      </c>
      <c r="C79" s="31" t="s">
        <v>15</v>
      </c>
      <c r="D79" s="32">
        <v>0</v>
      </c>
      <c r="E79" s="44">
        <v>150000</v>
      </c>
      <c r="F79" s="44">
        <v>0</v>
      </c>
      <c r="G79" s="44">
        <v>150000</v>
      </c>
      <c r="H79" s="1" t="s">
        <v>127</v>
      </c>
    </row>
    <row r="80" spans="1:8" x14ac:dyDescent="0.25">
      <c r="A80" s="9">
        <f t="shared" si="12"/>
        <v>68</v>
      </c>
      <c r="B80" s="30" t="s">
        <v>17</v>
      </c>
      <c r="C80" s="31" t="s">
        <v>15</v>
      </c>
      <c r="D80" s="32">
        <v>0</v>
      </c>
      <c r="E80" s="44">
        <v>67159</v>
      </c>
      <c r="F80" s="44">
        <v>56178.61</v>
      </c>
      <c r="G80" s="44">
        <f>E80-F80</f>
        <v>10980.39</v>
      </c>
      <c r="H80" s="1" t="s">
        <v>29</v>
      </c>
    </row>
    <row r="81" spans="1:8" x14ac:dyDescent="0.25">
      <c r="A81" s="61">
        <f t="shared" si="12"/>
        <v>69</v>
      </c>
      <c r="B81" s="26" t="s">
        <v>77</v>
      </c>
      <c r="C81" s="27" t="s">
        <v>15</v>
      </c>
      <c r="D81" s="28">
        <v>0</v>
      </c>
      <c r="E81" s="29">
        <v>60000</v>
      </c>
      <c r="F81" s="29">
        <v>6300</v>
      </c>
      <c r="G81" s="29">
        <f>E81-F81</f>
        <v>53700</v>
      </c>
      <c r="H81" s="5" t="s">
        <v>126</v>
      </c>
    </row>
    <row r="82" spans="1:8" x14ac:dyDescent="0.25">
      <c r="A82" s="9">
        <f t="shared" si="12"/>
        <v>70</v>
      </c>
      <c r="B82" s="46" t="s">
        <v>78</v>
      </c>
      <c r="C82" s="31" t="s">
        <v>15</v>
      </c>
      <c r="D82" s="32">
        <v>10000</v>
      </c>
      <c r="E82" s="44">
        <v>52200</v>
      </c>
      <c r="F82" s="44">
        <v>12390.38</v>
      </c>
      <c r="G82" s="44">
        <f>E82-F82</f>
        <v>39809.620000000003</v>
      </c>
      <c r="H82" s="1" t="s">
        <v>36</v>
      </c>
    </row>
    <row r="83" spans="1:8" x14ac:dyDescent="0.25">
      <c r="A83" s="9">
        <f t="shared" si="12"/>
        <v>71</v>
      </c>
      <c r="B83" s="47"/>
      <c r="C83" s="31" t="s">
        <v>15</v>
      </c>
      <c r="D83" s="32">
        <v>60000</v>
      </c>
      <c r="E83" s="44">
        <v>304200</v>
      </c>
      <c r="F83" s="44">
        <v>0</v>
      </c>
      <c r="G83" s="44">
        <v>314304</v>
      </c>
      <c r="H83" s="1" t="s">
        <v>125</v>
      </c>
    </row>
    <row r="84" spans="1:8" x14ac:dyDescent="0.25">
      <c r="A84" s="61">
        <f t="shared" si="12"/>
        <v>72</v>
      </c>
      <c r="B84" s="70" t="s">
        <v>136</v>
      </c>
      <c r="C84" s="27" t="s">
        <v>15</v>
      </c>
      <c r="D84" s="28">
        <v>0</v>
      </c>
      <c r="E84" s="29">
        <v>480000</v>
      </c>
      <c r="F84" s="29">
        <v>400000</v>
      </c>
      <c r="G84" s="29">
        <f>E84-F84</f>
        <v>80000</v>
      </c>
      <c r="H84" s="5" t="s">
        <v>137</v>
      </c>
    </row>
    <row r="85" spans="1:8" x14ac:dyDescent="0.25">
      <c r="A85" s="9">
        <f t="shared" si="12"/>
        <v>73</v>
      </c>
      <c r="B85" s="30" t="s">
        <v>79</v>
      </c>
      <c r="C85" s="31" t="s">
        <v>15</v>
      </c>
      <c r="D85" s="32">
        <v>60873.52</v>
      </c>
      <c r="E85" s="44">
        <v>39000</v>
      </c>
      <c r="F85" s="44">
        <v>33967.03</v>
      </c>
      <c r="G85" s="44">
        <f>E85-F85</f>
        <v>5032.9700000000012</v>
      </c>
      <c r="H85" s="1" t="s">
        <v>41</v>
      </c>
    </row>
    <row r="86" spans="1:8" x14ac:dyDescent="0.25">
      <c r="A86" s="61">
        <f t="shared" si="12"/>
        <v>74</v>
      </c>
      <c r="B86" s="26" t="s">
        <v>5</v>
      </c>
      <c r="C86" s="27" t="s">
        <v>18</v>
      </c>
      <c r="D86" s="28">
        <v>0</v>
      </c>
      <c r="E86" s="29">
        <v>1700</v>
      </c>
      <c r="F86" s="29">
        <v>1662.24</v>
      </c>
      <c r="G86" s="29">
        <f>E86-F86</f>
        <v>37.759999999999991</v>
      </c>
      <c r="H86" s="5" t="s">
        <v>140</v>
      </c>
    </row>
    <row r="87" spans="1:8" x14ac:dyDescent="0.25">
      <c r="A87" s="61">
        <f t="shared" si="12"/>
        <v>75</v>
      </c>
      <c r="B87" s="26" t="s">
        <v>5</v>
      </c>
      <c r="C87" s="27" t="s">
        <v>18</v>
      </c>
      <c r="D87" s="28">
        <v>0</v>
      </c>
      <c r="E87" s="29">
        <v>3519</v>
      </c>
      <c r="F87" s="29">
        <v>3519</v>
      </c>
      <c r="G87" s="29">
        <v>0</v>
      </c>
      <c r="H87" s="5" t="s">
        <v>138</v>
      </c>
    </row>
    <row r="88" spans="1:8" x14ac:dyDescent="0.25">
      <c r="A88" s="9">
        <f t="shared" si="12"/>
        <v>76</v>
      </c>
      <c r="B88" s="34"/>
      <c r="C88" s="35" t="s">
        <v>18</v>
      </c>
      <c r="D88" s="55">
        <f>SUM(D67:D87)</f>
        <v>188381.52</v>
      </c>
      <c r="E88" s="55">
        <f t="shared" ref="E88:G88" si="13">SUM(E67:E87)</f>
        <v>1915778</v>
      </c>
      <c r="F88" s="55">
        <f t="shared" si="13"/>
        <v>835101.92</v>
      </c>
      <c r="G88" s="55">
        <f>SUM(G67:G87)</f>
        <v>1058495.58</v>
      </c>
      <c r="H88" s="38"/>
    </row>
    <row r="89" spans="1:8" x14ac:dyDescent="0.25">
      <c r="A89" s="11"/>
      <c r="B89" s="12"/>
      <c r="C89" s="12"/>
      <c r="D89" s="12"/>
      <c r="E89" s="12"/>
      <c r="F89" s="12"/>
      <c r="G89" s="12"/>
      <c r="H89" s="13"/>
    </row>
    <row r="90" spans="1:8" x14ac:dyDescent="0.25">
      <c r="A90" s="9">
        <v>75</v>
      </c>
      <c r="B90" s="63"/>
      <c r="C90" s="64"/>
      <c r="D90" s="55">
        <f>D65+D61+D58+D52+D38+D22+D19+D13</f>
        <v>2374323.1199999996</v>
      </c>
      <c r="E90" s="55">
        <f>E88+E65+E61+E58+E52+E38+E22+E19+E13</f>
        <v>7348242</v>
      </c>
      <c r="F90" s="55">
        <f>F88+F65+F61+F58+F52+F38+F22+F19+F13</f>
        <v>3155474.9600000004</v>
      </c>
      <c r="G90" s="55">
        <f>G88+G65+G61+G58+G52+G38+G22+G19+G13</f>
        <v>8096070.9600000009</v>
      </c>
      <c r="H90" s="38"/>
    </row>
  </sheetData>
  <mergeCells count="22">
    <mergeCell ref="A62:H62"/>
    <mergeCell ref="A66:H66"/>
    <mergeCell ref="A89:H89"/>
    <mergeCell ref="B90:C90"/>
    <mergeCell ref="B23:H23"/>
    <mergeCell ref="H29:H30"/>
    <mergeCell ref="B29:B30"/>
    <mergeCell ref="B36:B37"/>
    <mergeCell ref="B44:B45"/>
    <mergeCell ref="B46:B47"/>
    <mergeCell ref="B50:B51"/>
    <mergeCell ref="B82:B83"/>
    <mergeCell ref="H44:H45"/>
    <mergeCell ref="C1:G1"/>
    <mergeCell ref="A4:H4"/>
    <mergeCell ref="A1:B1"/>
    <mergeCell ref="A2:H2"/>
    <mergeCell ref="A20:H20"/>
    <mergeCell ref="A14:H14"/>
    <mergeCell ref="A53:H53"/>
    <mergeCell ref="A39:H39"/>
    <mergeCell ref="A59:H59"/>
  </mergeCells>
  <pageMargins left="0.7" right="0.7" top="0.75" bottom="0.75" header="0.3" footer="0.3"/>
  <pageSetup paperSize="9" orientation="portrait" r:id="rId1"/>
  <ignoredErrors>
    <ignoredError sqref="A1" numberStoredAsText="1"/>
    <ignoredError sqref="E12 E15:E16 C21 E21:E22 E48:E51 E54:E57 E60:E61 E63:E65 E86 E90 B90:C90 B38:C38 C88 B65:C65 B61:C61 B58:C58 B22:C22 B13:C13 E42 E44:E46 E67 B75:C75 E72:E79 C12 B19:C19 C15:C18 E25:E37 C24:C37 B52:C52 C54:C57 C60 C63:C64 C72:C74 B79:C80 C76:C78 C81:C83 C5:C9 E5:E7 E9:E10 C67:C68 E18 C41:C51 B86:C86 E81:E83 C4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Odpočet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Holzhauserová Viola</dc:creator>
  <cp:lastModifiedBy>Holzhauserová Viola</cp:lastModifiedBy>
  <dcterms:created xsi:type="dcterms:W3CDTF">2024-10-14T10:37:19Z</dcterms:created>
  <dcterms:modified xsi:type="dcterms:W3CDTF">2024-11-21T12:13:58Z</dcterms:modified>
</cp:coreProperties>
</file>