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ol.dugovic\Documents\MiU Petrzalka\RIČ\"/>
    </mc:Choice>
  </mc:AlternateContent>
  <xr:revisionPtr revIDLastSave="0" documentId="13_ncr:1_{D242D5B9-AE20-4EE0-BBBE-E9606D0F346D}" xr6:coauthVersionLast="36" xr6:coauthVersionMax="47" xr10:uidLastSave="{00000000-0000-0000-0000-000000000000}"/>
  <bookViews>
    <workbookView xWindow="-120" yWindow="-120" windowWidth="29040" windowHeight="15720" xr2:uid="{2C9AB946-8382-4914-97E9-13E6B46CDF1A}"/>
  </bookViews>
  <sheets>
    <sheet name="Odpočet IP (10-2025)" sheetId="1" r:id="rId1"/>
  </sheets>
  <definedNames>
    <definedName name="Sheet1" localSheetId="0">#REF!</definedName>
    <definedName name="Sheet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A19" i="1" l="1"/>
  <c r="A18" i="1"/>
  <c r="A17" i="1"/>
  <c r="G26" i="1" l="1"/>
  <c r="F26" i="1" l="1"/>
  <c r="G13" i="1" l="1"/>
  <c r="G15" i="1"/>
  <c r="F15" i="1"/>
  <c r="A7" i="1"/>
  <c r="H58" i="1" l="1"/>
  <c r="G58" i="1"/>
  <c r="F58" i="1"/>
  <c r="E58" i="1"/>
  <c r="D58" i="1"/>
  <c r="A8" i="1"/>
  <c r="A9" i="1" s="1"/>
  <c r="A10" i="1" s="1"/>
  <c r="A11" i="1" l="1"/>
  <c r="A13" i="1" s="1"/>
  <c r="A14" i="1" s="1"/>
  <c r="A15" i="1" s="1"/>
  <c r="A16" i="1" s="1"/>
  <c r="A20" i="1" l="1"/>
  <c r="A21" i="1" s="1"/>
  <c r="A22" i="1" s="1"/>
  <c r="A23" i="1" s="1"/>
  <c r="A24" i="1" s="1"/>
  <c r="A25" i="1" s="1"/>
  <c r="A26" i="1" l="1"/>
  <c r="A27" i="1" l="1"/>
  <c r="A29" i="1" s="1"/>
  <c r="A30" i="1"/>
  <c r="A31" i="1" s="1"/>
  <c r="A32" i="1" s="1"/>
  <c r="A33" i="1" s="1"/>
  <c r="A34" i="1" s="1"/>
  <c r="A36" i="1" s="1"/>
  <c r="A37" i="1" l="1"/>
  <c r="A38" i="1" s="1"/>
  <c r="A39" i="1" s="1"/>
  <c r="A40" i="1" l="1"/>
  <c r="A41" i="1" s="1"/>
  <c r="A42" i="1" s="1"/>
  <c r="A44" i="1" s="1"/>
  <c r="A46" i="1" s="1"/>
  <c r="A47" i="1" s="1"/>
  <c r="A48" i="1" s="1"/>
  <c r="A49" i="1" s="1"/>
  <c r="A50" i="1" l="1"/>
  <c r="A51" i="1" s="1"/>
  <c r="A52" i="1" s="1"/>
  <c r="A53" i="1" l="1"/>
  <c r="A54" i="1" l="1"/>
  <c r="A55" i="1" s="1"/>
  <c r="A56" i="1" s="1"/>
</calcChain>
</file>

<file path=xl/sharedStrings.xml><?xml version="1.0" encoding="utf-8"?>
<sst xmlns="http://schemas.openxmlformats.org/spreadsheetml/2006/main" count="207" uniqueCount="146">
  <si>
    <t>0831</t>
  </si>
  <si>
    <t>REFERÁT INVESTIČNÝCH ČINNOSTÍ</t>
  </si>
  <si>
    <t>IP ODPOČET</t>
  </si>
  <si>
    <t>P.č.</t>
  </si>
  <si>
    <t>NÁZOV</t>
  </si>
  <si>
    <t>PROG.</t>
  </si>
  <si>
    <t>ČERPANIE  MINULĚ</t>
  </si>
  <si>
    <t>ROZPOČET SCHV. 2025</t>
  </si>
  <si>
    <t>ROZPOĆET 
UPR. 2025</t>
  </si>
  <si>
    <t xml:space="preserve">ČERPANIE </t>
  </si>
  <si>
    <t xml:space="preserve">ODHAD BUDÚCEHO  ČERPANIA </t>
  </si>
  <si>
    <t>STAV</t>
  </si>
  <si>
    <t>Program č. 4 Doprava a komunikácie</t>
  </si>
  <si>
    <t>Parkovisko Budatínska PP 2024
lokálna oprava</t>
  </si>
  <si>
    <t xml:space="preserve">4 1 1  </t>
  </si>
  <si>
    <t>v príprave</t>
  </si>
  <si>
    <t>Debarierizácia Turnianska PP 2024 - vybudovanie kontinuálneho priechodu pre chodcov</t>
  </si>
  <si>
    <t>Zelené chodníky PP 2025</t>
  </si>
  <si>
    <t>4 1 1</t>
  </si>
  <si>
    <t xml:space="preserve">v realizácií </t>
  </si>
  <si>
    <t xml:space="preserve">Bezbarieriérové úpravy PP 2025
Vavilovova 16, Ševčenková 13, Švabinského 2, Prokofievova medzi bránami Švabinského 2 a Ševčenková 33, Vígľašská
</t>
  </si>
  <si>
    <t>Priechod pre chodcov Jasovská PP 2025 - vybudovanie nového priechodu pre chodcov</t>
  </si>
  <si>
    <t>4 1 3</t>
  </si>
  <si>
    <t>Program č. 5 Vzdelávanie</t>
  </si>
  <si>
    <t>Bazén ZŠ Dudová prípravná a projektová dokumentácia:</t>
  </si>
  <si>
    <t>5 3</t>
  </si>
  <si>
    <t>Bazén ZŠ Budatínska rekonštrukcia a modernizácia</t>
  </si>
  <si>
    <t>58 105,05</t>
  </si>
  <si>
    <t>MUF Multifunkčné ihriská pri
ZŠ, realizácia nových stavieb</t>
  </si>
  <si>
    <t>v realizácií</t>
  </si>
  <si>
    <t>Bazén ZŠ Holíčska 
rekonštrukcia a modernizácia</t>
  </si>
  <si>
    <t>MŠ Ševčenkova 
rekonštrukcia a modernizácia</t>
  </si>
  <si>
    <t>MŠ Bohrova - podpora energetickej efektívnosti MŠ,
rekonštrukcia a modernizácia</t>
  </si>
  <si>
    <t>kontrola VO</t>
  </si>
  <si>
    <t>MŠ Lietavská - podpora energetickej efektívnosti MŠ,
rekonštrukcia a modernizácia</t>
  </si>
  <si>
    <t>MŠ Pifflova - podpora energetickej efektívnosti MŠ,
rekonštrukcia a modernizácia</t>
  </si>
  <si>
    <t>Exteriérové schody kuchyňa 
ZŠ</t>
  </si>
  <si>
    <t>13 877,82</t>
  </si>
  <si>
    <t>Program č. 6 Kultúra a šport</t>
  </si>
  <si>
    <t xml:space="preserve">Knižnica Fedinova PP 2025
rekonštrukcia a modernizácia </t>
  </si>
  <si>
    <t>6 1</t>
  </si>
  <si>
    <t>pracuje sa na PD</t>
  </si>
  <si>
    <t>Transfer pre KZP:
EA pre budovu DKZH, 
osvetlenie veľkej sály DKZH, 
PD na zníženie energetickej náročnosti budov DKZH a CCCentra</t>
  </si>
  <si>
    <t>6 2</t>
  </si>
  <si>
    <t>čiastočne zrealizované, pracuje sa na PD pre DKZK</t>
  </si>
  <si>
    <t>Športové vybavenie všeobecné</t>
  </si>
  <si>
    <t>6 4 1</t>
  </si>
  <si>
    <t>Ovál Pankúchova - nový atletický ovál s tartanovou dráhou v areáli ZŠ PP 2024</t>
  </si>
  <si>
    <t xml:space="preserve">6 4 2 </t>
  </si>
  <si>
    <t>ŠH Veľký Draždiak 
rekonštrukcia a modernizácia</t>
  </si>
  <si>
    <t>6 4 2</t>
  </si>
  <si>
    <t>zrealizované</t>
  </si>
  <si>
    <t>KZP vizuálna identita PP 2025</t>
  </si>
  <si>
    <t>Výmena na pozícií vedúcej marketingu projekt trochu spomalil (nástup novej vedúcej v septembri), predpoklad realizácie v októbri. Vyčerpanie finačných prostriedkov do konca roka je reálne.</t>
  </si>
  <si>
    <t>Program č. 7 Životné prostredie</t>
  </si>
  <si>
    <t>Ihrisko (asfaltová plocha) Ľubovnianska PP 2025</t>
  </si>
  <si>
    <t>7 3 1</t>
  </si>
  <si>
    <t xml:space="preserve">VDI obnova a rekonštrukcia Smolenická 8 </t>
  </si>
  <si>
    <t>V príprave</t>
  </si>
  <si>
    <t>Studne PD a realizácia
ZŠ Holíčska, Nob. Námestie, Námestie Republiky</t>
  </si>
  <si>
    <t xml:space="preserve">        3 200.00</t>
  </si>
  <si>
    <t>Psí výbeh Budatínska PP 2025</t>
  </si>
  <si>
    <t>7 3 2</t>
  </si>
  <si>
    <t>Búdky a hniezda Sokolov PP 2025</t>
  </si>
  <si>
    <t>7 3 5</t>
  </si>
  <si>
    <t>čiastočne zrealizované</t>
  </si>
  <si>
    <t>Program č. 8 Územný rozvoj</t>
  </si>
  <si>
    <t>Urbanistická štúdia Haanova PP 2025</t>
  </si>
  <si>
    <t>8 1</t>
  </si>
  <si>
    <t>Program č. 9 Nakladanie s majetkom a bývanie</t>
  </si>
  <si>
    <t>Garážové domy PD</t>
  </si>
  <si>
    <t xml:space="preserve">9 2 </t>
  </si>
  <si>
    <t>DSOS Osustkého prípravná a projektová dokumentácia</t>
  </si>
  <si>
    <t>9 3</t>
  </si>
  <si>
    <t xml:space="preserve">        6 150.00</t>
  </si>
  <si>
    <t>Znižovanie energetickej náročnosti (EN) prípravná a projektová dokumentácia</t>
  </si>
  <si>
    <t>Trhovisko Mlynarovičova PD PP 2025</t>
  </si>
  <si>
    <t>FD 2290 v sume 1082,40€ bez DPH za dendrologický posudok Trh Mlynarovičova.  V auguste dodávateľom odovzdaná architektonická štúdia na akciu: Trhovisko na Mlynarovičovej ulici a okolitý park (FD 2444 v sume 9840€).</t>
  </si>
  <si>
    <t>Veľký Draždiak - prekládka VVN Prípravná a projektová dokumentácia</t>
  </si>
  <si>
    <t xml:space="preserve">Externý dodávateľ pracuje na DÚR (Dokumentácia pre územné rozhodnutie) a súbežne aj na DSP (Dokumentácia pre stavebné povolenie). </t>
  </si>
  <si>
    <t>Betónová ruža Gessayova PD PP 2025</t>
  </si>
  <si>
    <t>Program č. 10 Sociálna pomoc a sociálne služby</t>
  </si>
  <si>
    <t>Bytový dom Medveďovej 21
Rekonštrukcia a modernizácia</t>
  </si>
  <si>
    <t>Nákup športového vybavenia - čerpanie zatiaľ na mantinely pre športové krúžky v Areáli Draždiak a kontajner na športové potreby. Budúce čerpanie pre športové vybavenie ŠH Draždiak.</t>
  </si>
  <si>
    <t>Pracuje sa na PD pre cyklotrasu na brehu Chorvátskeho ramena nadväzujúcu na pripravovanú cyklodiaľnicu pri električkovej trati a existujúcu cyklotrasu na hrádzi Dunaja. Stretnutia s hl. mesto a so Slovenským vodohosporárskym podnikom ako vlastníkom pozemkov o podmienkach a požiadavkách k vytvoreniu cyklocesty . Objednávka u zhotoviteľa na projektovú štúdiu 1. časti  (13110€), následne PD.V pláne spracovať PD na úsek cca v dĺžke 2,7km.</t>
  </si>
  <si>
    <t xml:space="preserve">Koncom júla odovzdanie stavby zhotoviteľovi, zahájené búracie práce, Termín odovzdania predbežne júl/2026. Stavba v realizácií, zahájené búracie práce. Kompletná rekonštrukcia športovej haly, predmet zákazky je rozdelený na časti: 1. Vzduchotechnika – VZT, 2. Vykurovanie a zdravotechnika – UK, ZTI, 3. Športový povrch, 4. Elektroinštalácia - ELI, 5. Fotovoltika – FVT 6., Ostatné stavebné práce – OSP 7. Obvodový plášť. Schválená dotácia z európskych fondov vo výške 2,049 mil EUR. </t>
  </si>
  <si>
    <t>Realizácia MUF 33x18m pri ZŠ Turnianska zrealizované (FD 2544 v sume 79 273,34€ bez DPH + DPH 23% 18 219,47€ spolu 97 506,21€ s DPH).  V realizácií ihrisko 25x15m pri ZŠ Černysevského (PHZ 81 436,95€ bez DPH). V realizácií PD na úpravu šatní a skladu v ŠH Veľký Draždiak.</t>
  </si>
  <si>
    <t xml:space="preserve">kontrola VO </t>
  </si>
  <si>
    <t>Zmluva o dielo podpísaná so zhotoviteľom v júni, s cenou diela 397 556,25 EUR bez DPH (488 994,19 EUR s DPH). Rekonštrukcia (zateplenie fasády) začne po ukončení prebiehajúcej kontroly VO na ÚVO, trvanie cca 20 týždňov.
Financovanie projektu  "Podpora energetickej efektívnosti MŠ", z Programu Slovensko (EFRR) z nenávratného finančného príspevku 426 277,42 €,  100% percent spolufinancovania oprávnených výdavkov zo zdrojov EÚ a ŠR formou predfinancovania a refundácie.</t>
  </si>
  <si>
    <t>Zmluva o dielo podpísaná so zhotoviteľom v júni, s cenou diela 402 145,80 EUR bez DPH (494 639,33 EUR s DPH). Rekonštrukcia (zateplenie fasády)  začne po ukončení prebiehajúcej kontroly VO na ÚVO, trvanie cca 20 týždňov.
Financovanie projektu  "Podpora energetickej efektívnosti MŠ", z Programu Slovensko (EFRR) z nenávratného finančného príspevku 426 277,42 €,  100% percent spolufinancovania oprávnených výdavkov zo zdrojov EÚ a ŠR formou predfinancovania a refundácie.</t>
  </si>
  <si>
    <t>Zmluva o dielo podpísaná so zhotoviteľom v júni, s cenou diela 410 951,58 EUR bez DPH (505 470,44 EUR s DPH). Rekonštrukcia (zateplenie fasády)  začne po ukončení prebiehajúcej kontroly VO na ÚVO, trvanie cca 20 týždňov.
Financovanie projektu "Podpora energetickej efektívnosti MŠ", z Programu Slovensko (EFRR) z nenávratného finančného príspevku 427 326,00€,  100% percent spolufinancovania oprávnených výdavkov zo zdrojov EÚ a ŠR formou predfinancovania a refundácie.</t>
  </si>
  <si>
    <t>ZSOH Haanova prípravná a projektová dokumentácia</t>
  </si>
  <si>
    <t xml:space="preserve">Príprava žiadosti na ŠFRB, prebiehajú rokovania so ŠFRB o možnostiach a podmienkach úveru - suma 3 419 220 EUR v rozpočte je požadovaná výška získaných externých zdrojov. Projekt obnovy bytového domu rozdelený do 3 etáp. prvá etapa bude zahŕňať zateplenie BD a vyregulovanie, odstránenie systémových porúch a prípravu na FTV na stene. </t>
  </si>
  <si>
    <t>Šustekova čiastočná rekonštrukcia a modernizácia</t>
  </si>
  <si>
    <t xml:space="preserve">DS Osuského - odovzdaná architektonická štúdia - čerpanie FD 1967 v sume 6150€ s DPH za vypracovanie a dodanie arch. štúdie pre kompletnú rekonštrukciu objektu DS Osuského 8, zhotoviteľ pracuje na ďalších stupňoch projektovej dokumentácie - aktuálne projekt stavby 1.etapy. </t>
  </si>
  <si>
    <t>Zlepšenie tehnického stavu budov
ZŠMŠ Rekonštrukcia a modernizácia</t>
  </si>
  <si>
    <t>EN Zníženie energetickej náročnosti 
Prípravná a projektová dokumentácia</t>
  </si>
  <si>
    <t>ZŠMŠ, rekonštrukcia terasy a časti fasády MŠ Haanova PP 2025</t>
  </si>
  <si>
    <t>Výmena PVC podlahy na ZŠ Lachova PP 2025</t>
  </si>
  <si>
    <t>VDI PP 2025 obnova a rekonštrukcia VDI Znievska 7</t>
  </si>
  <si>
    <t>ZOS Haanova - spracováva sa PD pre budovu Zariadenie opatrovateľskej služby na Haanovej ulici (obj. PHZ 80 240,00 € bez DPH, t. j. 98 695,20 s DPH). Štúdia bola odovzdaná, podaná žiadosť o dotáciu na BSK, predpokladané náklady na základe štúdie sú cca 4 mil. €. Predpoklad výsledku žiadosti v septembri 25, prebiehajú projekčné práce.</t>
  </si>
  <si>
    <t xml:space="preserve">      158 260.00</t>
  </si>
  <si>
    <t xml:space="preserve">Čerpanie za PD: dopracovanie projektu statiky DK Lúky (FD 1632); PD pre stavebné povolenie na hygienické zaridenia Veľký Draždiak (FD 1322); Inžiniering pre CCC, MŠ Šustekova, ZŠ Gessayova, BD Medveďovej (FD 1088). Pracuje sa na PD na zlepšenie energetickej hospodárnosti a obnovy verejných budov ZŠ Dudova (PHZ 50 640,00 € bez DPH/ 62 287,20 € s DPH), ZŠ Tupolevova (PHZ 34 756,00 € bez DPH / 42 749,88 € s DPH) ZŠ Turnianska (PHZ 38 856,00 € bez DPH / 47 792,88 s DPH). Finalizácia PD na zvýšenie energetickej efektívnosti ZŠ Pankúchova (PHZ na PD 52 825€ bez DPH, 64 974,75€ s DPH). </t>
  </si>
  <si>
    <t>81 372,81</t>
  </si>
  <si>
    <t xml:space="preserve">FD 1713 v sume 1900€ za vybudovanie dvoch vrtov pre studne na zavlažovanie v lokalite Veľký Draždiak, FD 1751 v sume 400€ za hydrogeologický posudok v lokalite Kaukazská, FD 1625 v sume 900€ za vypracovanie PD pre legalizáciu studne na zavlažovanie v lokalite Veľký Draždiak.
Pracuje sa na rozpočte na PD pre studne v areáli ZŠ Holíčska, studňu Nobelovo námestie, studňu Námestie Republiky. </t>
  </si>
  <si>
    <t>Alokácia 60 000 € prvá vlna, 24 000 € druhá vlna posl.priorít na debarierizácie
Plánované debarierizácie v roku 2025: 
Vígľašská obojstranná debarierizácia - zrealizované, náklady 6 292,25 € s DPH,
Ševčenkova 13, obojstranná debarierizácia - zrealizované, náklady 3 982,52 € s DPH, Švabinského 2, polovičná debarierizácia - zrealizované, náklady 2 083,47 € s DPH; zrealizovaná ; Prokofievova, obojstranná debarierizácia medzi Švabinského 2 a Ševčenkova 33 -  zrealizované, náklady 6 228,95€ s DPH; ďalšie lokality v príprave : 2x Tematínska 2, Vilová ul., Lenardova, Znievska</t>
  </si>
  <si>
    <t>Bazén Budatínska zahájenie prác 27.2., PHZ podľa zmluvy o dielo 1 805 722,05 EUR s DPH, termín dokončenia cca 9 mesiacov od prevzatia stavby. Rekonštrukcia prebieha - vyfakturované stavebné práce za august</t>
  </si>
  <si>
    <t xml:space="preserve">       93 542.54</t>
  </si>
  <si>
    <t xml:space="preserve">V auguste zhotoviteľ prevzal stavbu, v realizácií zateplenie strechy a fasády. Spolufinancovanie MČ 100 000,00€ na neoprávnené výdavky v zmysle výzvy, 385 193€ dotácia MIRRI Program Slovensko. Rekonštrukcia prebieha, čerpanie za stavebný dozor za ausgust. </t>
  </si>
  <si>
    <t>Hotové a odovzdané PD na obnovu kuchýň v ZŠ: FD 166 v sume 19 420,47 EUR s DPH za PD obnovy kuchyne ZŠ Nobelovo nám., FD 921 v sume 20 191,28 EUR s DPH za PD obnovy kuchyne ZŠ Pankúchova. Hotové a odovzdané PD na MUF pri ZŠ Turnianska, Tupolevova a Černyševského (3x1850,00 EUR s DPH, spolu 5550,00 EUR s DPH). . V spracovaní pred odovzdaním PD na obnovu MŠ Turnianska (PHZ 26 286,00 € bez DPH, 32 331,78 Eur s DPH). Čerpanie za PD MŠ Brzovická (FD 3507, 27360 EUR) a PD MŠ Šustekova (FD 3395, 17 640 EUR).</t>
  </si>
  <si>
    <t>čerpanie zádržné Genesis v sume 96 113 EUR a rekonštrukcia el. rozvodných skríň ZŠ 9x , oprava vodovod. Prípojky ZŠ Dudova  FD 2844</t>
  </si>
  <si>
    <t>zrelalizované</t>
  </si>
  <si>
    <t>V septembri odovzdaná dokumentácia, prebieha príprava pred VO. V oktobri by sa mal uzavrieť rozpočet knižnice Fedinova a nasledne VO. 3 mesiace v sklze, plán sťahovania máj-jún 2026, riaditeľstvo a jedna pobočka z Prokofievovej (zväčši sa plocha pobočky).</t>
  </si>
  <si>
    <t>Atletický ovál so štyrmi 200m dráhami, osvetlením a futbalové ihrisko zrealizované, (FD 2492 v sume 230 532,16€ bez DPH); zrealizovaná závlaha (FD 2156 v sume 15 230,32€ bez DPH), zrealizovaná pokládka tartanovej vrstvy (FDz s sume 26 981,26€). Slávnostné otvorenie aj so ŠH Pakúchova a bazénom 1.9. V realizácií Ekoučebňa.</t>
  </si>
  <si>
    <t>Oprava vodovodnej prípojky objekt Furdekova 6 (Kaspian), PP 2025</t>
  </si>
  <si>
    <t>Oprava havárie vodovodnej prípojky z uličného rozvodu vody.</t>
  </si>
  <si>
    <t>pred realizáciou</t>
  </si>
  <si>
    <t>Obnova statiky múrika (PHZ 10 759,89€ s DPH) a výmena asfaltu na ploche 1246m2 (PHZ 93 900,97€ s DPH), prebieha súťaž na dodávateľa, čaká sa na súhlas vlastníkov pozemku na ktorom je stavba v správe MČ.</t>
  </si>
  <si>
    <t>Kvetinové lúky pre opeľovače a monitoring sokolov PP 2025</t>
  </si>
  <si>
    <t>Odoslaná žiadosť o prenájom parciel pri VDI Haanova na magistrát. Žiadost doteraz nebola posunutá na schválenie do MZ, v poradí štvrtá urgenicia na magistrát poslaná v septembri.</t>
  </si>
  <si>
    <t>Koncom septembra zaslaná objednávka dodávateľovi na vypracovanie projektu organizácie dopravy ku projektu Obnova priestoru garáže Rovniankova 4-6, strana B na verejné parkovanie.</t>
  </si>
  <si>
    <t xml:space="preserve">Dve hniezda umiestnené, v každom 1 samec a 2 samičky (strechy BD Andrusovova, Krasnohorského). FD 1538 vo výške 9 980.- Eur s DPH, hľadá sa lokalita pre tretie hniezdo. </t>
  </si>
  <si>
    <t>Cyklotrasy prípravná a projektová dokumentácia: 
- úsek pri Chorvátskom ramene od prečerpávacej stanice po Kutlíkovu</t>
  </si>
  <si>
    <t>Stavba dokončená a prevzatá, odovzdanie do užívania september 2025.
Financovanie transfer MČ transfer na ŠZP 500 tis. (24.3.2025), transfer MČ na ŠZP 501 tis. Eur. (Uznesenie č. 280, z 28.2.2024), dotácia pre ŠZP z FnPŠ 733 333€ (80% z celkovej výšky dotácie bolo prijatých v r. 2024, zvyšných 20% vo výške 183 333€ po vyúčtovaní). Celkove náklady na bazén Holičská : 1 622 182 eur GENESIS + 8 902 eur (vivos -stav dozor) + 2280 eur (siemens) + 2019 eur (ostatne poplatky) tzn celkovo  1 635 383 € bez DPH (bez vybavenia, zdroj ŠPZ).</t>
  </si>
  <si>
    <t>Uvažované lokality chodníkov 1) Znievska priechod cez zelený pás pri GYM1, PHZ na zelený chodník 2 485,56 € s DPH, v septembri odoslaná objednávka zhotoviteľovi  2) Ševčenkova 16 zelený chodník pri parkovisku, PHZ 5380,97 € s DPH, v septembri odoslaná objednávka zhotoviteľovi 3) zelený chodník pri ZŠ Lachova PHZ 6785,28 € s DPH - realzácia september.</t>
  </si>
  <si>
    <t>Oprava toaliet 1.NP, klimatizácia, vybavenie ZŠ Turnianska PP 2025</t>
  </si>
  <si>
    <t>Poslanecká priorita, rekonštrukcia WC na 1.NP ZŠ, 4x klimatizácia, multimediálne vybavenie.</t>
  </si>
  <si>
    <t>Oprava hlavného schodiska ZŠ Nobelovo nám.</t>
  </si>
  <si>
    <t xml:space="preserve">Poslanecká priorita, oprava hlavného schodiska ZŠ Nobelovo nám. </t>
  </si>
  <si>
    <t>Plánované prerokovanie postupu na Komisii územného rozvoja.</t>
  </si>
  <si>
    <t>Obhliadka odborníkom na ZTI (35.týždeň). Spracováva sa PD na vyriešenie odvodňovacích vpustí, pracuje sa na rozpočte opravy, ktorá si môže vyžadovať aj obmedzenie prístupu na parkovisko - potrebná koordinácia s obyvateľmi, v septembri objednávka na PD realizáčnú s výkazom, výmerom a rozpočtom v sume 861 EUR s DPH, predpokladaný termín dodania november 2025.</t>
  </si>
  <si>
    <t>Čerpanie za PD pre stavebné povolenie. PHZ obojstrannej debarierizácie 6566,28 € s DPH, získaný súhlas Hl.mesta, čakáme na vyjadrenie KDI. V prípade požiadavky na doplnenie svetlotechnického posudku +1100€, ak by z posudku vzišla potreba dodatočného osvetlenia tak +450€ za projekt osvetlenia a realizácia osvetlenia cca 10tis.€. Aktuálny stav k 20.október, čakáme na vyjadrenia KDI.</t>
  </si>
  <si>
    <t xml:space="preserve">Finalizácia projektovej dokumentácie, predpokladaný termín odovzdania november-december 2025. Realizácia závisí od získania externého financovania (čakáme na vyhlásenie výzvy na Fonde na podporu športu). </t>
  </si>
  <si>
    <t>PHZ 20 tis. EUR, rozpočet spracovaný, pred podpisom zmluvy o dodávke prác na obnovu terasy a časti fasády MŠ Haanova. Práce v procese, zistilo sa, že je potrebné odstrániť povrch balkónu nad terasou a realizovať izoláciu a nové oplechovanie a dlažbu - predpokl. odhad cca 3000 s DPH, spolu by to nemalo prekročiť 25000 Eur.</t>
  </si>
  <si>
    <t>V septembri zaslaná objednávka zhotoviteľovi na dodávku a montáž vonkajších schodov pri ZŠ Holíčska a ZŠ Budoatínska, pôvodné schody sú staticky narušené PHZ 20 438,91 EUR s DPH za jedny schody. Predpokladaný termín inštalácie schodov 11-12 2025, materiál nakúpený, vyrába sa, definuje sa termín buracích prác.</t>
  </si>
  <si>
    <t>Výmena PVC podlahy v triedach ZŠ Lachova, minimálne 318,75m2 podlahy v šiestich triedach. Október realizácia prebieha, predpokladaný termín ukončenia prác do konca mesiaca.</t>
  </si>
  <si>
    <t>V pláne výmena herných prvkov. Tento týždeň (43.) bude vyhlásené VO na zhotoviteľa a následne bude realizované, predpoklad realizácie 11/12 2025.</t>
  </si>
  <si>
    <t>Výmena asfaltu pod časťou VDI Smolenická 8 je zrealizivaná. V pláne výmena herných prvkov a pokládka EPDM povrchov. VO v príprave, vyhlásenie ešte v r. 2025, realizácia pravdepodobne až február/marec 2026 podľa klimatických podmienok.</t>
  </si>
  <si>
    <t xml:space="preserve"> Psi výbeh Budatinska. Pred podpisom zmluvy so zhotoviteľom, predpoklad realizácie október-november 2025. Alokácia 35 tis. Eur z prvej vlny priorít, 5 tis. Eur z druhej vlny na agility prvky - vybraté a odsúhlasené s p. poslancom .</t>
  </si>
  <si>
    <t>Projekt v štádiu prípravy rozpočtu a výberu dodávateľa na rekonštrukciu schodov k zástavke MHD v južnej časti vnútrobloku Šustekova JUH, zvyšné prostriedky na obnovu a doplnenie mobiliáru vo vnútrobloku, altánok podľa dostupných financií. Kompletizuje sa rozpočet schodísk, dlhé trvanie pre veľké vyťaženie projektanta aj na iných projektoch MČ (podklady k dodatkom stavieb bazén Budatínska, a MŠ Ševčenkova).</t>
  </si>
  <si>
    <t>Nadchod Blagoevova PP 2025</t>
  </si>
  <si>
    <t>Vypracovaný statický posudok, z ktorého vyplýva návrh na demoláciu mosta pre peších. Nevyjasnené rozdelenie zodpovednosti za terasy v MČ Petržalka. V riešení komunikácia referátu správy miestneho majetku a magistrátu.</t>
  </si>
  <si>
    <t>Odhad nákladov  na realizáciu kontinuálne priechodu je 14 993,53 €. KDI na základe požaduje do priestoru doplniť svetelný zdroj. Vzniknuté náklady nad rámec schválených financií 15 tis. na realizáciu sú na spracovanie svetlotechnického posudku 1100€, na vypracovanie projektovej dokumentácie na nové svetlo 450€ - spracováva sa PD, čaká sa na vyjadrenie CSO (cestného správneho orgánu) a KDI, predpoklad realizácie október-november, odhad nákladov na realizáciu osvetlenia cca 10 tis. €. Dofinancovanie osvetlenia z druhej vlny poslaneckých priorít 2025 (15 tis. EUR).</t>
  </si>
  <si>
    <t>Referát životného prostredia spolu s pani poslankyňou navrhli dve lokality (Humenské nám. cca 80m2, Jama Šášovská cca 180m2), boli oslovení dodávatelia a zozbierané cenové ponuky kt. budú predstavené p. poslankyni. Vzhľadom na klimatické podmienky realizácia až na jar.</t>
  </si>
  <si>
    <t>Nedočerpané kapitálové výdavky z r. 2024 v sume 185 764 €. Z toho čerpanie v roku 2025 na 11 244 € - energetický audit  budovy KZP v Zrkadlovom Háji, 100 000 € (103 638 €) na realizáciu projektu osvetlenia do veľkej  sály DK Zrkadlový Háj, 74 520 € na projektovú dokumentáciu na zníženie energetickej náročnosti pre DK Zrkadlový Háj a budovu CC Centra. PD CC Centra je zrealizované, vyčerpané 29.640 €, na PD pre DKZH sa ešte pracuje. Aktuálny stav v októbri na základe požiadavky RIČ dopracovanie výkazu výmeru, od projektanta vyžiadané zabezpečenie inžinieringu (získanie povolení).</t>
  </si>
  <si>
    <t>POZNÁMKY k čerpaniu október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</si>
</sst>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color rgb="FF00B050"/>
      <name val="Arial Narrow"/>
      <family val="2"/>
      <charset val="238"/>
    </font>
    <font>
      <sz val="11"/>
      <color rgb="FF00B050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right" vertical="center"/>
    </xf>
    <xf numFmtId="4" fontId="5" fillId="0" borderId="4" xfId="1" applyNumberFormat="1" applyFont="1" applyBorder="1" applyAlignment="1">
      <alignment vertical="center"/>
    </xf>
    <xf numFmtId="4" fontId="3" fillId="5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4" borderId="4" xfId="0" applyFont="1" applyFill="1" applyBorder="1" applyAlignment="1">
      <alignment vertical="center" wrapText="1"/>
    </xf>
    <xf numFmtId="4" fontId="5" fillId="0" borderId="4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6" fontId="10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</cellXfs>
  <cellStyles count="2">
    <cellStyle name="Normálna" xfId="0" builtinId="0"/>
    <cellStyle name="Normálna 2" xfId="1" xr:uid="{21745352-5DDD-4747-964F-39B735BFB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E6C7-A345-422F-86AA-E5B0F4A3C3C6}">
  <dimension ref="A1:X62"/>
  <sheetViews>
    <sheetView tabSelected="1" zoomScale="110" zoomScaleNormal="110" workbookViewId="0">
      <pane ySplit="4" topLeftCell="A53" activePane="bottomLeft" state="frozen"/>
      <selection pane="bottomLeft" activeCell="J4" sqref="J4"/>
    </sheetView>
  </sheetViews>
  <sheetFormatPr defaultColWidth="9.109375" defaultRowHeight="13.8" x14ac:dyDescent="0.3"/>
  <cols>
    <col min="1" max="1" width="3.88671875" style="53" bestFit="1" customWidth="1"/>
    <col min="2" max="2" width="22.109375" style="53" customWidth="1"/>
    <col min="3" max="3" width="5.33203125" style="53" customWidth="1"/>
    <col min="4" max="4" width="8.109375" style="53" bestFit="1" customWidth="1"/>
    <col min="5" max="5" width="9.88671875" style="53" customWidth="1"/>
    <col min="6" max="6" width="10.109375" style="53" customWidth="1"/>
    <col min="7" max="7" width="9" style="53" bestFit="1" customWidth="1"/>
    <col min="8" max="8" width="9" style="53" customWidth="1"/>
    <col min="9" max="9" width="9" style="55" customWidth="1"/>
    <col min="10" max="10" width="50.33203125" style="53" customWidth="1"/>
    <col min="11" max="11" width="0.88671875" style="53" customWidth="1"/>
    <col min="12" max="12" width="46.5546875" style="54" customWidth="1"/>
    <col min="13" max="13" width="17.88671875" style="64" bestFit="1" customWidth="1"/>
    <col min="14" max="14" width="46.5546875" style="53" bestFit="1" customWidth="1"/>
    <col min="15" max="15" width="15.5546875" style="53" customWidth="1"/>
    <col min="16" max="16384" width="9.109375" style="53"/>
  </cols>
  <sheetData>
    <row r="1" spans="1:24" x14ac:dyDescent="0.3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4"/>
      <c r="J1" s="5" t="s">
        <v>2</v>
      </c>
      <c r="M1" s="63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3">
      <c r="A2" s="7"/>
      <c r="B2" s="8"/>
      <c r="C2" s="8"/>
      <c r="D2" s="8"/>
      <c r="E2" s="8"/>
      <c r="F2" s="8"/>
      <c r="G2" s="8"/>
      <c r="H2" s="8"/>
      <c r="J2" s="9"/>
    </row>
    <row r="3" spans="1:24" ht="39.6" x14ac:dyDescent="0.3">
      <c r="A3" s="10" t="s">
        <v>3</v>
      </c>
      <c r="B3" s="11" t="s">
        <v>4</v>
      </c>
      <c r="C3" s="10" t="s">
        <v>5</v>
      </c>
      <c r="D3" s="12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145</v>
      </c>
    </row>
    <row r="4" spans="1:24" s="6" customFormat="1" ht="13.2" x14ac:dyDescent="0.3">
      <c r="A4" s="7"/>
      <c r="B4" s="8"/>
      <c r="C4" s="8"/>
      <c r="D4" s="8"/>
      <c r="E4" s="8"/>
      <c r="F4" s="8"/>
      <c r="G4" s="8"/>
      <c r="H4" s="8"/>
      <c r="I4" s="14"/>
      <c r="J4" s="9"/>
      <c r="M4" s="63"/>
    </row>
    <row r="5" spans="1:24" x14ac:dyDescent="0.3">
      <c r="A5" s="72" t="s">
        <v>12</v>
      </c>
      <c r="B5" s="73"/>
      <c r="C5" s="73"/>
      <c r="D5" s="73"/>
      <c r="E5" s="73"/>
      <c r="F5" s="73"/>
      <c r="G5" s="73"/>
      <c r="H5" s="73"/>
      <c r="I5" s="73"/>
      <c r="J5" s="74"/>
    </row>
    <row r="6" spans="1:24" ht="75" customHeight="1" x14ac:dyDescent="0.3">
      <c r="A6" s="15">
        <v>1</v>
      </c>
      <c r="B6" s="16" t="s">
        <v>13</v>
      </c>
      <c r="C6" s="15" t="s">
        <v>14</v>
      </c>
      <c r="D6" s="17">
        <v>400</v>
      </c>
      <c r="E6" s="17">
        <v>9600</v>
      </c>
      <c r="F6" s="18">
        <v>9600</v>
      </c>
      <c r="G6" s="18">
        <v>0</v>
      </c>
      <c r="H6" s="18">
        <v>30000</v>
      </c>
      <c r="I6" s="19" t="s">
        <v>15</v>
      </c>
      <c r="J6" s="20" t="s">
        <v>130</v>
      </c>
      <c r="L6" s="56"/>
      <c r="M6" s="65"/>
      <c r="O6" s="57"/>
    </row>
    <row r="7" spans="1:24" ht="105.6" x14ac:dyDescent="0.3">
      <c r="A7" s="15">
        <f>A6+1</f>
        <v>2</v>
      </c>
      <c r="B7" s="16" t="s">
        <v>16</v>
      </c>
      <c r="C7" s="15" t="s">
        <v>14</v>
      </c>
      <c r="D7" s="17">
        <v>0</v>
      </c>
      <c r="E7" s="17">
        <v>15000</v>
      </c>
      <c r="F7" s="18">
        <v>15000</v>
      </c>
      <c r="G7" s="18">
        <v>0</v>
      </c>
      <c r="H7" s="18">
        <v>15000</v>
      </c>
      <c r="I7" s="19" t="s">
        <v>15</v>
      </c>
      <c r="J7" s="20" t="s">
        <v>142</v>
      </c>
      <c r="L7" s="56"/>
      <c r="M7" s="65"/>
    </row>
    <row r="8" spans="1:24" ht="66" x14ac:dyDescent="0.3">
      <c r="A8" s="15">
        <f>A7+1</f>
        <v>3</v>
      </c>
      <c r="B8" s="22" t="s">
        <v>17</v>
      </c>
      <c r="C8" s="15" t="s">
        <v>18</v>
      </c>
      <c r="D8" s="17">
        <v>0</v>
      </c>
      <c r="E8" s="17">
        <v>25000</v>
      </c>
      <c r="F8" s="17">
        <v>25000</v>
      </c>
      <c r="G8" s="17">
        <v>0</v>
      </c>
      <c r="H8" s="17">
        <v>0</v>
      </c>
      <c r="I8" s="21" t="s">
        <v>19</v>
      </c>
      <c r="J8" s="20" t="s">
        <v>124</v>
      </c>
      <c r="L8" s="56"/>
    </row>
    <row r="9" spans="1:24" ht="105.6" x14ac:dyDescent="0.3">
      <c r="A9" s="15">
        <f>A8+1</f>
        <v>4</v>
      </c>
      <c r="B9" s="16" t="s">
        <v>20</v>
      </c>
      <c r="C9" s="49" t="s">
        <v>18</v>
      </c>
      <c r="D9" s="17">
        <v>0</v>
      </c>
      <c r="E9" s="17">
        <v>60000</v>
      </c>
      <c r="F9" s="17">
        <v>84000</v>
      </c>
      <c r="G9" s="17">
        <v>0</v>
      </c>
      <c r="H9" s="17">
        <v>0</v>
      </c>
      <c r="I9" s="21" t="s">
        <v>19</v>
      </c>
      <c r="J9" s="20" t="s">
        <v>105</v>
      </c>
    </row>
    <row r="10" spans="1:24" ht="68.25" customHeight="1" x14ac:dyDescent="0.3">
      <c r="A10" s="15">
        <f>A9+1</f>
        <v>5</v>
      </c>
      <c r="B10" s="16" t="s">
        <v>21</v>
      </c>
      <c r="C10" s="49" t="s">
        <v>18</v>
      </c>
      <c r="D10" s="17">
        <v>0</v>
      </c>
      <c r="E10" s="17">
        <v>20000</v>
      </c>
      <c r="F10" s="17">
        <v>20000</v>
      </c>
      <c r="G10" s="17">
        <v>684</v>
      </c>
      <c r="H10" s="17">
        <v>0</v>
      </c>
      <c r="I10" s="19" t="s">
        <v>15</v>
      </c>
      <c r="J10" s="20" t="s">
        <v>131</v>
      </c>
      <c r="L10" s="56"/>
      <c r="M10" s="66"/>
    </row>
    <row r="11" spans="1:24" ht="84" customHeight="1" x14ac:dyDescent="0.3">
      <c r="A11" s="23">
        <f>A10+1</f>
        <v>6</v>
      </c>
      <c r="B11" s="24" t="s">
        <v>122</v>
      </c>
      <c r="C11" s="50" t="s">
        <v>22</v>
      </c>
      <c r="D11" s="25">
        <v>15600</v>
      </c>
      <c r="E11" s="25">
        <v>44400</v>
      </c>
      <c r="F11" s="25">
        <v>44400</v>
      </c>
      <c r="G11" s="25">
        <v>0</v>
      </c>
      <c r="H11" s="26">
        <v>0</v>
      </c>
      <c r="I11" s="27" t="s">
        <v>19</v>
      </c>
      <c r="J11" s="28" t="s">
        <v>84</v>
      </c>
      <c r="L11" s="56"/>
      <c r="M11" s="65"/>
    </row>
    <row r="12" spans="1:24" x14ac:dyDescent="0.3">
      <c r="A12" s="75" t="s">
        <v>23</v>
      </c>
      <c r="B12" s="76"/>
      <c r="C12" s="76"/>
      <c r="D12" s="76"/>
      <c r="E12" s="76"/>
      <c r="F12" s="76"/>
      <c r="G12" s="76"/>
      <c r="H12" s="76"/>
      <c r="I12" s="76"/>
      <c r="J12" s="77"/>
    </row>
    <row r="13" spans="1:24" ht="110.25" customHeight="1" x14ac:dyDescent="0.3">
      <c r="A13" s="23">
        <f>A11+1</f>
        <v>7</v>
      </c>
      <c r="B13" s="24" t="s">
        <v>96</v>
      </c>
      <c r="C13" s="51" t="s">
        <v>25</v>
      </c>
      <c r="D13" s="26">
        <v>0</v>
      </c>
      <c r="E13" s="26">
        <v>100000</v>
      </c>
      <c r="F13" s="44">
        <v>100000</v>
      </c>
      <c r="G13" s="25">
        <f>31958+60509.17</f>
        <v>92467.17</v>
      </c>
      <c r="H13" s="25">
        <v>24798.95</v>
      </c>
      <c r="I13" s="27" t="s">
        <v>29</v>
      </c>
      <c r="J13" s="28" t="s">
        <v>109</v>
      </c>
      <c r="N13" s="58"/>
      <c r="O13" s="58"/>
      <c r="P13" s="58"/>
    </row>
    <row r="14" spans="1:24" ht="45.75" customHeight="1" x14ac:dyDescent="0.3">
      <c r="A14" s="23">
        <f t="shared" ref="A14:A19" si="0">A13+1</f>
        <v>8</v>
      </c>
      <c r="B14" s="24" t="s">
        <v>24</v>
      </c>
      <c r="C14" s="51" t="s">
        <v>25</v>
      </c>
      <c r="D14" s="26">
        <v>0</v>
      </c>
      <c r="E14" s="26">
        <v>80000</v>
      </c>
      <c r="F14" s="25">
        <v>80000</v>
      </c>
      <c r="G14" s="25">
        <v>0</v>
      </c>
      <c r="H14" s="25">
        <v>0</v>
      </c>
      <c r="I14" s="27" t="s">
        <v>19</v>
      </c>
      <c r="J14" s="28" t="s">
        <v>132</v>
      </c>
      <c r="L14" s="56"/>
      <c r="M14" s="66"/>
    </row>
    <row r="15" spans="1:24" ht="39.6" x14ac:dyDescent="0.3">
      <c r="A15" s="23">
        <f t="shared" si="0"/>
        <v>9</v>
      </c>
      <c r="B15" s="24" t="s">
        <v>26</v>
      </c>
      <c r="C15" s="51" t="s">
        <v>25</v>
      </c>
      <c r="D15" s="26">
        <v>0</v>
      </c>
      <c r="E15" s="26">
        <v>1280000</v>
      </c>
      <c r="F15" s="25">
        <f>880000+200000+555337+106782+5548</f>
        <v>1747667</v>
      </c>
      <c r="G15" s="25">
        <f xml:space="preserve"> 164002.85+207063.63</f>
        <v>371066.48</v>
      </c>
      <c r="H15" s="25" t="s">
        <v>27</v>
      </c>
      <c r="I15" s="27" t="s">
        <v>19</v>
      </c>
      <c r="J15" s="28" t="s">
        <v>106</v>
      </c>
      <c r="L15" s="56"/>
      <c r="N15" s="59"/>
    </row>
    <row r="16" spans="1:24" ht="52.8" x14ac:dyDescent="0.3">
      <c r="A16" s="23">
        <f t="shared" si="0"/>
        <v>10</v>
      </c>
      <c r="B16" s="29" t="s">
        <v>28</v>
      </c>
      <c r="C16" s="51" t="s">
        <v>25</v>
      </c>
      <c r="D16" s="26">
        <v>0</v>
      </c>
      <c r="E16" s="26">
        <v>250000</v>
      </c>
      <c r="F16" s="25">
        <v>250000</v>
      </c>
      <c r="G16" s="25" t="s">
        <v>107</v>
      </c>
      <c r="H16" s="25">
        <v>0</v>
      </c>
      <c r="I16" s="27" t="s">
        <v>29</v>
      </c>
      <c r="J16" s="28" t="s">
        <v>86</v>
      </c>
      <c r="L16" s="56"/>
    </row>
    <row r="17" spans="1:13" ht="92.4" x14ac:dyDescent="0.3">
      <c r="A17" s="23">
        <f t="shared" si="0"/>
        <v>11</v>
      </c>
      <c r="B17" s="24" t="s">
        <v>30</v>
      </c>
      <c r="C17" s="51" t="s">
        <v>25</v>
      </c>
      <c r="D17" s="26">
        <v>200000</v>
      </c>
      <c r="E17" s="26">
        <v>500000</v>
      </c>
      <c r="F17" s="25">
        <v>800001</v>
      </c>
      <c r="G17" s="25">
        <v>800001</v>
      </c>
      <c r="H17" s="25">
        <v>0</v>
      </c>
      <c r="I17" s="30" t="s">
        <v>51</v>
      </c>
      <c r="J17" s="28" t="s">
        <v>123</v>
      </c>
      <c r="L17" s="56"/>
    </row>
    <row r="18" spans="1:13" ht="52.8" x14ac:dyDescent="0.3">
      <c r="A18" s="23">
        <f t="shared" si="0"/>
        <v>12</v>
      </c>
      <c r="B18" s="31" t="s">
        <v>31</v>
      </c>
      <c r="C18" s="51" t="s">
        <v>25</v>
      </c>
      <c r="D18" s="26">
        <v>0</v>
      </c>
      <c r="E18" s="26">
        <v>485193</v>
      </c>
      <c r="F18" s="25">
        <v>485193</v>
      </c>
      <c r="G18" s="25">
        <v>820.41</v>
      </c>
      <c r="H18" s="25">
        <v>0</v>
      </c>
      <c r="I18" s="27" t="s">
        <v>19</v>
      </c>
      <c r="J18" s="28" t="s">
        <v>108</v>
      </c>
    </row>
    <row r="19" spans="1:13" ht="97.5" customHeight="1" x14ac:dyDescent="0.3">
      <c r="A19" s="23">
        <f t="shared" si="0"/>
        <v>13</v>
      </c>
      <c r="B19" s="31" t="s">
        <v>32</v>
      </c>
      <c r="C19" s="51"/>
      <c r="D19" s="26">
        <v>0</v>
      </c>
      <c r="E19" s="26">
        <v>0</v>
      </c>
      <c r="F19" s="25">
        <v>0</v>
      </c>
      <c r="G19" s="25">
        <v>0</v>
      </c>
      <c r="H19" s="25">
        <v>505470.44</v>
      </c>
      <c r="I19" s="27" t="s">
        <v>87</v>
      </c>
      <c r="J19" s="28" t="s">
        <v>90</v>
      </c>
    </row>
    <row r="20" spans="1:13" ht="101.25" customHeight="1" x14ac:dyDescent="0.3">
      <c r="A20" s="23">
        <f t="shared" ref="A20:A26" si="1">A19+1</f>
        <v>14</v>
      </c>
      <c r="B20" s="31" t="s">
        <v>34</v>
      </c>
      <c r="C20" s="51"/>
      <c r="D20" s="26">
        <v>0</v>
      </c>
      <c r="E20" s="26">
        <v>0</v>
      </c>
      <c r="F20" s="25">
        <v>0</v>
      </c>
      <c r="G20" s="25">
        <v>0</v>
      </c>
      <c r="H20" s="25">
        <v>488994.19</v>
      </c>
      <c r="I20" s="27" t="s">
        <v>33</v>
      </c>
      <c r="J20" s="28" t="s">
        <v>88</v>
      </c>
    </row>
    <row r="21" spans="1:13" ht="94.5" customHeight="1" x14ac:dyDescent="0.3">
      <c r="A21" s="23">
        <f t="shared" si="1"/>
        <v>15</v>
      </c>
      <c r="B21" s="31" t="s">
        <v>35</v>
      </c>
      <c r="C21" s="51"/>
      <c r="D21" s="26">
        <v>0</v>
      </c>
      <c r="E21" s="26">
        <v>0</v>
      </c>
      <c r="F21" s="25">
        <v>0</v>
      </c>
      <c r="G21" s="25">
        <v>0</v>
      </c>
      <c r="H21" s="25">
        <v>494639.33</v>
      </c>
      <c r="I21" s="27" t="s">
        <v>33</v>
      </c>
      <c r="J21" s="28" t="s">
        <v>89</v>
      </c>
    </row>
    <row r="22" spans="1:13" ht="39.6" x14ac:dyDescent="0.3">
      <c r="A22" s="23">
        <f t="shared" si="1"/>
        <v>16</v>
      </c>
      <c r="B22" s="24" t="s">
        <v>95</v>
      </c>
      <c r="C22" s="51" t="s">
        <v>25</v>
      </c>
      <c r="D22" s="26">
        <v>0</v>
      </c>
      <c r="E22" s="26">
        <v>0</v>
      </c>
      <c r="F22" s="25">
        <f>30000+147158</f>
        <v>177158</v>
      </c>
      <c r="G22" s="25">
        <v>154868.6</v>
      </c>
      <c r="H22" s="25">
        <v>0</v>
      </c>
      <c r="I22" s="30" t="s">
        <v>29</v>
      </c>
      <c r="J22" s="28" t="s">
        <v>110</v>
      </c>
      <c r="L22" s="56"/>
    </row>
    <row r="23" spans="1:13" ht="66" x14ac:dyDescent="0.3">
      <c r="A23" s="15">
        <f t="shared" si="1"/>
        <v>17</v>
      </c>
      <c r="B23" s="42" t="s">
        <v>97</v>
      </c>
      <c r="C23" s="49" t="s">
        <v>25</v>
      </c>
      <c r="D23" s="17">
        <v>0</v>
      </c>
      <c r="E23" s="17">
        <v>20000</v>
      </c>
      <c r="F23" s="18">
        <v>20000</v>
      </c>
      <c r="G23" s="18">
        <v>0</v>
      </c>
      <c r="H23" s="18">
        <v>5000</v>
      </c>
      <c r="I23" s="21" t="s">
        <v>29</v>
      </c>
      <c r="J23" s="20" t="s">
        <v>133</v>
      </c>
      <c r="L23" s="56"/>
      <c r="M23" s="65"/>
    </row>
    <row r="24" spans="1:13" ht="66" x14ac:dyDescent="0.3">
      <c r="A24" s="23">
        <f t="shared" si="1"/>
        <v>18</v>
      </c>
      <c r="B24" s="24" t="s">
        <v>36</v>
      </c>
      <c r="C24" s="51" t="s">
        <v>25</v>
      </c>
      <c r="D24" s="26">
        <v>0</v>
      </c>
      <c r="E24" s="26">
        <v>27000</v>
      </c>
      <c r="F24" s="25">
        <v>27000</v>
      </c>
      <c r="G24" s="25">
        <v>0</v>
      </c>
      <c r="H24" s="25" t="s">
        <v>37</v>
      </c>
      <c r="I24" s="30" t="s">
        <v>15</v>
      </c>
      <c r="J24" s="28" t="s">
        <v>134</v>
      </c>
      <c r="L24" s="56"/>
      <c r="M24" s="65"/>
    </row>
    <row r="25" spans="1:13" ht="39.6" x14ac:dyDescent="0.3">
      <c r="A25" s="15">
        <f t="shared" si="1"/>
        <v>19</v>
      </c>
      <c r="B25" s="16" t="s">
        <v>98</v>
      </c>
      <c r="C25" s="49" t="s">
        <v>25</v>
      </c>
      <c r="D25" s="17">
        <v>0</v>
      </c>
      <c r="E25" s="17">
        <v>0</v>
      </c>
      <c r="F25" s="17">
        <v>20000</v>
      </c>
      <c r="G25" s="17">
        <v>0</v>
      </c>
      <c r="H25" s="17">
        <v>0</v>
      </c>
      <c r="I25" s="21" t="s">
        <v>29</v>
      </c>
      <c r="J25" s="20" t="s">
        <v>135</v>
      </c>
      <c r="L25" s="56"/>
      <c r="M25" s="65"/>
    </row>
    <row r="26" spans="1:13" ht="26.4" x14ac:dyDescent="0.3">
      <c r="A26" s="15">
        <f t="shared" si="1"/>
        <v>20</v>
      </c>
      <c r="B26" s="16" t="s">
        <v>125</v>
      </c>
      <c r="C26" s="49" t="s">
        <v>25</v>
      </c>
      <c r="D26" s="17">
        <v>0</v>
      </c>
      <c r="E26" s="17">
        <v>0</v>
      </c>
      <c r="F26" s="17">
        <f>20000+11829</f>
        <v>31829</v>
      </c>
      <c r="G26" s="17">
        <f>20000+11829</f>
        <v>31829</v>
      </c>
      <c r="H26" s="17">
        <v>0</v>
      </c>
      <c r="I26" s="21" t="s">
        <v>111</v>
      </c>
      <c r="J26" s="20" t="s">
        <v>126</v>
      </c>
      <c r="L26" s="56"/>
    </row>
    <row r="27" spans="1:13" ht="26.4" x14ac:dyDescent="0.3">
      <c r="A27" s="15">
        <f t="shared" ref="A27" si="2">A26+1</f>
        <v>21</v>
      </c>
      <c r="B27" s="16" t="s">
        <v>127</v>
      </c>
      <c r="C27" s="49" t="s">
        <v>25</v>
      </c>
      <c r="D27" s="17">
        <v>0</v>
      </c>
      <c r="E27" s="17">
        <v>0</v>
      </c>
      <c r="F27" s="17">
        <v>20000</v>
      </c>
      <c r="G27" s="17">
        <v>20000</v>
      </c>
      <c r="H27" s="17">
        <v>0</v>
      </c>
      <c r="I27" s="21" t="s">
        <v>111</v>
      </c>
      <c r="J27" s="20" t="s">
        <v>128</v>
      </c>
      <c r="L27" s="56"/>
    </row>
    <row r="28" spans="1:13" x14ac:dyDescent="0.3">
      <c r="A28" s="75" t="s">
        <v>38</v>
      </c>
      <c r="B28" s="76"/>
      <c r="C28" s="76"/>
      <c r="D28" s="76"/>
      <c r="E28" s="76"/>
      <c r="F28" s="76"/>
      <c r="G28" s="76"/>
      <c r="H28" s="76"/>
      <c r="I28" s="76"/>
      <c r="J28" s="77"/>
    </row>
    <row r="29" spans="1:13" ht="52.8" x14ac:dyDescent="0.3">
      <c r="A29" s="15">
        <f>A27+1</f>
        <v>22</v>
      </c>
      <c r="B29" s="32" t="s">
        <v>39</v>
      </c>
      <c r="C29" s="49" t="s">
        <v>40</v>
      </c>
      <c r="D29" s="17">
        <v>0</v>
      </c>
      <c r="E29" s="17">
        <v>200000</v>
      </c>
      <c r="F29" s="18">
        <v>400000</v>
      </c>
      <c r="G29" s="18">
        <v>0</v>
      </c>
      <c r="H29" s="18">
        <v>0</v>
      </c>
      <c r="I29" s="21" t="s">
        <v>15</v>
      </c>
      <c r="J29" s="20" t="s">
        <v>112</v>
      </c>
      <c r="L29" s="56"/>
    </row>
    <row r="30" spans="1:13" ht="115.5" customHeight="1" x14ac:dyDescent="0.3">
      <c r="A30" s="23">
        <f>A29+1</f>
        <v>23</v>
      </c>
      <c r="B30" s="24" t="s">
        <v>42</v>
      </c>
      <c r="C30" s="50" t="s">
        <v>43</v>
      </c>
      <c r="D30" s="26">
        <v>0</v>
      </c>
      <c r="E30" s="26">
        <v>185764</v>
      </c>
      <c r="F30" s="26">
        <v>185764</v>
      </c>
      <c r="G30" s="26">
        <v>133278</v>
      </c>
      <c r="H30" s="26">
        <v>0</v>
      </c>
      <c r="I30" s="33" t="s">
        <v>44</v>
      </c>
      <c r="J30" s="28" t="s">
        <v>144</v>
      </c>
    </row>
    <row r="31" spans="1:13" ht="39.6" x14ac:dyDescent="0.3">
      <c r="A31" s="23">
        <f>A30+1</f>
        <v>24</v>
      </c>
      <c r="B31" s="34" t="s">
        <v>45</v>
      </c>
      <c r="C31" s="50" t="s">
        <v>46</v>
      </c>
      <c r="D31" s="26">
        <v>0</v>
      </c>
      <c r="E31" s="26">
        <v>100000</v>
      </c>
      <c r="F31" s="25">
        <v>100000</v>
      </c>
      <c r="G31" s="25">
        <v>27512</v>
      </c>
      <c r="H31" s="25">
        <v>0</v>
      </c>
      <c r="I31" s="33" t="s">
        <v>29</v>
      </c>
      <c r="J31" s="28" t="s">
        <v>83</v>
      </c>
      <c r="L31" s="56"/>
    </row>
    <row r="32" spans="1:13" ht="66" x14ac:dyDescent="0.3">
      <c r="A32" s="15">
        <f>A31+1</f>
        <v>25</v>
      </c>
      <c r="B32" s="16" t="s">
        <v>47</v>
      </c>
      <c r="C32" s="49" t="s">
        <v>48</v>
      </c>
      <c r="D32" s="17">
        <v>0</v>
      </c>
      <c r="E32" s="17">
        <v>400000</v>
      </c>
      <c r="F32" s="17">
        <v>400000</v>
      </c>
      <c r="G32" s="17">
        <v>358381.71</v>
      </c>
      <c r="H32" s="17">
        <v>0</v>
      </c>
      <c r="I32" s="35" t="s">
        <v>29</v>
      </c>
      <c r="J32" s="20" t="s">
        <v>113</v>
      </c>
    </row>
    <row r="33" spans="1:16" ht="99" customHeight="1" x14ac:dyDescent="0.3">
      <c r="A33" s="23">
        <f>A32+1</f>
        <v>26</v>
      </c>
      <c r="B33" s="31" t="s">
        <v>49</v>
      </c>
      <c r="C33" s="51" t="s">
        <v>50</v>
      </c>
      <c r="D33" s="26">
        <v>0</v>
      </c>
      <c r="E33" s="26">
        <v>1997510</v>
      </c>
      <c r="F33" s="26">
        <v>1997510</v>
      </c>
      <c r="G33" s="26">
        <v>0</v>
      </c>
      <c r="H33" s="26">
        <v>0</v>
      </c>
      <c r="I33" s="33" t="s">
        <v>29</v>
      </c>
      <c r="J33" s="31" t="s">
        <v>85</v>
      </c>
      <c r="L33" s="56"/>
    </row>
    <row r="34" spans="1:16" ht="39.6" x14ac:dyDescent="0.3">
      <c r="A34" s="15">
        <f>A33+1</f>
        <v>27</v>
      </c>
      <c r="B34" s="22" t="s">
        <v>52</v>
      </c>
      <c r="C34" s="49" t="s">
        <v>50</v>
      </c>
      <c r="D34" s="17">
        <v>0</v>
      </c>
      <c r="E34" s="17">
        <v>15000</v>
      </c>
      <c r="F34" s="17">
        <v>15000</v>
      </c>
      <c r="G34" s="17">
        <v>0</v>
      </c>
      <c r="H34" s="17">
        <v>0</v>
      </c>
      <c r="I34" s="36" t="s">
        <v>29</v>
      </c>
      <c r="J34" s="20" t="s">
        <v>53</v>
      </c>
      <c r="L34" s="56"/>
    </row>
    <row r="35" spans="1:16" x14ac:dyDescent="0.3">
      <c r="A35" s="72" t="s">
        <v>54</v>
      </c>
      <c r="B35" s="73"/>
      <c r="C35" s="73"/>
      <c r="D35" s="73"/>
      <c r="E35" s="73"/>
      <c r="F35" s="73"/>
      <c r="G35" s="73"/>
      <c r="H35" s="73"/>
      <c r="I35" s="73"/>
      <c r="J35" s="74"/>
    </row>
    <row r="36" spans="1:16" ht="39.6" x14ac:dyDescent="0.3">
      <c r="A36" s="15">
        <f>A34+1</f>
        <v>28</v>
      </c>
      <c r="B36" s="16" t="s">
        <v>55</v>
      </c>
      <c r="C36" s="49" t="s">
        <v>56</v>
      </c>
      <c r="D36" s="17">
        <v>0</v>
      </c>
      <c r="E36" s="17">
        <v>100000</v>
      </c>
      <c r="F36" s="17">
        <v>100000</v>
      </c>
      <c r="G36" s="17">
        <v>0</v>
      </c>
      <c r="H36" s="17">
        <v>10000</v>
      </c>
      <c r="I36" s="35" t="s">
        <v>116</v>
      </c>
      <c r="J36" s="20" t="s">
        <v>117</v>
      </c>
      <c r="L36" s="56"/>
    </row>
    <row r="37" spans="1:16" ht="26.4" x14ac:dyDescent="0.3">
      <c r="A37" s="15">
        <f t="shared" ref="A37:A42" si="3">A36+1</f>
        <v>29</v>
      </c>
      <c r="B37" s="16" t="s">
        <v>99</v>
      </c>
      <c r="C37" s="49" t="s">
        <v>56</v>
      </c>
      <c r="D37" s="17">
        <v>0</v>
      </c>
      <c r="E37" s="17">
        <v>75000</v>
      </c>
      <c r="F37" s="17">
        <v>75000</v>
      </c>
      <c r="G37" s="17">
        <v>0</v>
      </c>
      <c r="H37" s="17">
        <v>0</v>
      </c>
      <c r="I37" s="36" t="s">
        <v>15</v>
      </c>
      <c r="J37" s="20" t="s">
        <v>136</v>
      </c>
      <c r="L37" s="56"/>
      <c r="M37" s="65"/>
    </row>
    <row r="38" spans="1:16" ht="52.8" x14ac:dyDescent="0.3">
      <c r="A38" s="23">
        <f t="shared" si="3"/>
        <v>30</v>
      </c>
      <c r="B38" s="24" t="s">
        <v>57</v>
      </c>
      <c r="C38" s="51" t="s">
        <v>56</v>
      </c>
      <c r="D38" s="26">
        <v>0</v>
      </c>
      <c r="E38" s="26">
        <v>75000</v>
      </c>
      <c r="F38" s="26">
        <v>75000</v>
      </c>
      <c r="G38" s="26">
        <v>0</v>
      </c>
      <c r="H38" s="26">
        <v>10000</v>
      </c>
      <c r="I38" s="27" t="s">
        <v>58</v>
      </c>
      <c r="J38" s="28" t="s">
        <v>137</v>
      </c>
      <c r="L38" s="56"/>
      <c r="M38" s="65"/>
    </row>
    <row r="39" spans="1:16" ht="79.2" x14ac:dyDescent="0.3">
      <c r="A39" s="23">
        <f t="shared" si="3"/>
        <v>31</v>
      </c>
      <c r="B39" s="24" t="s">
        <v>59</v>
      </c>
      <c r="C39" s="51" t="s">
        <v>56</v>
      </c>
      <c r="D39" s="26">
        <v>24000</v>
      </c>
      <c r="E39" s="26">
        <v>52000</v>
      </c>
      <c r="F39" s="25">
        <v>52000</v>
      </c>
      <c r="G39" s="25" t="s">
        <v>60</v>
      </c>
      <c r="H39" s="25">
        <v>0</v>
      </c>
      <c r="I39" s="27" t="s">
        <v>29</v>
      </c>
      <c r="J39" s="28" t="s">
        <v>104</v>
      </c>
      <c r="L39" s="56"/>
    </row>
    <row r="40" spans="1:16" ht="39.6" x14ac:dyDescent="0.3">
      <c r="A40" s="15">
        <f t="shared" si="3"/>
        <v>32</v>
      </c>
      <c r="B40" s="22" t="s">
        <v>61</v>
      </c>
      <c r="C40" s="49" t="s">
        <v>62</v>
      </c>
      <c r="D40" s="17">
        <v>0</v>
      </c>
      <c r="E40" s="17">
        <v>35000</v>
      </c>
      <c r="F40" s="17">
        <v>40000</v>
      </c>
      <c r="G40" s="17">
        <v>0</v>
      </c>
      <c r="H40" s="17">
        <v>0</v>
      </c>
      <c r="I40" s="36" t="s">
        <v>15</v>
      </c>
      <c r="J40" s="20" t="s">
        <v>138</v>
      </c>
      <c r="L40" s="56"/>
      <c r="M40" s="65"/>
    </row>
    <row r="41" spans="1:16" ht="39.6" x14ac:dyDescent="0.3">
      <c r="A41" s="15">
        <f t="shared" si="3"/>
        <v>33</v>
      </c>
      <c r="B41" s="16" t="s">
        <v>63</v>
      </c>
      <c r="C41" s="49" t="s">
        <v>64</v>
      </c>
      <c r="D41" s="17">
        <v>0</v>
      </c>
      <c r="E41" s="17">
        <v>15000</v>
      </c>
      <c r="F41" s="17">
        <v>15000</v>
      </c>
      <c r="G41" s="17">
        <v>9980</v>
      </c>
      <c r="H41" s="17">
        <v>0</v>
      </c>
      <c r="I41" s="21" t="s">
        <v>65</v>
      </c>
      <c r="J41" s="20" t="s">
        <v>121</v>
      </c>
    </row>
    <row r="42" spans="1:16" ht="52.8" x14ac:dyDescent="0.3">
      <c r="A42" s="15">
        <f t="shared" si="3"/>
        <v>34</v>
      </c>
      <c r="B42" s="16" t="s">
        <v>118</v>
      </c>
      <c r="C42" s="49"/>
      <c r="D42" s="17">
        <v>0</v>
      </c>
      <c r="E42" s="17">
        <v>0</v>
      </c>
      <c r="F42" s="17">
        <v>20000</v>
      </c>
      <c r="G42" s="17">
        <v>0</v>
      </c>
      <c r="H42" s="17">
        <v>0</v>
      </c>
      <c r="I42" s="21" t="s">
        <v>15</v>
      </c>
      <c r="J42" s="20" t="s">
        <v>143</v>
      </c>
    </row>
    <row r="43" spans="1:16" x14ac:dyDescent="0.3">
      <c r="A43" s="75" t="s">
        <v>66</v>
      </c>
      <c r="B43" s="76"/>
      <c r="C43" s="76"/>
      <c r="D43" s="76"/>
      <c r="E43" s="76"/>
      <c r="F43" s="76"/>
      <c r="G43" s="76"/>
      <c r="H43" s="76"/>
      <c r="I43" s="76"/>
      <c r="J43" s="77"/>
    </row>
    <row r="44" spans="1:16" ht="39.6" x14ac:dyDescent="0.3">
      <c r="A44" s="15">
        <f>A42+1</f>
        <v>35</v>
      </c>
      <c r="B44" s="16" t="s">
        <v>67</v>
      </c>
      <c r="C44" s="49" t="s">
        <v>68</v>
      </c>
      <c r="D44" s="17">
        <v>0</v>
      </c>
      <c r="E44" s="17">
        <v>15000</v>
      </c>
      <c r="F44" s="17">
        <v>15000</v>
      </c>
      <c r="G44" s="17">
        <v>0</v>
      </c>
      <c r="H44" s="17">
        <v>0</v>
      </c>
      <c r="I44" s="36" t="s">
        <v>15</v>
      </c>
      <c r="J44" s="20" t="s">
        <v>119</v>
      </c>
      <c r="L44" s="60"/>
      <c r="M44" s="67"/>
      <c r="N44" s="59"/>
      <c r="O44" s="59"/>
      <c r="P44" s="61"/>
    </row>
    <row r="45" spans="1:16" x14ac:dyDescent="0.3">
      <c r="A45" s="75" t="s">
        <v>69</v>
      </c>
      <c r="B45" s="76"/>
      <c r="C45" s="76"/>
      <c r="D45" s="76"/>
      <c r="E45" s="76"/>
      <c r="F45" s="76"/>
      <c r="G45" s="76"/>
      <c r="H45" s="76"/>
      <c r="I45" s="76"/>
      <c r="J45" s="77"/>
    </row>
    <row r="46" spans="1:16" ht="39.6" x14ac:dyDescent="0.3">
      <c r="A46" s="23">
        <f>A44+1</f>
        <v>36</v>
      </c>
      <c r="B46" s="37" t="s">
        <v>70</v>
      </c>
      <c r="C46" s="51" t="s">
        <v>71</v>
      </c>
      <c r="D46" s="38">
        <v>0</v>
      </c>
      <c r="E46" s="25">
        <v>5000</v>
      </c>
      <c r="F46" s="25">
        <v>5000</v>
      </c>
      <c r="G46" s="25">
        <v>0</v>
      </c>
      <c r="H46" s="25">
        <v>0</v>
      </c>
      <c r="I46" s="27" t="s">
        <v>41</v>
      </c>
      <c r="J46" s="28" t="s">
        <v>120</v>
      </c>
      <c r="L46" s="56"/>
    </row>
    <row r="47" spans="1:16" ht="52.8" x14ac:dyDescent="0.3">
      <c r="A47" s="23">
        <f t="shared" ref="A47:A54" si="4">A46+1</f>
        <v>37</v>
      </c>
      <c r="B47" s="24" t="s">
        <v>72</v>
      </c>
      <c r="C47" s="51" t="s">
        <v>73</v>
      </c>
      <c r="D47" s="26">
        <v>0</v>
      </c>
      <c r="E47" s="26">
        <v>75000</v>
      </c>
      <c r="F47" s="39">
        <v>86700</v>
      </c>
      <c r="G47" s="25" t="s">
        <v>74</v>
      </c>
      <c r="H47" s="25">
        <v>0</v>
      </c>
      <c r="I47" s="27" t="s">
        <v>29</v>
      </c>
      <c r="J47" s="28" t="s">
        <v>94</v>
      </c>
    </row>
    <row r="48" spans="1:16" ht="66" x14ac:dyDescent="0.3">
      <c r="A48" s="23">
        <f t="shared" si="4"/>
        <v>38</v>
      </c>
      <c r="B48" s="24" t="s">
        <v>91</v>
      </c>
      <c r="C48" s="51" t="s">
        <v>73</v>
      </c>
      <c r="D48" s="26">
        <v>0</v>
      </c>
      <c r="E48" s="26">
        <v>75000</v>
      </c>
      <c r="F48" s="39">
        <v>98695</v>
      </c>
      <c r="G48" s="25">
        <v>0</v>
      </c>
      <c r="H48" s="25">
        <v>0</v>
      </c>
      <c r="I48" s="27" t="s">
        <v>29</v>
      </c>
      <c r="J48" s="28" t="s">
        <v>100</v>
      </c>
    </row>
    <row r="49" spans="1:14" ht="118.8" x14ac:dyDescent="0.3">
      <c r="A49" s="23">
        <f t="shared" si="4"/>
        <v>39</v>
      </c>
      <c r="B49" s="28" t="s">
        <v>75</v>
      </c>
      <c r="C49" s="51" t="s">
        <v>73</v>
      </c>
      <c r="D49" s="26">
        <v>0</v>
      </c>
      <c r="E49" s="26">
        <v>150000</v>
      </c>
      <c r="F49" s="25" t="s">
        <v>101</v>
      </c>
      <c r="G49" s="25">
        <v>65254</v>
      </c>
      <c r="H49" s="25" t="s">
        <v>103</v>
      </c>
      <c r="I49" s="27" t="s">
        <v>29</v>
      </c>
      <c r="J49" s="28" t="s">
        <v>102</v>
      </c>
      <c r="M49" s="68"/>
      <c r="N49" s="58"/>
    </row>
    <row r="50" spans="1:14" ht="26.4" x14ac:dyDescent="0.3">
      <c r="A50" s="15">
        <f t="shared" si="4"/>
        <v>40</v>
      </c>
      <c r="B50" s="16" t="s">
        <v>114</v>
      </c>
      <c r="C50" s="49" t="s">
        <v>73</v>
      </c>
      <c r="D50" s="17">
        <v>0</v>
      </c>
      <c r="E50" s="17">
        <v>0</v>
      </c>
      <c r="F50" s="17">
        <v>20000</v>
      </c>
      <c r="G50" s="17">
        <v>0</v>
      </c>
      <c r="H50" s="17">
        <v>1720</v>
      </c>
      <c r="I50" s="35" t="s">
        <v>29</v>
      </c>
      <c r="J50" s="20" t="s">
        <v>115</v>
      </c>
      <c r="L50" s="56"/>
    </row>
    <row r="51" spans="1:14" ht="39.6" x14ac:dyDescent="0.3">
      <c r="A51" s="15">
        <f t="shared" si="4"/>
        <v>41</v>
      </c>
      <c r="B51" s="16" t="s">
        <v>76</v>
      </c>
      <c r="C51" s="49" t="s">
        <v>73</v>
      </c>
      <c r="D51" s="17">
        <v>0</v>
      </c>
      <c r="E51" s="17">
        <v>20000</v>
      </c>
      <c r="F51" s="17">
        <v>20000</v>
      </c>
      <c r="G51" s="17">
        <v>10922.4</v>
      </c>
      <c r="H51" s="17">
        <v>0</v>
      </c>
      <c r="I51" s="36" t="s">
        <v>51</v>
      </c>
      <c r="J51" s="20" t="s">
        <v>77</v>
      </c>
      <c r="L51" s="56"/>
      <c r="M51" s="65"/>
    </row>
    <row r="52" spans="1:14" ht="39.6" x14ac:dyDescent="0.3">
      <c r="A52" s="23">
        <f t="shared" si="4"/>
        <v>42</v>
      </c>
      <c r="B52" s="24" t="s">
        <v>78</v>
      </c>
      <c r="C52" s="51" t="s">
        <v>73</v>
      </c>
      <c r="D52" s="26">
        <v>34200</v>
      </c>
      <c r="E52" s="26">
        <v>115000</v>
      </c>
      <c r="F52" s="25">
        <v>115000</v>
      </c>
      <c r="G52" s="25">
        <v>0</v>
      </c>
      <c r="H52" s="25">
        <v>0</v>
      </c>
      <c r="I52" s="27" t="s">
        <v>41</v>
      </c>
      <c r="J52" s="28" t="s">
        <v>79</v>
      </c>
    </row>
    <row r="53" spans="1:14" ht="71.25" customHeight="1" x14ac:dyDescent="0.3">
      <c r="A53" s="47">
        <f t="shared" si="4"/>
        <v>43</v>
      </c>
      <c r="B53" s="48" t="s">
        <v>82</v>
      </c>
      <c r="C53" s="52" t="s">
        <v>73</v>
      </c>
      <c r="D53" s="26">
        <v>0</v>
      </c>
      <c r="E53" s="25">
        <v>3419220</v>
      </c>
      <c r="F53" s="25">
        <v>3419220</v>
      </c>
      <c r="G53" s="25">
        <v>0</v>
      </c>
      <c r="H53" s="43">
        <v>0</v>
      </c>
      <c r="I53" s="46" t="s">
        <v>15</v>
      </c>
      <c r="J53" s="45" t="s">
        <v>92</v>
      </c>
    </row>
    <row r="54" spans="1:14" ht="26.4" x14ac:dyDescent="0.3">
      <c r="A54" s="15">
        <f t="shared" si="4"/>
        <v>44</v>
      </c>
      <c r="B54" s="16" t="s">
        <v>80</v>
      </c>
      <c r="C54" s="49" t="s">
        <v>73</v>
      </c>
      <c r="D54" s="17">
        <v>0</v>
      </c>
      <c r="E54" s="17">
        <v>15000</v>
      </c>
      <c r="F54" s="17">
        <v>15000</v>
      </c>
      <c r="G54" s="17">
        <v>0</v>
      </c>
      <c r="H54" s="17">
        <v>0</v>
      </c>
      <c r="I54" s="19" t="s">
        <v>15</v>
      </c>
      <c r="J54" s="20" t="s">
        <v>129</v>
      </c>
    </row>
    <row r="55" spans="1:14" ht="39.6" x14ac:dyDescent="0.3">
      <c r="A55" s="15">
        <f>A54+1</f>
        <v>45</v>
      </c>
      <c r="B55" s="16" t="s">
        <v>140</v>
      </c>
      <c r="C55" s="49" t="s">
        <v>73</v>
      </c>
      <c r="D55" s="17">
        <v>0</v>
      </c>
      <c r="E55" s="17">
        <v>0</v>
      </c>
      <c r="F55" s="17">
        <v>20000</v>
      </c>
      <c r="G55" s="17">
        <v>0</v>
      </c>
      <c r="H55" s="17">
        <v>0</v>
      </c>
      <c r="I55" s="19" t="s">
        <v>15</v>
      </c>
      <c r="J55" s="20" t="s">
        <v>141</v>
      </c>
      <c r="L55" s="56"/>
      <c r="M55" s="65"/>
    </row>
    <row r="56" spans="1:14" ht="79.2" x14ac:dyDescent="0.3">
      <c r="A56" s="15">
        <f>A55+1</f>
        <v>46</v>
      </c>
      <c r="B56" s="16" t="s">
        <v>93</v>
      </c>
      <c r="C56" s="49" t="s">
        <v>73</v>
      </c>
      <c r="D56" s="17">
        <v>0</v>
      </c>
      <c r="E56" s="17">
        <v>40000</v>
      </c>
      <c r="F56" s="17">
        <v>40000</v>
      </c>
      <c r="G56" s="17">
        <v>0</v>
      </c>
      <c r="H56" s="17">
        <v>0</v>
      </c>
      <c r="I56" s="19" t="s">
        <v>15</v>
      </c>
      <c r="J56" s="20" t="s">
        <v>139</v>
      </c>
      <c r="L56" s="56"/>
      <c r="M56" s="65"/>
    </row>
    <row r="57" spans="1:14" x14ac:dyDescent="0.3">
      <c r="A57" s="75" t="s">
        <v>81</v>
      </c>
      <c r="B57" s="76"/>
      <c r="C57" s="76"/>
      <c r="D57" s="76"/>
      <c r="E57" s="76"/>
      <c r="F57" s="76"/>
      <c r="G57" s="76"/>
      <c r="H57" s="76"/>
      <c r="I57" s="76"/>
      <c r="J57" s="77"/>
    </row>
    <row r="58" spans="1:14" s="6" customFormat="1" ht="13.2" x14ac:dyDescent="0.3">
      <c r="A58" s="69"/>
      <c r="B58" s="70"/>
      <c r="C58" s="71"/>
      <c r="D58" s="40">
        <f>SUM(D6:D57)</f>
        <v>274200</v>
      </c>
      <c r="E58" s="40">
        <f>SUM(E6:E57)</f>
        <v>10095687</v>
      </c>
      <c r="F58" s="40">
        <f>SUM(F6:F57)</f>
        <v>11286737</v>
      </c>
      <c r="G58" s="40">
        <f>SUM(G6:G57)</f>
        <v>2077064.7699999998</v>
      </c>
      <c r="H58" s="40">
        <f>SUM(H6:H57)</f>
        <v>1585622.9100000001</v>
      </c>
      <c r="I58" s="69"/>
      <c r="J58" s="71"/>
      <c r="K58" s="41"/>
      <c r="M58" s="63"/>
    </row>
    <row r="61" spans="1:14" x14ac:dyDescent="0.3">
      <c r="G61" s="62"/>
    </row>
    <row r="62" spans="1:14" x14ac:dyDescent="0.3">
      <c r="G62" s="62"/>
    </row>
  </sheetData>
  <mergeCells count="9">
    <mergeCell ref="A58:C58"/>
    <mergeCell ref="I58:J58"/>
    <mergeCell ref="A5:J5"/>
    <mergeCell ref="A12:J12"/>
    <mergeCell ref="A28:J28"/>
    <mergeCell ref="A35:J35"/>
    <mergeCell ref="A43:J43"/>
    <mergeCell ref="A45:J45"/>
    <mergeCell ref="A57:J57"/>
  </mergeCells>
  <pageMargins left="0.25" right="0.25" top="0.75" bottom="0.75" header="0.3" footer="0.3"/>
  <pageSetup paperSize="9" orientation="landscape" r:id="rId1"/>
  <ignoredErrors>
    <ignoredError sqref="C8:C10 C31 C33 C36:C38 C11 C34 C39:C41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Odpočet IP (10-2025)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Dugovič Jozef</dc:creator>
  <cp:lastModifiedBy>Dugovič Jozef</cp:lastModifiedBy>
  <cp:lastPrinted>2025-09-16T13:45:46Z</cp:lastPrinted>
  <dcterms:created xsi:type="dcterms:W3CDTF">2025-09-04T12:02:24Z</dcterms:created>
  <dcterms:modified xsi:type="dcterms:W3CDTF">2025-11-12T14:02:58Z</dcterms:modified>
</cp:coreProperties>
</file>