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ol.dugovic\Documents\MiU Petrzalka\RIČ\"/>
    </mc:Choice>
  </mc:AlternateContent>
  <xr:revisionPtr revIDLastSave="0" documentId="13_ncr:1_{69457F11-9552-4270-9A82-54C8C601C020}" xr6:coauthVersionLast="36" xr6:coauthVersionMax="36" xr10:uidLastSave="{00000000-0000-0000-0000-000000000000}"/>
  <bookViews>
    <workbookView xWindow="0" yWindow="0" windowWidth="28800" windowHeight="10815" xr2:uid="{55BD4802-C859-4B96-A33B-240CC715EDF7}"/>
  </bookViews>
  <sheets>
    <sheet name="Odpočet IP (04-2026)" sheetId="1" r:id="rId1"/>
  </sheets>
  <definedNames>
    <definedName name="Sheet1" localSheetId="0">#REF!</definedName>
    <definedName name="Sheet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3" i="1" s="1"/>
  <c r="A35" i="1" s="1"/>
  <c r="A37" i="1" s="1"/>
  <c r="A38" i="1" s="1"/>
  <c r="A39" i="1" s="1"/>
  <c r="A40" i="1" s="1"/>
  <c r="A41" i="1" s="1"/>
  <c r="A42" i="1" s="1"/>
  <c r="E45" i="1"/>
  <c r="E44" i="1"/>
  <c r="H49" i="1" l="1"/>
  <c r="D49" i="1"/>
  <c r="D21" i="1" l="1"/>
  <c r="I91" i="1" l="1"/>
  <c r="H91" i="1"/>
  <c r="G91" i="1"/>
  <c r="E50" i="1"/>
  <c r="E21" i="1"/>
  <c r="D91" i="1"/>
  <c r="A15" i="1"/>
  <c r="A16" i="1" s="1"/>
  <c r="A17" i="1" s="1"/>
  <c r="A18" i="1" s="1"/>
  <c r="A19" i="1" s="1"/>
  <c r="A20" i="1" s="1"/>
  <c r="A21" i="1" s="1"/>
  <c r="A23" i="1" s="1"/>
  <c r="A25" i="1" s="1"/>
  <c r="A27" i="1" s="1"/>
  <c r="A29" i="1" s="1"/>
  <c r="D5" i="1"/>
  <c r="E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Dugovič Pavol</author>
  </authors>
  <commentList>
    <comment ref="F3" authorId="0" shapeId="0" xr:uid="{B1AAD4C9-02F6-411F-BDFD-F5BC81445628}">
      <text>
        <r>
          <rPr>
            <b/>
            <sz val="9"/>
            <color indexed="81"/>
            <rFont val="Segoe UI"/>
            <family val="2"/>
            <charset val="238"/>
          </rPr>
          <t>Dugovič Pavol:</t>
        </r>
        <r>
          <rPr>
            <sz val="9"/>
            <color indexed="81"/>
            <rFont val="Segoe UI"/>
            <family val="2"/>
            <charset val="238"/>
          </rPr>
          <t xml:space="preserve">
41 vlastné príjmy, 43 zdroj z predaja majetku, 46 rezervný fond, 52 bankové úvery, 111 zo štátneho rozpočtu, 11H transfery od ostatných subjektov VS, </t>
        </r>
      </text>
    </comment>
  </commentList>
</comments>
</file>

<file path=xl/sharedStrings.xml><?xml version="1.0" encoding="utf-8"?>
<sst xmlns="http://schemas.openxmlformats.org/spreadsheetml/2006/main" count="365" uniqueCount="192">
  <si>
    <t>0831</t>
  </si>
  <si>
    <t>REFERÁT INVESTIČNÝCH ČINNOSTÍ</t>
  </si>
  <si>
    <t>IP ODPOČET</t>
  </si>
  <si>
    <t>P.č.</t>
  </si>
  <si>
    <t>NÁZOV</t>
  </si>
  <si>
    <t>PROG.</t>
  </si>
  <si>
    <t>ČERPANIE  MINULĚ</t>
  </si>
  <si>
    <t>ROZPOČET SCHV. 2026</t>
  </si>
  <si>
    <t>ZDROJ</t>
  </si>
  <si>
    <t>ROZPOĆET 
UPR. 2026</t>
  </si>
  <si>
    <t xml:space="preserve">ČERPANIE </t>
  </si>
  <si>
    <t xml:space="preserve">ODHAD BUDÚCEHO  ČERPANIA </t>
  </si>
  <si>
    <t>STAV</t>
  </si>
  <si>
    <t>46</t>
  </si>
  <si>
    <t>11H</t>
  </si>
  <si>
    <t>Program č. 4 Doprava a komunikácie</t>
  </si>
  <si>
    <t>4 1 1</t>
  </si>
  <si>
    <t>Parkovisko Budatínska PP 2024
lokálna oprava</t>
  </si>
  <si>
    <t>potreba dofinancovania</t>
  </si>
  <si>
    <t>Priechod pre chodcov Jasovská PP 2025 - vybudovanie nového priechodu pre chodcov</t>
  </si>
  <si>
    <t>v príprave</t>
  </si>
  <si>
    <t>Debarierizácia Turnianska PP 2024 - vybudovanie kontinuálneho priechodu pre chodcov a osvetlenia priechodu</t>
  </si>
  <si>
    <t>Parkovisko Osuského</t>
  </si>
  <si>
    <t>52</t>
  </si>
  <si>
    <t>111</t>
  </si>
  <si>
    <t>4 1 3</t>
  </si>
  <si>
    <t>Cyklotrasy prípravná a projektová dokumentácia:</t>
  </si>
  <si>
    <t>Program č. 5 Vzdelávanie</t>
  </si>
  <si>
    <t>Automaty na hygienické pomôcky PP 2025</t>
  </si>
  <si>
    <t>5 2</t>
  </si>
  <si>
    <t>Rekonštrukcia ZŠ a MŠ (rekonštrukcia kuchyne ZŠ Nobelovo námestie) - úver</t>
  </si>
  <si>
    <t>5 3</t>
  </si>
  <si>
    <t>Rekonštrukcia ZŠ a MŠ (rekonštrukcia kuchyne ZŠ Pankúchova) - úver</t>
  </si>
  <si>
    <t>ZŠ+MŠ Slnečnice PD - úver</t>
  </si>
  <si>
    <t>Rekonštrukcia hygienického zariadenia ZŠ Lachova - úver</t>
  </si>
  <si>
    <t>Rekonštrukcia hygienického zariadenia ZŠ Holičska - úver</t>
  </si>
  <si>
    <t>Bazén ZŠ Budatínska rekonštrukcia a modernizácia - (úver 500 000 EUR)</t>
  </si>
  <si>
    <t>zrealizované</t>
  </si>
  <si>
    <t>524 759,65</t>
  </si>
  <si>
    <t>ZŠ Gessayova zníženie energetickej náročnosti rekonštrukcia a modernizácia - dotácia ŠR a úver</t>
  </si>
  <si>
    <t>ZŠ Pankúchova zníženie energetickej náročnosti rekonštrukcia a modernizácia - dotácia ŠR a úver</t>
  </si>
  <si>
    <t>MŠ Bzovická zníženie energetickej náročnosti rekonštrukcia a modernizácia - dotácia ŠR a úver</t>
  </si>
  <si>
    <t>v realizácií</t>
  </si>
  <si>
    <t>MŠ Šustekova zníženie energetickej náročnosti rekonštrukcia a modernizácia - dotácia a úver</t>
  </si>
  <si>
    <t>ZŠ Dudova zníženie energetickej náročnosti rekonštrukcia a modernizácia - dotácia ŠR a úver</t>
  </si>
  <si>
    <t>MŠ Ševčenkova 
rekonštrukcia a modernizácia</t>
  </si>
  <si>
    <t>MŠ Bohrova - podpora energetickej efektívnosti MŠ,
rekonštrukcia a modernizácia</t>
  </si>
  <si>
    <t xml:space="preserve">kontrola VO </t>
  </si>
  <si>
    <t>MŠ Lietavská - podpora energetickej efektívnosti MŠ,
rekonštrukcia a modernizácia</t>
  </si>
  <si>
    <t>MŠ Pifflova - podpora energetickej efektívnosti MŠ,
rekonštrukcia a modernizácia</t>
  </si>
  <si>
    <t>MŠ Lietavská, MŠ Piflová, MŠ Bohrova zníženie energetickej náročnosti rekonštrukcia a modernizácia - úver</t>
  </si>
  <si>
    <t>Exteriérové schody kuchyňa 
ZŠ Holíčska, ZŠ Budatínska</t>
  </si>
  <si>
    <t>40 877,82</t>
  </si>
  <si>
    <t>Program č. 6 Kultúra a šport</t>
  </si>
  <si>
    <t xml:space="preserve">Knižnica Fedinova PP 2025
rekonštrukcia a modernizácia </t>
  </si>
  <si>
    <t>6 1</t>
  </si>
  <si>
    <t xml:space="preserve">v realizácií </t>
  </si>
  <si>
    <t>KZP projektová dokumentácia DK ZH</t>
  </si>
  <si>
    <t>6 2</t>
  </si>
  <si>
    <t>Zázemie ihrisko Pankúchova PP 2025</t>
  </si>
  <si>
    <t>6 4 2</t>
  </si>
  <si>
    <t>V spracovaní zadanie na obstarávanie zhotoviteľa.</t>
  </si>
  <si>
    <t>PD Športové haly</t>
  </si>
  <si>
    <t>ŠH Veľký Draždiak 
rekonštrukcia a modernizácia - tribúna, vybavenie, šatne a zázemie, zo ŠR a z úveru</t>
  </si>
  <si>
    <t>Zateplenie ŠH Prokofievova nákup materiálu</t>
  </si>
  <si>
    <t>Program č. 7 Životné prostredie</t>
  </si>
  <si>
    <t>Kvetinové lúky PP 2025</t>
  </si>
  <si>
    <t>7 2</t>
  </si>
  <si>
    <t>Hniezda pre sokolov PP 2025</t>
  </si>
  <si>
    <t>7 3 1</t>
  </si>
  <si>
    <t>Rekonštrukcia a modernizácia VDI</t>
  </si>
  <si>
    <t>Rekonštrukcia a modernizácia VDI čiastočne PP 2025</t>
  </si>
  <si>
    <t>Protihlukový val Černyševského PD</t>
  </si>
  <si>
    <t>Ihrisko Ľubovnianska oprava statiky múrika a výmena asfaltu</t>
  </si>
  <si>
    <t xml:space="preserve">7 3 2 </t>
  </si>
  <si>
    <t>zrealizovaný</t>
  </si>
  <si>
    <t>Program č. 8 Územný rozvoj</t>
  </si>
  <si>
    <t>Urbanistická štúdia a územné plány zón PP 2025</t>
  </si>
  <si>
    <t>8 1</t>
  </si>
  <si>
    <t>Program č. 9 Nakladanie s majetkom a bývanie</t>
  </si>
  <si>
    <t>9 2</t>
  </si>
  <si>
    <t>PD garáže a GD úver</t>
  </si>
  <si>
    <t>PD + rampy mimo MŠZŠ 50t.</t>
  </si>
  <si>
    <t>9 3</t>
  </si>
  <si>
    <t>PD prekládka VVN V.Draždiak</t>
  </si>
  <si>
    <t>V realizácií</t>
  </si>
  <si>
    <t xml:space="preserve">Externý dodávateľ pracuje na DÚR (Dokumentácia pre územné rozhodnutie) a súbežne aj na DSP (Dokumentácia pre stavebné povolenie). </t>
  </si>
  <si>
    <t>BD Medveďova - ŠFRB ÚVER a spoluúčasť MČ</t>
  </si>
  <si>
    <t>V príprave</t>
  </si>
  <si>
    <t>PD trh Mlynarovičova</t>
  </si>
  <si>
    <t>Mlátové chodníky VD 1 - úver</t>
  </si>
  <si>
    <t>Mlátové chodníky VD 2 PD a realizácia - úver</t>
  </si>
  <si>
    <t>DS Osuského - úver</t>
  </si>
  <si>
    <t>ZOS Haanova - dotácia, úver</t>
  </si>
  <si>
    <t>Dotačný program terasy</t>
  </si>
  <si>
    <t>Obnova CCC - z dotácie, z úveru</t>
  </si>
  <si>
    <t>Obnova strechy Braník - úver</t>
  </si>
  <si>
    <t>Fontána Technopol PD + realizácia - úver</t>
  </si>
  <si>
    <t>PD Betónová ruža</t>
  </si>
  <si>
    <t>DK Lúky rekonštrukcia strechy - úver</t>
  </si>
  <si>
    <t>Plán obnovy strechy DK a telocvične.</t>
  </si>
  <si>
    <t>Trhovisko Mlynarovičova realizácia</t>
  </si>
  <si>
    <t>V riešení súťaž na zhotoviteľa PD, na etapy, zastrašenie trhoviska a správcovská budova s verejnými WC.</t>
  </si>
  <si>
    <t>Obnova vnútrobloku Šustekova</t>
  </si>
  <si>
    <t>Obnova vnútrobloku Šustekova nevyčerpané 2025 (20000 EUR)</t>
  </si>
  <si>
    <t>Slnečnice ZŠ, MŠ realizácia</t>
  </si>
  <si>
    <t>Nadchod Blagoevova PP 2025</t>
  </si>
  <si>
    <t>PP 2025 Obnova majetku ( Pont. Lávka)</t>
  </si>
  <si>
    <t>zatiaľ sa nerealizuje</t>
  </si>
  <si>
    <t>Magistrát žiadosť o zverenie pozemkov zamietol z dôvodu vlastného zámeru. Ďalšia komunikácia s magistrátom prebieha na úrovni p. poslanca Vetráka.</t>
  </si>
  <si>
    <t>2379.35</t>
  </si>
  <si>
    <t xml:space="preserve">Debarierizácia chodníkov PP 2025 </t>
  </si>
  <si>
    <t xml:space="preserve">Zelené chodníky PP 2025 </t>
  </si>
  <si>
    <t>V príprave (v procese schvaľovania objednávky): 2x Tematínska 2, Vilová ul., Lenardova (priechod cez vjazd na parkovisko), nábeh na parkovanie Znievska 1.</t>
  </si>
  <si>
    <t>Odovzdanie spracovaného zámeru a projektu stavby úseku pri Chorvátskom ramene od prečerpávacej stanice po Kutlíkovu: Chorvátske rameno, spoločný chodník pre peších a cyklistov (13110€ bez DPH). V marci objednávka na projekt posudenia stability svahu Chorvátske rameno cyklochodník (2 460,00 EUR s DPH).</t>
  </si>
  <si>
    <t xml:space="preserve">        6 629.00</t>
  </si>
  <si>
    <t>Hotová PD a rozpočet, PHZ oprava 4 vpustov dažďovej kanalizácie a betónovej vozovky najlacnejšia ponuka Switelski 37.041 € s DPH. Potreba dofinancovania.</t>
  </si>
  <si>
    <t>1 791</t>
  </si>
  <si>
    <r>
      <t xml:space="preserve">Odhad nákladov  na realizáciu kontinuálne priechodu je 14 993,53 €. KDI na základe požaduje do priestoru doplniť svetelný zdroj. Vzniknuté náklady nad rámec schválených financií 15 tis. na realizáciu sú na spracovanie svetlotechnického posudku 1100€, na vypracovanie projektovej dokumentácie na nové svetlo 450€, realizácia osvetlenia cca 10 000€ - spracováva sa PD, čaká sa na súhlas vhodnej varianty od CSO (cestného správneho orgánu) a KDI. </t>
    </r>
    <r>
      <rPr>
        <b/>
        <sz val="9"/>
        <color theme="1"/>
        <rFont val="Arial Narrow"/>
        <family val="2"/>
        <charset val="238"/>
      </rPr>
      <t>Akcia počká na zrealizovanie rekonštrukcie bazéna v ZŠ, prejazd mechanizmov bude cez slepú ulicu Turniansku od Jasovskej.</t>
    </r>
  </si>
  <si>
    <t>v reailzácií</t>
  </si>
  <si>
    <t xml:space="preserve">Pilotný projekt zavedenia hygienických pomôcok na toaletách pre žiačky ZŠ. Suma 20 000€ rozdelená rovnomerne pre 11 základných škôl sa vráti na MČ  a preklasifikuje na bežné výdavky, obstaranie materiálu centrálne t.j. skrinky (dávkovače) + hyg.pomôcky. Záujem o zapojenie do projektu má predbežne 7 základných škôl. </t>
  </si>
  <si>
    <t>Bazén ZŠ Turnianska - rekonštrukcia a modernizácia- dotácia ŠR a úver</t>
  </si>
  <si>
    <t>Zhotoviteľ vysúťažený, PHZ 1 844 759,65 EUR s DPH (DAG a.s.), ukončená kontrola VO. Vo februári odovzdané stavenisko zhotoviteľovi, príprava VO na stavebný dozor. Predpokladaný termín ukončenia rekonštrukcie leto 2027.</t>
  </si>
  <si>
    <t>Realizácia sanácie alebo opravy rámp podľa projektovej dokumentácie. PD v spracovaní.</t>
  </si>
  <si>
    <t>ZŠ+MŠ rampy prípravná a projektová dokumentácia</t>
  </si>
  <si>
    <t>ZŠ+MŠ opravy rampy - Rekonštrukcia a modernizácia - úver</t>
  </si>
  <si>
    <t>Na dofinancovanie projektov rekonštrukcie a modernizácie MŠ Bohrova (135 662,49 EUR), MŠ Lietavská (62 717,19 EUR) a MŠ Pifflova (68 362,33 EUR).</t>
  </si>
  <si>
    <t xml:space="preserve">V septembri zaslaná objednávka zhotoviteľovi na dodávku a montáž vonkajších schodov pri ZŠ Holíčska a ZŠ Budatínska, pôvodné schody sú staticky narušené PHZ 20 438,91 EUR s DPH za jedny schody. Potreba úpravy rozpočtu, alokácia v rozpočte 2025 sa nestihla vyčerpať. </t>
  </si>
  <si>
    <t xml:space="preserve">Pre realizáciu projektu potreba dofinancovania. Najlacnejšia aj jediná bola cenová ponuka Štátnej ochrany prírody SR v sume 13 776 EUR. </t>
  </si>
  <si>
    <t>V príprave nové lokality obnovy VDI po dokončení rozpracovaných VDI Znievska a Smolenická.</t>
  </si>
  <si>
    <t>MŠ Lietavská futbalové ihrisko</t>
  </si>
  <si>
    <t>PP 2025 na VDI zatiaľ alokovaných 31000 EUR (VDI Bradáčova). Pre realizáciu potreba dofinancovania podľa zvoleného rozsahu. Veľké VDI ako je Bradáčová, odhad nákladov 250 000 EUR.</t>
  </si>
  <si>
    <t>V areály MŠ Lietavská prebiehajú stavebné práce na obnove a zateplení strechy a fasády, zvýšený pohyb ľudí, materiálu a mechanizmov, zvýšená prašnosť by mohli negatívne ovplyvniť nové ihrisko. Aktualizuje sa CP u dodávateľa vzhľadom na nestabilné ceny ropných produktov na trhu.</t>
  </si>
  <si>
    <t>Psí výbeh Budatínska</t>
  </si>
  <si>
    <t>Agility prvky</t>
  </si>
  <si>
    <t>Zrealizovaný psí výbeh Budatínska v pláne ešte vybudovanie osvetlenia.</t>
  </si>
  <si>
    <t>Začiatok prác v polke marca. Obnovu asfaltu ihriska bude realizovať MČ vo vlastnej réžií, múrik so zlou statitkou sa odstráni. Odstránenie múrikov aj v druhej časti vnútrobloku po bývalom VDI, priestor sa vyrovná a zatrávni. V pláne osadiť pitnú fontánku, nový pingpongový stôl a nové lavičky. Okolo ihriska vznikne nový plot - panel pletivový. PHZ 154 032,67 € s DPH.</t>
  </si>
  <si>
    <t>Oddelenia ŽP a ÚR MČ Petržalka bude oslovená FAD STU na vypracovanie štúdie ako semestrálna práca študentov zimný semester akad. rok 2026/2027. Bude sa definovať zadanie pre študentov v koordinácii s FAD STU. 
Upresňuje sa rozsah zadania pre projektovú dokumentáciu.</t>
  </si>
  <si>
    <t xml:space="preserve">PHZ 108 031,- 27.3.zemné práce v pláni su ukončené, obrubníky uložené, čakáme na palisádové obrubníky, príprava terénu na uloženie ornice a zatrávenenie. V 14.-15. týždni sa začne ukládka konštrukčných vrstiev chodníka so zhutnením. </t>
  </si>
  <si>
    <t>POZNÁMKY k čerpaniu apríl</t>
  </si>
  <si>
    <t>Čerpanie 1107 € (Marialux s.r.o.) svetlotechnický posudok, 684 € PD priechod pre chodcov (Ing. Fedor Zverko - E F C O).. PHZ obojstrannej debarierizácie 6566,28 € s DPH, získaný súhlas Hl.mesta. Vyjadrenie KDI - priechod pre chodcov nebude potrebné vyznačiť nakoľko ide o zónu s utlmenou dopravou, stačí vyňatie zelene (preklasifikácia) a jednoduchá debarierizácia, osvetlenie nie je potrebné. Predpoklad začatia realizácie na jar, pripravuje sa harmonogram.</t>
  </si>
  <si>
    <t>PD prevzaté, dopracovanie MaR (meranie a regulácia) , príprava podkladov pre žiadosť o NFP, stavebné konanie – Ohlásenie stavebných úprav v procese.</t>
  </si>
  <si>
    <t>Predmet zákazky je komplexná obnova obvodového plášťa a striech budovy ZŠ Gessayova 2 s cieľom znížiť EN budovy, predĺžiť jej životnosť a zlepšiť vnútorné prostredie. Vysúťažený zhotoviteľ, PHZ 4 676 670 € s DPH (Eurobuilding). ŽP - rieši výrub stromov dotknutých realizáciou diela.</t>
  </si>
  <si>
    <t>Agility prvky naištalované - drevená A-rampa, drevená prevažovacia kladina, drevený slalom- 6ks stĺpov, drevená výškovo nastaviteľná prekážka, informačná tabuľa - alokácia vyčerpaná celá.</t>
  </si>
  <si>
    <t>nie sú vyriešené majetkové pomery, práce nie sú vykonávané, terasy chátrajú, zhoršuje sa technický stav</t>
  </si>
  <si>
    <t>Zámer odstránenie statickýchh porúch, zaizolovanie, strecha vo veľmi zlom stave, predpoklad odstránenia všetkých vrstiev strechy po zavedení sondáže. Víťaz VO firma Genesis, 30.3. preberanie staveniska.</t>
  </si>
  <si>
    <t>Oprava dvoch schodísk na verejnom priestranstve pri zástavke MHD. 
PHZ 28 008,37 eur s DPH. V procese získavania vyjadrení.
27.3. doručený projekt organizácie dopravy, spolu aj so Žiadosťou o vydanie stanoviska k určeniu použitia dopravných značienia dopravných zariadení na KDI- podaná žiadosť v ten deň na KDI,
2.4 odoslaná žiadosť na vydanie súhlasu CSO na miestnych cestách I. a II. triedy na území Hlavného mesta SR Bratislavy,
2.4. źiadosť o stanovisko sekcie správy a údržby ciest Magistrát Hl.mBA,
Potreba úpravy rozpočtu (nevyčerpaná alokácia v r. 2025 v sume 20 000 EUR prepadla do RF).</t>
  </si>
  <si>
    <t xml:space="preserve">PD v realizácií </t>
  </si>
  <si>
    <t>V procese zisťovanie stavu ext.rámp a schodísk, zabezpečenie statického posúdenia, návrh sanácie a ceny sanácie</t>
  </si>
  <si>
    <t>Dokončený zelený chodník Jantárová cesta, fakturované v decembri 3080,62 EUR s DPH. V príprave nový zelený chodník k ekoučebni v areály ZŠ Pankúchova PHZ cca 7 500 EUR.</t>
  </si>
  <si>
    <t>Cyklotrasa prípravná a projektová dokumentácia, realizácia nových stavieb - spojený peší a cyklo chodník úcek Chorvátske rameno Kutlíkova-Medissimo</t>
  </si>
  <si>
    <t xml:space="preserve">Zber povolení a prebieha VO na prvú etapu, úsek pri Chorvátskom ramene od Kutlíkovej po most pri Medissimo, predpokladané náklady PHZ 284 tis. EUR s DPH 1.etapa, Cyklotrasa Jiráskova potreba aktualizácie projektu a rozpočtu, pôvodný projektant už nežije. </t>
  </si>
  <si>
    <t>PHZ 186 711€ s DPH, príprava podkladov pre VO. Rekonštrukcia dievčenských a chlapčenských toaliet v Bloku B1 (3 poschodia), predmetom je výmena zvislých a ležatých rozvodov vody, hydrantu a kanalizácie, výmena elektroinštalácie a koncových prvkov (svietidlá, vypínače, zásuvky), vybúranie pôvodných obkladov a dlažieb,výmena priečok, D+M dverí, ... . Vybudovanie bezbarierovej toalety s príslušenstvom na každom dotknutom poschodí.</t>
  </si>
  <si>
    <t>Rozpočet sa finalizuje, príprava podkladov pre VO. Rekonštrukcia dievčenských a chlapčenských toaliet v Bloku B1, predmetom je výmena zvislých a ležatých rozvodov vody, hydrantu a kanalizácie, výmena elektroinštalácie a koncových prvkov (svietidlá, vypínače, zásuvky), vybúranie pôvodných obkladov a dlažieb,výmena priečok, D+M dverí, ... . Vybudovanie bezbarierovej toalety s príslušenstvom na každom dotknutom poschodí.</t>
  </si>
  <si>
    <t>PD hotová, hotové stavebné povolenie, čakáme na výzvu od externého poskytovateľa dotácií.</t>
  </si>
  <si>
    <t>Spracovanie dokumentácie (statického posudku a Projektov odstránenia poškodenia prípadne zbúrania dotknutej časti objektu). V spracovaní PD na rampu Osuského 8, bude súčasťou projektu denného stacionára. Dve rampy nová stavba a rekonštrukcia, v riešení stavebné povolenie.</t>
  </si>
  <si>
    <t>Vydané stavebné povolenie, čakáme na vyhlásenie výzvy na podanie žiadosti o externé financovanie..</t>
  </si>
  <si>
    <t>V spracovaní PD a energetický certifikát. Čakáme na nahratie na stavebný portál - stavebný zámer, ešte nie je ukončené stavebné konanie.</t>
  </si>
  <si>
    <t>Tento rok plánované prebratie do správy MČ Petržalka ŠH Gercenova, ŠH Znievska a ŠH Wolkrova, po zhodnotení stavu (passport), vypracovanie vstupného energetického certifikátu a dopracovanie zadania pre vypracovanie PD a súťaž na zhotoviteľa PD.</t>
  </si>
  <si>
    <t>Plánované zateplenie obvodového plášťa, vzhľadom na situáciu na trhu s izoláciou dodávka a realizácia až v máji 2026. Objednaný materiál, realizácia OSVP.</t>
  </si>
  <si>
    <t>Garáže Mlynarovičova PD 4674,00€ s DPH, rozpočet realizácie 52 830€,- s DPH - Cieľom sú sanácie statických porúch nosných prvkov suterénu +lokálne opravy terasy. V príprave VO na zhotoviteľa odstránenia statických porúch.
Garáže Rovniankova - Úprava vstupov z dôvodu dočasného státia verejnosti, PHZ na realizáciu 185 828,- s DPH, postupene dochádzajú vyjadrenia k stav. konaniu. Spracovaná PD, vydané vyjadrenie KDI, v riešení ohláška.</t>
  </si>
  <si>
    <t>Plánované pokračovanie mlatového chodníka sever-východ. PHZ PD 4858,50 s DPH; PHZ realizácie 305 091,- s DPH. Prebieha stavebné konanie.</t>
  </si>
  <si>
    <t>PD pokračuje spracovanie, 1. Fáza odovzdaná, PHZ 1.etapy - 518 702 € bez DPH, bez ELI (elektroinštalácie)., prebieha spracovanie kompletného stavebného zámeru pre stavebné konanie.</t>
  </si>
  <si>
    <t>Prebieha stavebné konanie, snaha MČ o získanie externého financovania. Stavebný zámer (SZ) nahratý na stavebný portál, žiadosti o vyjadrenia k PD v procese (19.3. RÚVZ oznámil termín vydania stanoviska 60 dní.), parkovacie miesta dopracované do projektu - pokračuje stavebné konanie.</t>
  </si>
  <si>
    <t>Čakáme na vyhlásenie výzvy na predkladanie žiadostí o externé financovanie.</t>
  </si>
  <si>
    <t>PD v štádiu spracovania, riesenie vlastnicke vztahy. PD doručená.</t>
  </si>
  <si>
    <t>Prebieha vyhodnotenie participacie - najpočetnejšia požiadavka na budúce vyhodnotenie priestoru u obyvateľov bola park, zapracovanie do zadania pre zhotovitela jednoduchého riešenia PD, PHZ 10-15 tis. EUR.</t>
  </si>
  <si>
    <t>Nadchod súčasťou terasy ku ktorej MČ nemá pravny vzťah. Mesto sa prihlásilo k pozemku ale nie k stavbe. Pri žiadosti o búracie povolenie treba súhlas vlastníka.</t>
  </si>
  <si>
    <t>PHZ Štúdia 4200€; PHZ PD 27 650,40€; V realizácií výrobná PD. 19.3. Máme súhlas SVP s konceptom 26.3.hotová PD lávky so schodiskom a rampy s chodníkom v digitálnej a papierovej podobe. PD lávky je zatiaľ bez dielenskej dokumentácie, tú dodá do 14 dní. ~27.3. Do SVP odoslaná požiadavka začleniť plochu lávky, schodiska a rampy do vecného bremena ku cyklotrase.</t>
  </si>
  <si>
    <t>PHZ 1 738 362,20 eur s DPH, Zmluva o úvere (ŠFRB) podpísaná a zverejnená (účinná 11.2.2026), čakáme na vyplatenie úveru. V pláne vymienať kopility, steny na schodiskach, odstranenie statickych poruch na balkónoch, zatepľovať obvodový plášť, výmena okien.</t>
  </si>
  <si>
    <t xml:space="preserve">VDI Smolenická a VDI Znievska </t>
  </si>
  <si>
    <t>111,
11H</t>
  </si>
  <si>
    <t>111,43,11H</t>
  </si>
  <si>
    <t>11H, 41</t>
  </si>
  <si>
    <t>V príprave VO na PD.</t>
  </si>
  <si>
    <t>(20 000 RF)</t>
  </si>
  <si>
    <t>VO výsledok: víťazná ponuka Swietelky-Slovakia s.r.o so sumou 273 543,55 € bez DPH / 336 458,57 € s DPH (23.1.2026). Práce začali začiatkom marca, potrvajú cca do konca mája. Rekonštrukcia zrhŕňa spevnené plochy, dažďovú kanalizáciu, ochrana VN a NN podzemných vedení. Získané potrebné vyjadrenia od KDI, CSO (cestný správny orgán), Hl.m.BA. Vzhľadom na práce naviac predpoklad vyčerpania rozpočtu.</t>
  </si>
  <si>
    <t xml:space="preserve">Po rokovaniach s RÚVZ (Regionálny úrad verejného zdravotníctva) potrebná zmena stavebnej dispozície pre realizáciu stavby, podklady zaslané projektantovi na zapracovanie do projektu a aktualizáciu rozpočtu - príprava podkladov pre VO. </t>
  </si>
  <si>
    <t xml:space="preserve">Po rokovaniach s RÚVZ (Regionálny úrad verejného zdravotníctva) potrebná zmena stavebnej dispozície pre realizáciu stavby, podklady zaslané projektantovi na zapracovanie do projektu a aktualizáciu rozpočtu - príprava podkladov pre VO.  </t>
  </si>
  <si>
    <t>V decembri 2025 sfinalizovaný prevod pozemku o výmere 6 381 m2 v časti Slnečnice od spoločnosti Cresco Real Estate pod budúcou školou. Prevzatá PD pre územné konanie, príprava procesu na VO pre ďalšie stupne PD.</t>
  </si>
  <si>
    <t>Konečná cena podľa zmluvy o dielo 1 921 731,78 EUR s DPH, dielo ukončené. Rekonštrukcia hotová, dobieha fakturácia, 19.1. preberanie stavby, v riešení vybavenie plavárne a jej prevádzka.</t>
  </si>
  <si>
    <t>Dodávateľ vysúťažený, čakáme na vhodné klimatické podmienky. Potreba dofinancovania 1300 EUR a zmena fin. prostriedkov na bežné. PHZ 18300 EUR zriadenie kvetinových lúk v dvoch lokalitách (Humenské námestie, sídlisko Jama a údržba na 3 rok. V r. 2026 plán čerpania 11100 EUR.</t>
  </si>
  <si>
    <t>Vo februáry ukončené VO, kontrola ÚVO trvanie 40 až 90 dní. Podpísaná zmluva so zhotoviteľom. Cena zo ZoD 562 988,49 € s DPH.</t>
  </si>
  <si>
    <t>Prvý marcový týždeň odovzdanie staveniska, v pláne zateplenie strechy, zvýšenie bočných stien svetlíkov, zateplenie obvodoveho plášťa, dokončenie máj/jún. Cena zo ZoD 488 994,19 EUR s DPH.</t>
  </si>
  <si>
    <t>Prvý marcový týždeň odovzdanie staveniska, v pláne zateplenie strechy, zvýšenie bočných stien svetlíkov, zateplenie obvodoveho plášťa, dokončenie máj/jún. Cena zo ZoD 494 639,33 EUR s DPH.</t>
  </si>
  <si>
    <t>Stavba dokončená a prevzatá k 19.12.2025. Cena zo ZoD 274 987,53€ bez DPH + práce navyše 8 778,71 € bez DPH / spolu 349 032,45 € s DPH. Fakturácia za vykonané práce celkom (282 134,98 € bez DPH / 347 026,05€ s DPH), zádržné 5% 14 106,75€ ešte neuhradené.</t>
  </si>
  <si>
    <t>Čerpanie v r. 2025 na projektovú dokumentáciu. Cena zo ZoD na stavebnú časť 470 988,66 € s DPH, prebiehajú rekonštrukčné práce. Čerpanie v r. 2026 zatiaľ za stavebný dozor.</t>
  </si>
  <si>
    <t>22440 
(+22440 RF)</t>
  </si>
  <si>
    <t xml:space="preserve">Cieľom je zlepšovanie energetickej hospodárnosti a obnovy verejných budov, príprava podkladov pre možnosť čerpania externých zdrojov. PD elektronicky odovzdaná skontrolovaná, v riešení podanie stav. zámeru na SÚ - portál výstavby. Potreba úpravy rozpočtu, z pôvodnej alokácie 44.880 € sa plánovala prvá polovica (suma 22 440€) vyčerpať v r. 2025 a druhá až po finalizácií inžinieringu. Suma 22 440 z r. 2025 sa však nestihla vyčerpať a alokácia sa automaticky vrátila späť do rezervného fondu. </t>
  </si>
  <si>
    <r>
      <rPr>
        <b/>
        <sz val="9"/>
        <color theme="1"/>
        <rFont val="Arial Narrow"/>
        <family val="2"/>
        <charset val="238"/>
      </rPr>
      <t>1.časť VZT</t>
    </r>
    <r>
      <rPr>
        <sz val="9"/>
        <color theme="1"/>
        <rFont val="Arial Narrow"/>
        <family val="2"/>
        <charset val="238"/>
      </rPr>
      <t xml:space="preserve"> (cena zo ZoD 195 383,85 EUR s DPH) montáž a dodávka VZT v novembri 2025, realizácia prebieha,
</t>
    </r>
    <r>
      <rPr>
        <b/>
        <sz val="9"/>
        <color theme="1"/>
        <rFont val="Arial Narrow"/>
        <family val="2"/>
        <charset val="238"/>
      </rPr>
      <t>2.časť UK, ZTI</t>
    </r>
    <r>
      <rPr>
        <sz val="9"/>
        <color theme="1"/>
        <rFont val="Arial Narrow"/>
        <family val="2"/>
        <charset val="238"/>
      </rPr>
      <t xml:space="preserve"> (cena zo ZoD 147 059,83 EUR s DPH), realizácia v apríli,
</t>
    </r>
    <r>
      <rPr>
        <b/>
        <sz val="9"/>
        <color theme="1"/>
        <rFont val="Arial Narrow"/>
        <family val="2"/>
        <charset val="238"/>
      </rPr>
      <t xml:space="preserve">3.časť Športový povrch </t>
    </r>
    <r>
      <rPr>
        <sz val="9"/>
        <color theme="1"/>
        <rFont val="Arial Narrow"/>
        <family val="2"/>
        <charset val="238"/>
      </rPr>
      <t xml:space="preserve">(cena zo ZoD 211 156,12 EUR s DPH) realizácia ako posledná,
</t>
    </r>
    <r>
      <rPr>
        <b/>
        <sz val="9"/>
        <color theme="1"/>
        <rFont val="Arial Narrow"/>
        <family val="2"/>
        <charset val="238"/>
      </rPr>
      <t>4.časť Elektroinštalácie</t>
    </r>
    <r>
      <rPr>
        <sz val="9"/>
        <color theme="1"/>
        <rFont val="Arial Narrow"/>
        <family val="2"/>
        <charset val="238"/>
      </rPr>
      <t xml:space="preserve"> (cena zo ZoD 168 162,11 EUR s DPH) - v marci vyzvaný zhotoviteľ na prebratie staveniska,
</t>
    </r>
    <r>
      <rPr>
        <b/>
        <sz val="9"/>
        <color theme="1"/>
        <rFont val="Arial Narrow"/>
        <family val="2"/>
        <charset val="238"/>
      </rPr>
      <t>5.časť FVE</t>
    </r>
    <r>
      <rPr>
        <sz val="9"/>
        <color theme="1"/>
        <rFont val="Arial Narrow"/>
        <family val="2"/>
        <charset val="238"/>
      </rPr>
      <t xml:space="preserve"> (cena zo ZoD 24 393,70 EUR s DPH), realizácia medzi poslednými
</t>
    </r>
    <r>
      <rPr>
        <b/>
        <sz val="9"/>
        <color theme="1"/>
        <rFont val="Arial Narrow"/>
        <family val="2"/>
        <charset val="238"/>
      </rPr>
      <t>6.časť Ostatné stavebné práce</t>
    </r>
    <r>
      <rPr>
        <sz val="9"/>
        <color theme="1"/>
        <rFont val="Arial Narrow"/>
        <family val="2"/>
        <charset val="238"/>
      </rPr>
      <t xml:space="preserve"> (cena zo ZoD 99 994,18 EUR s DPH) v realizácií,
</t>
    </r>
    <r>
      <rPr>
        <b/>
        <sz val="9"/>
        <color theme="1"/>
        <rFont val="Arial Narrow"/>
        <family val="2"/>
        <charset val="238"/>
      </rPr>
      <t>7.časť Obvodový plášť</t>
    </r>
    <r>
      <rPr>
        <sz val="9"/>
        <color theme="1"/>
        <rFont val="Arial Narrow"/>
        <family val="2"/>
        <charset val="238"/>
      </rPr>
      <t xml:space="preserve"> (Cena zo ZoD 900 738,24 EUR s DPH) Po odkrytí strešného plášťa zistený zlý stav drevených nosníkov, vznikli práce naviac prepočítavanie statiky, hľadanie alternatívneho riešenia strešného plášťa. V januári hotová realizácia nových strešných panelov a plechového oplášťenia. Ďalšie práce prebiehajú.
</t>
    </r>
    <r>
      <rPr>
        <b/>
        <sz val="9"/>
        <color theme="1"/>
        <rFont val="Arial Narrow"/>
        <family val="2"/>
        <charset val="238"/>
      </rPr>
      <t>Zázemie</t>
    </r>
    <r>
      <rPr>
        <sz val="9"/>
        <color theme="1"/>
        <rFont val="Arial Narrow"/>
        <family val="2"/>
        <charset val="238"/>
      </rPr>
      <t xml:space="preserve"> (Cena zo ZoD 594 786,23 € s DPH)</t>
    </r>
    <r>
      <rPr>
        <b/>
        <sz val="9"/>
        <color theme="1"/>
        <rFont val="Arial Narrow"/>
        <family val="2"/>
        <charset val="238"/>
      </rPr>
      <t>:</t>
    </r>
    <r>
      <rPr>
        <sz val="9"/>
        <color theme="1"/>
        <rFont val="Arial Narrow"/>
        <family val="2"/>
        <charset val="238"/>
      </rPr>
      <t xml:space="preserve"> Začiatkom marca zahájenie búracích prác pre realizáciu zmeny dispozície zázemia a kanalizačnej prípojky. Vznik naviac práce s rozdielnou výškou podláh po vybúraní priečok. Nová skladba podláh prízemia administratívy +10.000 € bez DPH, v realizácií,
</t>
    </r>
    <r>
      <rPr>
        <b/>
        <sz val="9"/>
        <color theme="1"/>
        <rFont val="Arial Narrow"/>
        <family val="2"/>
        <charset val="238"/>
      </rPr>
      <t>Tribúna v ŠH</t>
    </r>
    <r>
      <rPr>
        <sz val="9"/>
        <color theme="1"/>
        <rFont val="Arial Narrow"/>
        <family val="2"/>
        <charset val="238"/>
      </rPr>
      <t xml:space="preserve"> (Cena zo ZoD 386 220,00 EUR s DPH) v realizácií.</t>
    </r>
  </si>
  <si>
    <t>VDI Znievska a VDI Smolenická začiatok realizácie pri vhodných klimatických podmienkach. V pláne výmena herných prvkov a pokládka EPDM povrchov pri VDI Smolenická, VDI Znievska výmena herných prvkov a obnovy betónových múrikov a dopadových plôch. Apríl VDI Znievska pred dokončením, VDI Smolenická finalizácia rozpočtu, príprava procesu VO. Potreba dofinancovania VDI Smolenická (predpoklad 60 000 EUR).</t>
  </si>
  <si>
    <t>Vysúťažený dodávateľ na projekt búracích prác , stavebné povolenie protihlukovej steny, cena zo ZoD 35 515,26 EUR s DPH, termín odovzdania projektu podľa ZoD je 17. týždeň.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</si>
</sst>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color rgb="FF00B050"/>
      <name val="Arial Narrow"/>
      <family val="2"/>
      <charset val="238"/>
    </font>
    <font>
      <sz val="11"/>
      <color rgb="FF00B050"/>
      <name val="Arial Narrow"/>
      <family val="2"/>
      <charset val="238"/>
    </font>
    <font>
      <sz val="10"/>
      <name val="Arial Narrow"/>
      <family val="2"/>
      <charset val="238"/>
    </font>
    <font>
      <sz val="9"/>
      <color rgb="FF00B050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0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right" vertical="center"/>
    </xf>
    <xf numFmtId="4" fontId="5" fillId="5" borderId="4" xfId="0" applyNumberFormat="1" applyFont="1" applyFill="1" applyBorder="1" applyAlignment="1">
      <alignment horizontal="right" vertical="center"/>
    </xf>
    <xf numFmtId="4" fontId="5" fillId="5" borderId="4" xfId="0" applyNumberFormat="1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16733-ACFA-4563-B6F0-54B11FEDB2B4}">
  <dimension ref="A1:W97"/>
  <sheetViews>
    <sheetView tabSelected="1" zoomScaleNormal="100" workbookViewId="0">
      <pane ySplit="3" topLeftCell="A4" activePane="bottomLeft" state="frozen"/>
      <selection pane="bottomLeft" activeCell="K74" sqref="K74"/>
    </sheetView>
  </sheetViews>
  <sheetFormatPr defaultColWidth="9.140625" defaultRowHeight="16.5" x14ac:dyDescent="0.25"/>
  <cols>
    <col min="1" max="1" width="5.28515625" style="5" customWidth="1"/>
    <col min="2" max="2" width="21.85546875" style="5" customWidth="1"/>
    <col min="3" max="3" width="5.28515625" style="11" customWidth="1"/>
    <col min="4" max="4" width="10" style="65" customWidth="1"/>
    <col min="5" max="5" width="9.5703125" style="5" bestFit="1" customWidth="1"/>
    <col min="6" max="6" width="5.42578125" style="58" customWidth="1"/>
    <col min="7" max="7" width="10.140625" style="5" customWidth="1"/>
    <col min="8" max="8" width="9" style="5" bestFit="1" customWidth="1"/>
    <col min="9" max="9" width="9" style="5" customWidth="1"/>
    <col min="10" max="10" width="10.7109375" style="11" customWidth="1"/>
    <col min="11" max="11" width="50.28515625" style="5" customWidth="1"/>
    <col min="12" max="12" width="0.85546875" style="5" customWidth="1"/>
    <col min="13" max="13" width="46.5703125" style="6" customWidth="1"/>
    <col min="14" max="14" width="15.5703125" style="5" customWidth="1"/>
    <col min="15" max="16384" width="9.140625" style="5"/>
  </cols>
  <sheetData>
    <row r="1" spans="1:23" x14ac:dyDescent="0.25">
      <c r="A1" s="1" t="s">
        <v>0</v>
      </c>
      <c r="B1" s="2"/>
      <c r="C1" s="3" t="s">
        <v>1</v>
      </c>
      <c r="D1" s="59"/>
      <c r="E1" s="3"/>
      <c r="F1" s="2"/>
      <c r="G1" s="3"/>
      <c r="H1" s="3"/>
      <c r="I1" s="3"/>
      <c r="J1" s="3"/>
      <c r="K1" s="4" t="s">
        <v>2</v>
      </c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7.5" customHeight="1" x14ac:dyDescent="0.25">
      <c r="A2" s="8"/>
      <c r="B2" s="9"/>
      <c r="C2" s="9"/>
      <c r="D2" s="60"/>
      <c r="E2" s="9"/>
      <c r="F2" s="10"/>
      <c r="G2" s="9"/>
      <c r="H2" s="9"/>
      <c r="I2" s="9"/>
      <c r="K2" s="12"/>
    </row>
    <row r="3" spans="1:23" ht="40.5" x14ac:dyDescent="0.25">
      <c r="A3" s="13" t="s">
        <v>3</v>
      </c>
      <c r="B3" s="13" t="s">
        <v>4</v>
      </c>
      <c r="C3" s="13" t="s">
        <v>5</v>
      </c>
      <c r="D3" s="61" t="s">
        <v>6</v>
      </c>
      <c r="E3" s="14" t="s">
        <v>7</v>
      </c>
      <c r="F3" s="15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139</v>
      </c>
    </row>
    <row r="4" spans="1:23" x14ac:dyDescent="0.25">
      <c r="A4" s="78" t="s">
        <v>15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23" ht="40.5" x14ac:dyDescent="0.25">
      <c r="A5" s="28">
        <v>1</v>
      </c>
      <c r="B5" s="29" t="s">
        <v>17</v>
      </c>
      <c r="C5" s="30" t="s">
        <v>16</v>
      </c>
      <c r="D5" s="64">
        <f>400+861</f>
        <v>1261</v>
      </c>
      <c r="E5" s="32">
        <v>8739</v>
      </c>
      <c r="F5" s="31">
        <v>46</v>
      </c>
      <c r="G5" s="33"/>
      <c r="H5" s="33">
        <v>450</v>
      </c>
      <c r="I5" s="33">
        <v>30000</v>
      </c>
      <c r="J5" s="34" t="s">
        <v>18</v>
      </c>
      <c r="K5" s="29" t="s">
        <v>116</v>
      </c>
      <c r="M5" s="26"/>
      <c r="N5" s="27"/>
    </row>
    <row r="6" spans="1:23" ht="90" customHeight="1" x14ac:dyDescent="0.25">
      <c r="A6" s="28">
        <v>2</v>
      </c>
      <c r="B6" s="29" t="s">
        <v>19</v>
      </c>
      <c r="C6" s="31" t="s">
        <v>16</v>
      </c>
      <c r="D6" s="64" t="s">
        <v>117</v>
      </c>
      <c r="E6" s="32">
        <v>18209</v>
      </c>
      <c r="F6" s="31" t="s">
        <v>13</v>
      </c>
      <c r="G6" s="32"/>
      <c r="H6" s="32"/>
      <c r="I6" s="32"/>
      <c r="J6" s="35" t="s">
        <v>20</v>
      </c>
      <c r="K6" s="29" t="s">
        <v>140</v>
      </c>
      <c r="M6" s="26"/>
    </row>
    <row r="7" spans="1:23" ht="121.5" customHeight="1" x14ac:dyDescent="0.25">
      <c r="A7" s="28">
        <v>3</v>
      </c>
      <c r="B7" s="29" t="s">
        <v>21</v>
      </c>
      <c r="C7" s="28" t="s">
        <v>16</v>
      </c>
      <c r="D7" s="64">
        <v>0</v>
      </c>
      <c r="E7" s="32">
        <v>30000</v>
      </c>
      <c r="F7" s="31" t="s">
        <v>13</v>
      </c>
      <c r="G7" s="33"/>
      <c r="H7" s="33"/>
      <c r="I7" s="33"/>
      <c r="J7" s="35" t="s">
        <v>20</v>
      </c>
      <c r="K7" s="29" t="s">
        <v>118</v>
      </c>
      <c r="M7" s="26"/>
    </row>
    <row r="8" spans="1:23" ht="81" x14ac:dyDescent="0.25">
      <c r="A8" s="23">
        <v>4</v>
      </c>
      <c r="B8" s="22" t="s">
        <v>22</v>
      </c>
      <c r="C8" s="23" t="s">
        <v>16</v>
      </c>
      <c r="D8" s="63">
        <v>0</v>
      </c>
      <c r="E8" s="19">
        <v>460000</v>
      </c>
      <c r="F8" s="20" t="s">
        <v>23</v>
      </c>
      <c r="G8" s="24"/>
      <c r="H8" s="24"/>
      <c r="I8" s="24"/>
      <c r="J8" s="25" t="s">
        <v>42</v>
      </c>
      <c r="K8" s="22" t="s">
        <v>176</v>
      </c>
      <c r="M8" s="26"/>
      <c r="N8" s="27"/>
    </row>
    <row r="9" spans="1:23" ht="40.5" x14ac:dyDescent="0.25">
      <c r="A9" s="28">
        <v>5</v>
      </c>
      <c r="B9" s="29" t="s">
        <v>111</v>
      </c>
      <c r="C9" s="28" t="s">
        <v>16</v>
      </c>
      <c r="D9" s="64">
        <v>42000</v>
      </c>
      <c r="E9" s="32">
        <v>46000</v>
      </c>
      <c r="F9" s="31" t="s">
        <v>13</v>
      </c>
      <c r="G9" s="33"/>
      <c r="H9" s="33"/>
      <c r="I9" s="33"/>
      <c r="J9" s="35" t="s">
        <v>20</v>
      </c>
      <c r="K9" s="29" t="s">
        <v>113</v>
      </c>
      <c r="M9" s="26"/>
      <c r="N9" s="27"/>
    </row>
    <row r="10" spans="1:23" ht="40.5" x14ac:dyDescent="0.25">
      <c r="A10" s="28">
        <v>6</v>
      </c>
      <c r="B10" s="36" t="s">
        <v>112</v>
      </c>
      <c r="C10" s="28" t="s">
        <v>16</v>
      </c>
      <c r="D10" s="64">
        <v>18000</v>
      </c>
      <c r="E10" s="32">
        <v>7000</v>
      </c>
      <c r="F10" s="31" t="s">
        <v>13</v>
      </c>
      <c r="G10" s="32"/>
      <c r="H10" s="32" t="s">
        <v>110</v>
      </c>
      <c r="I10" s="32">
        <v>3000</v>
      </c>
      <c r="J10" s="34" t="s">
        <v>20</v>
      </c>
      <c r="K10" s="29" t="s">
        <v>149</v>
      </c>
      <c r="M10" s="26"/>
    </row>
    <row r="11" spans="1:23" ht="45" customHeight="1" x14ac:dyDescent="0.25">
      <c r="A11" s="79">
        <v>7</v>
      </c>
      <c r="B11" s="80" t="s">
        <v>150</v>
      </c>
      <c r="C11" s="79" t="s">
        <v>25</v>
      </c>
      <c r="D11" s="63">
        <v>0</v>
      </c>
      <c r="E11" s="19">
        <v>250000</v>
      </c>
      <c r="F11" s="20" t="s">
        <v>24</v>
      </c>
      <c r="G11" s="24"/>
      <c r="H11" s="24"/>
      <c r="I11" s="38"/>
      <c r="J11" s="81" t="s">
        <v>20</v>
      </c>
      <c r="K11" s="80" t="s">
        <v>151</v>
      </c>
      <c r="M11" s="26"/>
      <c r="N11" s="27"/>
    </row>
    <row r="12" spans="1:23" ht="46.5" customHeight="1" x14ac:dyDescent="0.25">
      <c r="A12" s="79">
        <v>9</v>
      </c>
      <c r="B12" s="80"/>
      <c r="C12" s="79"/>
      <c r="D12" s="63">
        <v>0</v>
      </c>
      <c r="E12" s="19">
        <v>250000</v>
      </c>
      <c r="F12" s="20" t="s">
        <v>23</v>
      </c>
      <c r="G12" s="24"/>
      <c r="H12" s="24"/>
      <c r="I12" s="38"/>
      <c r="J12" s="82"/>
      <c r="K12" s="80"/>
      <c r="M12" s="26"/>
      <c r="N12" s="27"/>
    </row>
    <row r="13" spans="1:23" ht="67.5" x14ac:dyDescent="0.25">
      <c r="A13" s="23">
        <v>8</v>
      </c>
      <c r="B13" s="22" t="s">
        <v>26</v>
      </c>
      <c r="C13" s="23" t="s">
        <v>25</v>
      </c>
      <c r="D13" s="63">
        <v>33000</v>
      </c>
      <c r="E13" s="19">
        <v>27000</v>
      </c>
      <c r="F13" s="20" t="s">
        <v>13</v>
      </c>
      <c r="G13" s="24"/>
      <c r="H13" s="24">
        <v>13110</v>
      </c>
      <c r="I13" s="24"/>
      <c r="J13" s="43" t="s">
        <v>119</v>
      </c>
      <c r="K13" s="22" t="s">
        <v>114</v>
      </c>
      <c r="M13" s="26"/>
      <c r="N13" s="27"/>
    </row>
    <row r="14" spans="1:23" x14ac:dyDescent="0.25">
      <c r="A14" s="78" t="s">
        <v>27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23" ht="69.599999999999994" customHeight="1" x14ac:dyDescent="0.25">
      <c r="A15" s="28">
        <f>A13+1</f>
        <v>9</v>
      </c>
      <c r="B15" s="29" t="s">
        <v>28</v>
      </c>
      <c r="C15" s="28" t="s">
        <v>29</v>
      </c>
      <c r="D15" s="64"/>
      <c r="E15" s="32">
        <v>20000</v>
      </c>
      <c r="F15" s="31" t="s">
        <v>13</v>
      </c>
      <c r="G15" s="33"/>
      <c r="H15" s="33"/>
      <c r="I15" s="33"/>
      <c r="J15" s="35" t="s">
        <v>20</v>
      </c>
      <c r="K15" s="29" t="s">
        <v>120</v>
      </c>
      <c r="M15" s="26"/>
      <c r="N15" s="27"/>
    </row>
    <row r="16" spans="1:23" ht="54" x14ac:dyDescent="0.25">
      <c r="A16" s="23">
        <f t="shared" ref="A16:A19" si="0">A15+1</f>
        <v>10</v>
      </c>
      <c r="B16" s="22" t="s">
        <v>30</v>
      </c>
      <c r="C16" s="23" t="s">
        <v>31</v>
      </c>
      <c r="D16" s="63"/>
      <c r="E16" s="19">
        <v>500000</v>
      </c>
      <c r="F16" s="20" t="s">
        <v>23</v>
      </c>
      <c r="G16" s="24"/>
      <c r="H16" s="24"/>
      <c r="I16" s="24"/>
      <c r="J16" s="43" t="s">
        <v>20</v>
      </c>
      <c r="K16" s="22" t="s">
        <v>177</v>
      </c>
      <c r="M16" s="26"/>
      <c r="N16" s="27"/>
    </row>
    <row r="17" spans="1:14" ht="54" x14ac:dyDescent="0.25">
      <c r="A17" s="23">
        <f t="shared" si="0"/>
        <v>11</v>
      </c>
      <c r="B17" s="22" t="s">
        <v>32</v>
      </c>
      <c r="C17" s="23" t="s">
        <v>31</v>
      </c>
      <c r="D17" s="63"/>
      <c r="E17" s="19">
        <v>500000</v>
      </c>
      <c r="F17" s="20" t="s">
        <v>23</v>
      </c>
      <c r="G17" s="24"/>
      <c r="H17" s="24"/>
      <c r="I17" s="24"/>
      <c r="J17" s="43" t="s">
        <v>20</v>
      </c>
      <c r="K17" s="68" t="s">
        <v>178</v>
      </c>
      <c r="M17" s="26"/>
      <c r="N17" s="27"/>
    </row>
    <row r="18" spans="1:14" ht="58.5" customHeight="1" x14ac:dyDescent="0.25">
      <c r="A18" s="23">
        <f t="shared" si="0"/>
        <v>12</v>
      </c>
      <c r="B18" s="22" t="s">
        <v>33</v>
      </c>
      <c r="C18" s="23" t="s">
        <v>31</v>
      </c>
      <c r="D18" s="63"/>
      <c r="E18" s="19">
        <v>550000</v>
      </c>
      <c r="F18" s="20" t="s">
        <v>23</v>
      </c>
      <c r="G18" s="24"/>
      <c r="H18" s="24"/>
      <c r="I18" s="24"/>
      <c r="J18" s="43" t="s">
        <v>20</v>
      </c>
      <c r="K18" s="22" t="s">
        <v>179</v>
      </c>
      <c r="M18" s="71"/>
      <c r="N18" s="27"/>
    </row>
    <row r="19" spans="1:14" ht="93.75" customHeight="1" x14ac:dyDescent="0.25">
      <c r="A19" s="23">
        <f t="shared" si="0"/>
        <v>13</v>
      </c>
      <c r="B19" s="22" t="s">
        <v>34</v>
      </c>
      <c r="C19" s="23" t="s">
        <v>31</v>
      </c>
      <c r="D19" s="63"/>
      <c r="E19" s="19">
        <v>180000</v>
      </c>
      <c r="F19" s="20" t="s">
        <v>23</v>
      </c>
      <c r="G19" s="24"/>
      <c r="H19" s="24"/>
      <c r="I19" s="24"/>
      <c r="J19" s="43" t="s">
        <v>20</v>
      </c>
      <c r="K19" s="22" t="s">
        <v>152</v>
      </c>
      <c r="M19" s="71"/>
      <c r="N19" s="27"/>
    </row>
    <row r="20" spans="1:14" ht="81" x14ac:dyDescent="0.25">
      <c r="A20" s="23">
        <f>A19+1</f>
        <v>14</v>
      </c>
      <c r="B20" s="22" t="s">
        <v>35</v>
      </c>
      <c r="C20" s="23" t="s">
        <v>31</v>
      </c>
      <c r="D20" s="63"/>
      <c r="E20" s="19">
        <v>180000</v>
      </c>
      <c r="F20" s="20" t="s">
        <v>23</v>
      </c>
      <c r="G20" s="24"/>
      <c r="H20" s="24"/>
      <c r="I20" s="24"/>
      <c r="J20" s="43" t="s">
        <v>20</v>
      </c>
      <c r="K20" s="72" t="s">
        <v>153</v>
      </c>
      <c r="M20" s="71"/>
      <c r="N20" s="27"/>
    </row>
    <row r="21" spans="1:14" ht="30.75" customHeight="1" x14ac:dyDescent="0.25">
      <c r="A21" s="85">
        <f>A20+1</f>
        <v>15</v>
      </c>
      <c r="B21" s="87" t="s">
        <v>36</v>
      </c>
      <c r="C21" s="85" t="s">
        <v>31</v>
      </c>
      <c r="D21" s="89">
        <f>107156.09+101990.3+1326521.76</f>
        <v>1535668.15</v>
      </c>
      <c r="E21" s="40">
        <f>500000</f>
        <v>500000</v>
      </c>
      <c r="F21" s="18" t="s">
        <v>23</v>
      </c>
      <c r="G21" s="41"/>
      <c r="H21" s="41">
        <v>103778.9</v>
      </c>
      <c r="I21" s="93"/>
      <c r="J21" s="91" t="s">
        <v>37</v>
      </c>
      <c r="K21" s="87" t="s">
        <v>180</v>
      </c>
      <c r="M21" s="26"/>
      <c r="N21" s="27"/>
    </row>
    <row r="22" spans="1:14" x14ac:dyDescent="0.25">
      <c r="A22" s="86"/>
      <c r="B22" s="88"/>
      <c r="C22" s="86"/>
      <c r="D22" s="90"/>
      <c r="E22" s="40">
        <v>87726</v>
      </c>
      <c r="F22" s="18" t="s">
        <v>13</v>
      </c>
      <c r="G22" s="41"/>
      <c r="H22" s="41" t="s">
        <v>115</v>
      </c>
      <c r="I22" s="94"/>
      <c r="J22" s="92"/>
      <c r="K22" s="88"/>
      <c r="M22" s="39"/>
      <c r="N22" s="27"/>
    </row>
    <row r="23" spans="1:14" ht="25.15" customHeight="1" x14ac:dyDescent="0.25">
      <c r="A23" s="85">
        <f>A21+1</f>
        <v>16</v>
      </c>
      <c r="B23" s="83" t="s">
        <v>121</v>
      </c>
      <c r="C23" s="85" t="s">
        <v>31</v>
      </c>
      <c r="D23" s="63"/>
      <c r="E23" s="19">
        <v>770000</v>
      </c>
      <c r="F23" s="20" t="s">
        <v>24</v>
      </c>
      <c r="G23" s="24"/>
      <c r="H23" s="24"/>
      <c r="I23" s="81" t="s">
        <v>38</v>
      </c>
      <c r="J23" s="81" t="s">
        <v>20</v>
      </c>
      <c r="K23" s="83" t="s">
        <v>122</v>
      </c>
      <c r="M23" s="26"/>
      <c r="N23" s="27"/>
    </row>
    <row r="24" spans="1:14" ht="28.5" customHeight="1" x14ac:dyDescent="0.25">
      <c r="A24" s="86"/>
      <c r="B24" s="84"/>
      <c r="C24" s="86"/>
      <c r="D24" s="63"/>
      <c r="E24" s="19">
        <v>550000</v>
      </c>
      <c r="F24" s="20" t="s">
        <v>23</v>
      </c>
      <c r="G24" s="24"/>
      <c r="H24" s="24"/>
      <c r="I24" s="82"/>
      <c r="J24" s="82"/>
      <c r="K24" s="84"/>
      <c r="M24" s="26"/>
      <c r="N24" s="27"/>
    </row>
    <row r="25" spans="1:14" ht="31.5" customHeight="1" x14ac:dyDescent="0.25">
      <c r="A25" s="85">
        <f>A23+1</f>
        <v>17</v>
      </c>
      <c r="B25" s="83" t="s">
        <v>39</v>
      </c>
      <c r="C25" s="85" t="s">
        <v>31</v>
      </c>
      <c r="D25" s="63"/>
      <c r="E25" s="19">
        <v>2462502</v>
      </c>
      <c r="F25" s="20" t="s">
        <v>24</v>
      </c>
      <c r="G25" s="24"/>
      <c r="H25" s="24"/>
      <c r="I25" s="81">
        <v>913876</v>
      </c>
      <c r="J25" s="81" t="s">
        <v>20</v>
      </c>
      <c r="K25" s="83" t="s">
        <v>142</v>
      </c>
      <c r="M25" s="26"/>
      <c r="N25" s="27"/>
    </row>
    <row r="26" spans="1:14" ht="31.5" customHeight="1" x14ac:dyDescent="0.25">
      <c r="A26" s="86"/>
      <c r="B26" s="84"/>
      <c r="C26" s="86"/>
      <c r="D26" s="63"/>
      <c r="E26" s="19">
        <v>1300292</v>
      </c>
      <c r="F26" s="20" t="s">
        <v>23</v>
      </c>
      <c r="G26" s="24"/>
      <c r="H26" s="24"/>
      <c r="I26" s="82"/>
      <c r="J26" s="82"/>
      <c r="K26" s="84"/>
      <c r="M26" s="26"/>
      <c r="N26" s="27"/>
    </row>
    <row r="27" spans="1:14" ht="27.6" customHeight="1" x14ac:dyDescent="0.25">
      <c r="A27" s="85">
        <f>A25+1</f>
        <v>18</v>
      </c>
      <c r="B27" s="83" t="s">
        <v>40</v>
      </c>
      <c r="C27" s="85" t="s">
        <v>31</v>
      </c>
      <c r="D27" s="63"/>
      <c r="E27" s="19">
        <v>2221560</v>
      </c>
      <c r="F27" s="20" t="s">
        <v>24</v>
      </c>
      <c r="G27" s="24"/>
      <c r="H27" s="24"/>
      <c r="I27" s="81"/>
      <c r="J27" s="81" t="s">
        <v>20</v>
      </c>
      <c r="K27" s="83" t="s">
        <v>141</v>
      </c>
      <c r="M27" s="26"/>
      <c r="N27" s="27"/>
    </row>
    <row r="28" spans="1:14" ht="30" customHeight="1" x14ac:dyDescent="0.25">
      <c r="A28" s="86"/>
      <c r="B28" s="84"/>
      <c r="C28" s="86"/>
      <c r="D28" s="63"/>
      <c r="E28" s="19">
        <v>1068440</v>
      </c>
      <c r="F28" s="20" t="s">
        <v>23</v>
      </c>
      <c r="G28" s="24"/>
      <c r="H28" s="24"/>
      <c r="I28" s="82"/>
      <c r="J28" s="82"/>
      <c r="K28" s="84"/>
      <c r="M28" s="26"/>
      <c r="N28" s="27"/>
    </row>
    <row r="29" spans="1:14" ht="29.25" customHeight="1" x14ac:dyDescent="0.25">
      <c r="A29" s="85">
        <f>A27+1</f>
        <v>19</v>
      </c>
      <c r="B29" s="83" t="s">
        <v>41</v>
      </c>
      <c r="C29" s="85" t="s">
        <v>31</v>
      </c>
      <c r="D29" s="63"/>
      <c r="E29" s="19">
        <v>797720</v>
      </c>
      <c r="F29" s="20" t="s">
        <v>24</v>
      </c>
      <c r="G29" s="24"/>
      <c r="H29" s="24"/>
      <c r="I29" s="81"/>
      <c r="J29" s="81" t="s">
        <v>20</v>
      </c>
      <c r="K29" s="83" t="s">
        <v>154</v>
      </c>
      <c r="M29" s="26"/>
      <c r="N29" s="27"/>
    </row>
    <row r="30" spans="1:14" ht="23.25" customHeight="1" x14ac:dyDescent="0.25">
      <c r="A30" s="86"/>
      <c r="B30" s="84"/>
      <c r="C30" s="86"/>
      <c r="D30" s="63"/>
      <c r="E30" s="19">
        <v>355000</v>
      </c>
      <c r="F30" s="20" t="s">
        <v>23</v>
      </c>
      <c r="G30" s="24"/>
      <c r="H30" s="24"/>
      <c r="I30" s="82"/>
      <c r="J30" s="82"/>
      <c r="K30" s="84"/>
      <c r="M30" s="26"/>
      <c r="N30" s="27"/>
    </row>
    <row r="31" spans="1:14" ht="56.25" customHeight="1" x14ac:dyDescent="0.25">
      <c r="A31" s="74">
        <v>20</v>
      </c>
      <c r="B31" s="22" t="s">
        <v>124</v>
      </c>
      <c r="C31" s="23" t="s">
        <v>31</v>
      </c>
      <c r="D31" s="63"/>
      <c r="E31" s="19">
        <v>50000</v>
      </c>
      <c r="F31" s="20" t="s">
        <v>14</v>
      </c>
      <c r="G31" s="24"/>
      <c r="H31" s="24"/>
      <c r="I31" s="24"/>
      <c r="J31" s="25" t="s">
        <v>20</v>
      </c>
      <c r="K31" s="22" t="s">
        <v>155</v>
      </c>
      <c r="M31" s="26"/>
      <c r="N31" s="27"/>
    </row>
    <row r="32" spans="1:14" ht="40.5" x14ac:dyDescent="0.25">
      <c r="A32" s="74">
        <f t="shared" ref="A32" si="1">A31+1</f>
        <v>21</v>
      </c>
      <c r="B32" s="22" t="s">
        <v>125</v>
      </c>
      <c r="C32" s="23" t="s">
        <v>31</v>
      </c>
      <c r="D32" s="63"/>
      <c r="E32" s="19">
        <v>330000</v>
      </c>
      <c r="F32" s="20" t="s">
        <v>23</v>
      </c>
      <c r="G32" s="24"/>
      <c r="H32" s="24"/>
      <c r="I32" s="24"/>
      <c r="J32" s="25" t="s">
        <v>20</v>
      </c>
      <c r="K32" s="22" t="s">
        <v>123</v>
      </c>
      <c r="M32" s="26"/>
      <c r="N32" s="27"/>
    </row>
    <row r="33" spans="1:15" ht="25.5" customHeight="1" x14ac:dyDescent="0.25">
      <c r="A33" s="85">
        <f>A32+1</f>
        <v>22</v>
      </c>
      <c r="B33" s="83" t="s">
        <v>43</v>
      </c>
      <c r="C33" s="85" t="s">
        <v>31</v>
      </c>
      <c r="D33" s="63"/>
      <c r="E33" s="19">
        <v>1327537</v>
      </c>
      <c r="F33" s="20" t="s">
        <v>24</v>
      </c>
      <c r="G33" s="24"/>
      <c r="H33" s="24"/>
      <c r="I33" s="81"/>
      <c r="J33" s="81" t="s">
        <v>20</v>
      </c>
      <c r="K33" s="83" t="s">
        <v>156</v>
      </c>
      <c r="M33" s="26"/>
      <c r="N33" s="27"/>
    </row>
    <row r="34" spans="1:15" ht="25.5" customHeight="1" x14ac:dyDescent="0.25">
      <c r="A34" s="86"/>
      <c r="B34" s="84"/>
      <c r="C34" s="86"/>
      <c r="D34" s="63"/>
      <c r="E34" s="19">
        <v>150000</v>
      </c>
      <c r="F34" s="20" t="s">
        <v>23</v>
      </c>
      <c r="G34" s="24"/>
      <c r="H34" s="24"/>
      <c r="I34" s="82"/>
      <c r="J34" s="82"/>
      <c r="K34" s="84"/>
      <c r="M34" s="26"/>
      <c r="N34" s="27"/>
    </row>
    <row r="35" spans="1:15" ht="24" customHeight="1" x14ac:dyDescent="0.25">
      <c r="A35" s="85">
        <f>A33+1</f>
        <v>23</v>
      </c>
      <c r="B35" s="83" t="s">
        <v>44</v>
      </c>
      <c r="C35" s="23" t="s">
        <v>31</v>
      </c>
      <c r="D35" s="63"/>
      <c r="E35" s="19">
        <v>2621082</v>
      </c>
      <c r="F35" s="20" t="s">
        <v>24</v>
      </c>
      <c r="G35" s="24"/>
      <c r="H35" s="24"/>
      <c r="I35" s="81"/>
      <c r="J35" s="81" t="s">
        <v>20</v>
      </c>
      <c r="K35" s="83" t="s">
        <v>157</v>
      </c>
      <c r="M35" s="26"/>
      <c r="N35" s="27"/>
    </row>
    <row r="36" spans="1:15" ht="25.15" customHeight="1" x14ac:dyDescent="0.25">
      <c r="A36" s="86"/>
      <c r="B36" s="84"/>
      <c r="C36" s="23" t="s">
        <v>31</v>
      </c>
      <c r="D36" s="63"/>
      <c r="E36" s="19">
        <v>500000</v>
      </c>
      <c r="F36" s="20" t="s">
        <v>23</v>
      </c>
      <c r="G36" s="24"/>
      <c r="H36" s="24"/>
      <c r="I36" s="82"/>
      <c r="J36" s="82"/>
      <c r="K36" s="84"/>
      <c r="M36" s="26"/>
      <c r="N36" s="27"/>
    </row>
    <row r="37" spans="1:15" ht="54" x14ac:dyDescent="0.25">
      <c r="A37" s="23">
        <f>A35+1</f>
        <v>24</v>
      </c>
      <c r="B37" s="42" t="s">
        <v>45</v>
      </c>
      <c r="C37" s="23" t="s">
        <v>31</v>
      </c>
      <c r="D37" s="62">
        <v>274343.34999999998</v>
      </c>
      <c r="E37" s="40">
        <v>39412</v>
      </c>
      <c r="F37" s="18" t="s">
        <v>24</v>
      </c>
      <c r="G37" s="41"/>
      <c r="H37" s="41">
        <v>28724.33</v>
      </c>
      <c r="I37" s="41"/>
      <c r="J37" s="43" t="s">
        <v>37</v>
      </c>
      <c r="K37" s="44" t="s">
        <v>185</v>
      </c>
      <c r="M37" s="26"/>
      <c r="N37" s="27"/>
    </row>
    <row r="38" spans="1:15" ht="40.5" x14ac:dyDescent="0.25">
      <c r="A38" s="74">
        <f>A37+1</f>
        <v>25</v>
      </c>
      <c r="B38" s="42" t="s">
        <v>46</v>
      </c>
      <c r="C38" s="23" t="s">
        <v>31</v>
      </c>
      <c r="D38" s="62">
        <v>0</v>
      </c>
      <c r="E38" s="40">
        <v>427326</v>
      </c>
      <c r="F38" s="18" t="s">
        <v>24</v>
      </c>
      <c r="G38" s="41"/>
      <c r="H38" s="41"/>
      <c r="I38" s="41">
        <v>135662.49</v>
      </c>
      <c r="J38" s="43" t="s">
        <v>47</v>
      </c>
      <c r="K38" s="44" t="s">
        <v>182</v>
      </c>
      <c r="M38" s="26"/>
      <c r="N38" s="27"/>
    </row>
    <row r="39" spans="1:15" ht="40.5" x14ac:dyDescent="0.25">
      <c r="A39" s="74">
        <f>A38+1</f>
        <v>26</v>
      </c>
      <c r="B39" s="42" t="s">
        <v>48</v>
      </c>
      <c r="C39" s="23" t="s">
        <v>31</v>
      </c>
      <c r="D39" s="62">
        <v>0</v>
      </c>
      <c r="E39" s="40">
        <v>426277</v>
      </c>
      <c r="F39" s="18" t="s">
        <v>24</v>
      </c>
      <c r="G39" s="41"/>
      <c r="H39" s="41"/>
      <c r="I39" s="41">
        <v>62717.19</v>
      </c>
      <c r="J39" s="43" t="s">
        <v>42</v>
      </c>
      <c r="K39" s="44" t="s">
        <v>183</v>
      </c>
      <c r="M39" s="26"/>
      <c r="N39" s="27"/>
    </row>
    <row r="40" spans="1:15" ht="40.5" x14ac:dyDescent="0.25">
      <c r="A40" s="74">
        <f>A39+1</f>
        <v>27</v>
      </c>
      <c r="B40" s="42" t="s">
        <v>49</v>
      </c>
      <c r="C40" s="23" t="s">
        <v>31</v>
      </c>
      <c r="D40" s="62">
        <v>0</v>
      </c>
      <c r="E40" s="40">
        <v>426277</v>
      </c>
      <c r="F40" s="18" t="s">
        <v>24</v>
      </c>
      <c r="G40" s="41"/>
      <c r="H40" s="41"/>
      <c r="I40" s="41">
        <v>68362.33</v>
      </c>
      <c r="J40" s="43" t="s">
        <v>42</v>
      </c>
      <c r="K40" s="44" t="s">
        <v>184</v>
      </c>
      <c r="M40" s="26"/>
      <c r="N40" s="27"/>
    </row>
    <row r="41" spans="1:15" ht="54" x14ac:dyDescent="0.25">
      <c r="A41" s="74">
        <f>A40+1</f>
        <v>28</v>
      </c>
      <c r="B41" s="22" t="s">
        <v>50</v>
      </c>
      <c r="C41" s="23" t="s">
        <v>31</v>
      </c>
      <c r="D41" s="63"/>
      <c r="E41" s="19">
        <v>432655</v>
      </c>
      <c r="F41" s="20" t="s">
        <v>23</v>
      </c>
      <c r="G41" s="24"/>
      <c r="H41" s="24"/>
      <c r="I41" s="24"/>
      <c r="J41" s="25"/>
      <c r="K41" s="22" t="s">
        <v>126</v>
      </c>
      <c r="M41" s="26"/>
      <c r="N41" s="27"/>
    </row>
    <row r="42" spans="1:15" ht="55.15" customHeight="1" x14ac:dyDescent="0.25">
      <c r="A42" s="74">
        <f>A41+1</f>
        <v>29</v>
      </c>
      <c r="B42" s="44" t="s">
        <v>51</v>
      </c>
      <c r="C42" s="23" t="s">
        <v>31</v>
      </c>
      <c r="D42" s="62">
        <v>0</v>
      </c>
      <c r="E42" s="40">
        <v>0</v>
      </c>
      <c r="F42" s="18"/>
      <c r="G42" s="41"/>
      <c r="H42" s="41"/>
      <c r="I42" s="41" t="s">
        <v>52</v>
      </c>
      <c r="J42" s="45" t="s">
        <v>42</v>
      </c>
      <c r="K42" s="44" t="s">
        <v>127</v>
      </c>
      <c r="M42" s="26"/>
      <c r="N42" s="27"/>
    </row>
    <row r="43" spans="1:15" x14ac:dyDescent="0.25">
      <c r="A43" s="78" t="s">
        <v>53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5" x14ac:dyDescent="0.25">
      <c r="A44" s="103">
        <v>30</v>
      </c>
      <c r="B44" s="105" t="s">
        <v>54</v>
      </c>
      <c r="C44" s="103" t="s">
        <v>55</v>
      </c>
      <c r="D44" s="112">
        <v>16040</v>
      </c>
      <c r="E44" s="32">
        <f>238561</f>
        <v>238561</v>
      </c>
      <c r="F44" s="28">
        <v>52</v>
      </c>
      <c r="G44" s="75"/>
      <c r="H44" s="75"/>
      <c r="I44" s="118"/>
      <c r="J44" s="116" t="s">
        <v>56</v>
      </c>
      <c r="K44" s="114" t="s">
        <v>186</v>
      </c>
    </row>
    <row r="45" spans="1:15" ht="36.75" customHeight="1" x14ac:dyDescent="0.25">
      <c r="A45" s="104"/>
      <c r="B45" s="106"/>
      <c r="C45" s="104"/>
      <c r="D45" s="113"/>
      <c r="E45" s="32">
        <f>383960</f>
        <v>383960</v>
      </c>
      <c r="F45" s="31" t="s">
        <v>13</v>
      </c>
      <c r="G45" s="33"/>
      <c r="H45" s="33">
        <v>910.78</v>
      </c>
      <c r="I45" s="119"/>
      <c r="J45" s="117"/>
      <c r="K45" s="115"/>
      <c r="M45" s="26"/>
      <c r="N45" s="27"/>
    </row>
    <row r="46" spans="1:15" ht="94.5" x14ac:dyDescent="0.25">
      <c r="A46" s="23">
        <v>31</v>
      </c>
      <c r="B46" s="22" t="s">
        <v>57</v>
      </c>
      <c r="C46" s="23" t="s">
        <v>58</v>
      </c>
      <c r="D46" s="63"/>
      <c r="E46" s="73" t="s">
        <v>187</v>
      </c>
      <c r="F46" s="20" t="s">
        <v>13</v>
      </c>
      <c r="G46" s="24"/>
      <c r="H46" s="24"/>
      <c r="I46" s="24"/>
      <c r="J46" s="25" t="s">
        <v>42</v>
      </c>
      <c r="K46" s="22" t="s">
        <v>188</v>
      </c>
      <c r="M46" s="26"/>
      <c r="N46" s="27"/>
    </row>
    <row r="47" spans="1:15" ht="27" x14ac:dyDescent="0.25">
      <c r="A47" s="28">
        <v>32</v>
      </c>
      <c r="B47" s="29" t="s">
        <v>59</v>
      </c>
      <c r="C47" s="28" t="s">
        <v>60</v>
      </c>
      <c r="D47" s="64"/>
      <c r="E47" s="32">
        <v>70000</v>
      </c>
      <c r="F47" s="31" t="s">
        <v>13</v>
      </c>
      <c r="G47" s="33"/>
      <c r="H47" s="33"/>
      <c r="I47" s="33"/>
      <c r="J47" s="50" t="s">
        <v>20</v>
      </c>
      <c r="K47" s="29" t="s">
        <v>61</v>
      </c>
      <c r="M47" s="26"/>
      <c r="N47" s="27"/>
    </row>
    <row r="48" spans="1:15" ht="54" x14ac:dyDescent="0.25">
      <c r="A48" s="74">
        <v>33</v>
      </c>
      <c r="B48" s="44" t="s">
        <v>62</v>
      </c>
      <c r="C48" s="17" t="s">
        <v>60</v>
      </c>
      <c r="D48" s="62"/>
      <c r="E48" s="40">
        <v>165000</v>
      </c>
      <c r="F48" s="76" t="s">
        <v>171</v>
      </c>
      <c r="G48" s="46"/>
      <c r="H48" s="41"/>
      <c r="I48" s="41"/>
      <c r="J48" s="43"/>
      <c r="K48" s="44" t="s">
        <v>158</v>
      </c>
      <c r="M48" s="47"/>
      <c r="N48" s="48"/>
      <c r="O48" s="48"/>
    </row>
    <row r="49" spans="1:13" ht="36" customHeight="1" x14ac:dyDescent="0.25">
      <c r="A49" s="85">
        <v>34</v>
      </c>
      <c r="B49" s="87" t="s">
        <v>63</v>
      </c>
      <c r="C49" s="100" t="s">
        <v>60</v>
      </c>
      <c r="D49" s="89">
        <f>17273.64+4182.0394</f>
        <v>21455.679400000001</v>
      </c>
      <c r="E49" s="40">
        <v>1535730</v>
      </c>
      <c r="F49" s="18" t="s">
        <v>24</v>
      </c>
      <c r="G49" s="41"/>
      <c r="H49" s="93">
        <f>218864.27+28817.16+172764.7</f>
        <v>420446.13</v>
      </c>
      <c r="I49" s="93"/>
      <c r="J49" s="91" t="s">
        <v>42</v>
      </c>
      <c r="K49" s="87" t="s">
        <v>189</v>
      </c>
      <c r="M49" s="26"/>
    </row>
    <row r="50" spans="1:13" ht="41.45" customHeight="1" x14ac:dyDescent="0.25">
      <c r="A50" s="95"/>
      <c r="B50" s="96"/>
      <c r="C50" s="101"/>
      <c r="D50" s="99"/>
      <c r="E50" s="40">
        <f>546250+200000+621000+416613</f>
        <v>1783863</v>
      </c>
      <c r="F50" s="18" t="s">
        <v>23</v>
      </c>
      <c r="G50" s="41"/>
      <c r="H50" s="98"/>
      <c r="I50" s="98"/>
      <c r="J50" s="97"/>
      <c r="K50" s="96"/>
      <c r="M50" s="26"/>
    </row>
    <row r="51" spans="1:13" ht="192" customHeight="1" x14ac:dyDescent="0.25">
      <c r="A51" s="86"/>
      <c r="B51" s="88"/>
      <c r="C51" s="102"/>
      <c r="D51" s="90"/>
      <c r="E51" s="40">
        <v>63514</v>
      </c>
      <c r="F51" s="18" t="s">
        <v>13</v>
      </c>
      <c r="G51" s="41"/>
      <c r="H51" s="94"/>
      <c r="I51" s="94"/>
      <c r="J51" s="92"/>
      <c r="K51" s="88"/>
      <c r="M51" s="26"/>
    </row>
    <row r="52" spans="1:13" ht="40.5" x14ac:dyDescent="0.25">
      <c r="A52" s="17">
        <v>35</v>
      </c>
      <c r="B52" s="42" t="s">
        <v>64</v>
      </c>
      <c r="C52" s="17" t="s">
        <v>60</v>
      </c>
      <c r="D52" s="62"/>
      <c r="E52" s="40">
        <v>100000</v>
      </c>
      <c r="F52" s="18" t="s">
        <v>14</v>
      </c>
      <c r="G52" s="41"/>
      <c r="H52" s="41"/>
      <c r="I52" s="41"/>
      <c r="J52" s="43" t="s">
        <v>20</v>
      </c>
      <c r="K52" s="44" t="s">
        <v>159</v>
      </c>
    </row>
    <row r="53" spans="1:13" x14ac:dyDescent="0.25">
      <c r="A53" s="78" t="s">
        <v>65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3" ht="54" x14ac:dyDescent="0.25">
      <c r="A54" s="28">
        <v>36</v>
      </c>
      <c r="B54" s="29" t="s">
        <v>66</v>
      </c>
      <c r="C54" s="28" t="s">
        <v>67</v>
      </c>
      <c r="D54" s="64"/>
      <c r="E54" s="32">
        <v>17000</v>
      </c>
      <c r="F54" s="31" t="s">
        <v>13</v>
      </c>
      <c r="G54" s="32"/>
      <c r="H54" s="32"/>
      <c r="I54" s="32">
        <v>1300</v>
      </c>
      <c r="J54" s="50" t="s">
        <v>20</v>
      </c>
      <c r="K54" s="29" t="s">
        <v>181</v>
      </c>
      <c r="M54" s="47"/>
    </row>
    <row r="55" spans="1:13" ht="27" x14ac:dyDescent="0.25">
      <c r="A55" s="28">
        <v>37</v>
      </c>
      <c r="B55" s="29" t="s">
        <v>68</v>
      </c>
      <c r="C55" s="28" t="s">
        <v>69</v>
      </c>
      <c r="D55" s="64"/>
      <c r="E55" s="32">
        <v>8000</v>
      </c>
      <c r="F55" s="31" t="s">
        <v>13</v>
      </c>
      <c r="G55" s="32"/>
      <c r="H55" s="32"/>
      <c r="I55" s="32">
        <v>6000</v>
      </c>
      <c r="J55" s="50"/>
      <c r="K55" s="29" t="s">
        <v>128</v>
      </c>
      <c r="M55" s="47"/>
    </row>
    <row r="56" spans="1:13" ht="27" x14ac:dyDescent="0.25">
      <c r="A56" s="17">
        <v>38</v>
      </c>
      <c r="B56" s="22" t="s">
        <v>70</v>
      </c>
      <c r="C56" s="23" t="s">
        <v>69</v>
      </c>
      <c r="D56" s="63"/>
      <c r="E56" s="19">
        <v>150000</v>
      </c>
      <c r="F56" s="20" t="s">
        <v>24</v>
      </c>
      <c r="G56" s="19"/>
      <c r="H56" s="19"/>
      <c r="I56" s="19"/>
      <c r="J56" s="49"/>
      <c r="K56" s="22" t="s">
        <v>129</v>
      </c>
      <c r="M56" s="47"/>
    </row>
    <row r="57" spans="1:13" ht="40.5" x14ac:dyDescent="0.25">
      <c r="A57" s="28">
        <v>39</v>
      </c>
      <c r="B57" s="29" t="s">
        <v>71</v>
      </c>
      <c r="C57" s="28" t="s">
        <v>69</v>
      </c>
      <c r="D57" s="64"/>
      <c r="E57" s="32">
        <v>31000</v>
      </c>
      <c r="F57" s="31" t="s">
        <v>13</v>
      </c>
      <c r="G57" s="32"/>
      <c r="H57" s="32"/>
      <c r="I57" s="32">
        <v>219000</v>
      </c>
      <c r="J57" s="50" t="s">
        <v>20</v>
      </c>
      <c r="K57" s="29" t="s">
        <v>131</v>
      </c>
      <c r="M57" s="47"/>
    </row>
    <row r="58" spans="1:13" ht="64.150000000000006" customHeight="1" x14ac:dyDescent="0.25">
      <c r="A58" s="28">
        <v>40</v>
      </c>
      <c r="B58" s="29" t="s">
        <v>130</v>
      </c>
      <c r="C58" s="28" t="s">
        <v>69</v>
      </c>
      <c r="D58" s="64"/>
      <c r="E58" s="32">
        <v>10000</v>
      </c>
      <c r="F58" s="31" t="s">
        <v>13</v>
      </c>
      <c r="G58" s="32"/>
      <c r="H58" s="32"/>
      <c r="I58" s="32"/>
      <c r="J58" s="50" t="s">
        <v>20</v>
      </c>
      <c r="K58" s="29" t="s">
        <v>132</v>
      </c>
      <c r="M58" s="47"/>
    </row>
    <row r="59" spans="1:13" ht="81" x14ac:dyDescent="0.25">
      <c r="A59" s="17">
        <v>41</v>
      </c>
      <c r="B59" s="22" t="s">
        <v>170</v>
      </c>
      <c r="C59" s="23" t="s">
        <v>69</v>
      </c>
      <c r="D59" s="63"/>
      <c r="E59" s="19">
        <v>110000</v>
      </c>
      <c r="F59" s="20" t="s">
        <v>13</v>
      </c>
      <c r="G59" s="19"/>
      <c r="H59" s="19"/>
      <c r="I59" s="19">
        <v>60000</v>
      </c>
      <c r="J59" s="49" t="s">
        <v>56</v>
      </c>
      <c r="K59" s="22" t="s">
        <v>190</v>
      </c>
      <c r="M59" s="47"/>
    </row>
    <row r="60" spans="1:13" ht="40.5" x14ac:dyDescent="0.25">
      <c r="A60" s="17">
        <v>42</v>
      </c>
      <c r="B60" s="22" t="s">
        <v>72</v>
      </c>
      <c r="C60" s="23" t="s">
        <v>69</v>
      </c>
      <c r="D60" s="63"/>
      <c r="E60" s="19">
        <v>48700</v>
      </c>
      <c r="F60" s="20" t="s">
        <v>13</v>
      </c>
      <c r="G60" s="19"/>
      <c r="H60" s="19"/>
      <c r="I60" s="19"/>
      <c r="J60" s="49" t="s">
        <v>56</v>
      </c>
      <c r="K60" s="22" t="s">
        <v>191</v>
      </c>
      <c r="M60" s="47"/>
    </row>
    <row r="61" spans="1:13" ht="81" customHeight="1" x14ac:dyDescent="0.25">
      <c r="A61" s="17">
        <v>43</v>
      </c>
      <c r="B61" s="22" t="s">
        <v>73</v>
      </c>
      <c r="C61" s="23" t="s">
        <v>69</v>
      </c>
      <c r="D61" s="63"/>
      <c r="E61" s="19">
        <v>119077</v>
      </c>
      <c r="F61" s="20" t="s">
        <v>13</v>
      </c>
      <c r="G61" s="19"/>
      <c r="H61" s="19"/>
      <c r="I61" s="19"/>
      <c r="J61" s="49" t="s">
        <v>56</v>
      </c>
      <c r="K61" s="22" t="s">
        <v>136</v>
      </c>
      <c r="M61" s="47"/>
    </row>
    <row r="62" spans="1:13" x14ac:dyDescent="0.25">
      <c r="A62" s="17">
        <v>44</v>
      </c>
      <c r="B62" s="22" t="s">
        <v>133</v>
      </c>
      <c r="C62" s="23" t="s">
        <v>74</v>
      </c>
      <c r="D62" s="63"/>
      <c r="E62" s="19">
        <v>35000</v>
      </c>
      <c r="F62" s="20" t="s">
        <v>13</v>
      </c>
      <c r="G62" s="19"/>
      <c r="H62" s="19">
        <v>35000</v>
      </c>
      <c r="I62" s="19"/>
      <c r="J62" s="49" t="s">
        <v>75</v>
      </c>
      <c r="K62" s="22" t="s">
        <v>135</v>
      </c>
      <c r="M62" s="47"/>
    </row>
    <row r="63" spans="1:13" ht="40.5" x14ac:dyDescent="0.25">
      <c r="A63" s="17">
        <v>45</v>
      </c>
      <c r="B63" s="70" t="s">
        <v>134</v>
      </c>
      <c r="C63" s="69" t="s">
        <v>74</v>
      </c>
      <c r="D63" s="63"/>
      <c r="E63" s="19">
        <v>5000</v>
      </c>
      <c r="F63" s="20" t="s">
        <v>13</v>
      </c>
      <c r="G63" s="19"/>
      <c r="H63" s="19">
        <v>5000</v>
      </c>
      <c r="I63" s="19"/>
      <c r="J63" s="49" t="s">
        <v>37</v>
      </c>
      <c r="K63" s="70" t="s">
        <v>143</v>
      </c>
      <c r="M63" s="47"/>
    </row>
    <row r="64" spans="1:13" x14ac:dyDescent="0.25">
      <c r="A64" s="78" t="s">
        <v>76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1:15" ht="37.5" customHeight="1" x14ac:dyDescent="0.25">
      <c r="A65" s="28">
        <v>46</v>
      </c>
      <c r="B65" s="29" t="s">
        <v>77</v>
      </c>
      <c r="C65" s="28" t="s">
        <v>78</v>
      </c>
      <c r="D65" s="64">
        <v>0</v>
      </c>
      <c r="E65" s="32">
        <v>15000</v>
      </c>
      <c r="F65" s="31" t="s">
        <v>13</v>
      </c>
      <c r="G65" s="32">
        <v>0</v>
      </c>
      <c r="H65" s="32">
        <v>0</v>
      </c>
      <c r="I65" s="32">
        <v>0</v>
      </c>
      <c r="J65" s="50" t="s">
        <v>108</v>
      </c>
      <c r="K65" s="29" t="s">
        <v>109</v>
      </c>
      <c r="M65" s="51"/>
      <c r="N65" s="52"/>
      <c r="O65" s="53"/>
    </row>
    <row r="66" spans="1:15" x14ac:dyDescent="0.25">
      <c r="A66" s="78" t="s">
        <v>79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</row>
    <row r="67" spans="1:15" ht="81" x14ac:dyDescent="0.25">
      <c r="A67" s="17">
        <v>47</v>
      </c>
      <c r="B67" s="22" t="s">
        <v>81</v>
      </c>
      <c r="C67" s="23" t="s">
        <v>80</v>
      </c>
      <c r="D67" s="63"/>
      <c r="E67" s="19">
        <v>300000</v>
      </c>
      <c r="F67" s="20" t="s">
        <v>23</v>
      </c>
      <c r="G67" s="19"/>
      <c r="H67" s="19"/>
      <c r="I67" s="19"/>
      <c r="J67" s="49" t="s">
        <v>88</v>
      </c>
      <c r="K67" s="22" t="s">
        <v>160</v>
      </c>
      <c r="M67" s="47"/>
    </row>
    <row r="68" spans="1:15" ht="36" customHeight="1" x14ac:dyDescent="0.25">
      <c r="A68" s="17">
        <v>48</v>
      </c>
      <c r="B68" s="22" t="s">
        <v>82</v>
      </c>
      <c r="C68" s="23" t="s">
        <v>83</v>
      </c>
      <c r="D68" s="63"/>
      <c r="E68" s="19">
        <v>150000</v>
      </c>
      <c r="F68" s="77" t="s">
        <v>172</v>
      </c>
      <c r="G68" s="19"/>
      <c r="H68" s="19"/>
      <c r="I68" s="19"/>
      <c r="J68" s="49" t="s">
        <v>88</v>
      </c>
      <c r="K68" s="22" t="s">
        <v>148</v>
      </c>
      <c r="M68" s="47"/>
    </row>
    <row r="69" spans="1:15" ht="27" x14ac:dyDescent="0.25">
      <c r="A69" s="17">
        <v>49</v>
      </c>
      <c r="B69" s="22" t="s">
        <v>84</v>
      </c>
      <c r="C69" s="23" t="s">
        <v>83</v>
      </c>
      <c r="D69" s="63"/>
      <c r="E69" s="19">
        <v>115000</v>
      </c>
      <c r="F69" s="20" t="s">
        <v>13</v>
      </c>
      <c r="G69" s="19"/>
      <c r="H69" s="19"/>
      <c r="I69" s="19"/>
      <c r="J69" s="49" t="s">
        <v>85</v>
      </c>
      <c r="K69" s="22" t="s">
        <v>86</v>
      </c>
      <c r="M69" s="47"/>
    </row>
    <row r="70" spans="1:15" ht="28.15" customHeight="1" x14ac:dyDescent="0.25">
      <c r="A70" s="100">
        <v>50</v>
      </c>
      <c r="B70" s="107" t="s">
        <v>87</v>
      </c>
      <c r="C70" s="85" t="s">
        <v>83</v>
      </c>
      <c r="D70" s="63"/>
      <c r="E70" s="19">
        <v>1663272</v>
      </c>
      <c r="F70" s="20" t="s">
        <v>23</v>
      </c>
      <c r="G70" s="19"/>
      <c r="H70" s="19"/>
      <c r="I70" s="19"/>
      <c r="J70" s="109" t="s">
        <v>88</v>
      </c>
      <c r="K70" s="83" t="s">
        <v>169</v>
      </c>
      <c r="M70" s="47"/>
    </row>
    <row r="71" spans="1:15" ht="25.15" customHeight="1" x14ac:dyDescent="0.25">
      <c r="A71" s="102"/>
      <c r="B71" s="108"/>
      <c r="C71" s="86"/>
      <c r="D71" s="63"/>
      <c r="E71" s="19">
        <v>167657</v>
      </c>
      <c r="F71" s="20" t="s">
        <v>13</v>
      </c>
      <c r="G71" s="19"/>
      <c r="H71" s="19"/>
      <c r="I71" s="19"/>
      <c r="J71" s="110"/>
      <c r="K71" s="84"/>
      <c r="M71" s="47"/>
    </row>
    <row r="72" spans="1:15" ht="69.599999999999994" customHeight="1" x14ac:dyDescent="0.25">
      <c r="A72" s="17">
        <v>51</v>
      </c>
      <c r="B72" s="22" t="s">
        <v>89</v>
      </c>
      <c r="C72" s="23" t="s">
        <v>83</v>
      </c>
      <c r="D72" s="63"/>
      <c r="E72" s="19">
        <v>34077</v>
      </c>
      <c r="F72" s="20" t="s">
        <v>13</v>
      </c>
      <c r="G72" s="19"/>
      <c r="H72" s="19"/>
      <c r="I72" s="19"/>
      <c r="J72" s="49" t="s">
        <v>88</v>
      </c>
      <c r="K72" s="22" t="s">
        <v>137</v>
      </c>
      <c r="M72" s="47"/>
    </row>
    <row r="73" spans="1:15" ht="54" x14ac:dyDescent="0.25">
      <c r="A73" s="17">
        <v>52</v>
      </c>
      <c r="B73" s="22" t="s">
        <v>90</v>
      </c>
      <c r="C73" s="37" t="s">
        <v>83</v>
      </c>
      <c r="D73" s="63"/>
      <c r="E73" s="19">
        <v>110000</v>
      </c>
      <c r="F73" s="20" t="s">
        <v>23</v>
      </c>
      <c r="G73" s="19"/>
      <c r="H73" s="19"/>
      <c r="I73" s="19"/>
      <c r="J73" s="49" t="s">
        <v>56</v>
      </c>
      <c r="K73" s="66" t="s">
        <v>138</v>
      </c>
      <c r="M73" s="47"/>
    </row>
    <row r="74" spans="1:15" ht="27" x14ac:dyDescent="0.25">
      <c r="A74" s="17">
        <v>53</v>
      </c>
      <c r="B74" s="22" t="s">
        <v>91</v>
      </c>
      <c r="C74" s="37" t="s">
        <v>83</v>
      </c>
      <c r="D74" s="63"/>
      <c r="E74" s="19">
        <v>485000</v>
      </c>
      <c r="F74" s="20" t="s">
        <v>23</v>
      </c>
      <c r="G74" s="19"/>
      <c r="H74" s="19"/>
      <c r="I74" s="19"/>
      <c r="J74" s="49" t="s">
        <v>88</v>
      </c>
      <c r="K74" s="67" t="s">
        <v>161</v>
      </c>
      <c r="M74" s="47"/>
    </row>
    <row r="75" spans="1:15" ht="40.5" x14ac:dyDescent="0.25">
      <c r="A75" s="17">
        <v>54</v>
      </c>
      <c r="B75" s="22" t="s">
        <v>92</v>
      </c>
      <c r="C75" s="23" t="s">
        <v>83</v>
      </c>
      <c r="D75" s="63"/>
      <c r="E75" s="19">
        <v>1700000</v>
      </c>
      <c r="F75" s="20" t="s">
        <v>23</v>
      </c>
      <c r="G75" s="19"/>
      <c r="H75" s="19"/>
      <c r="I75" s="19"/>
      <c r="J75" s="49" t="s">
        <v>88</v>
      </c>
      <c r="K75" s="22" t="s">
        <v>162</v>
      </c>
      <c r="M75" s="47"/>
    </row>
    <row r="76" spans="1:15" ht="31.5" customHeight="1" x14ac:dyDescent="0.25">
      <c r="A76" s="100">
        <v>55</v>
      </c>
      <c r="B76" s="83" t="s">
        <v>93</v>
      </c>
      <c r="C76" s="23" t="s">
        <v>83</v>
      </c>
      <c r="D76" s="63"/>
      <c r="E76" s="19">
        <v>2336182</v>
      </c>
      <c r="F76" s="20" t="s">
        <v>24</v>
      </c>
      <c r="G76" s="19"/>
      <c r="H76" s="19"/>
      <c r="I76" s="19"/>
      <c r="J76" s="109" t="s">
        <v>88</v>
      </c>
      <c r="K76" s="83" t="s">
        <v>163</v>
      </c>
      <c r="M76" s="47"/>
    </row>
    <row r="77" spans="1:15" ht="34.5" customHeight="1" x14ac:dyDescent="0.25">
      <c r="A77" s="102"/>
      <c r="B77" s="84"/>
      <c r="C77" s="23" t="s">
        <v>83</v>
      </c>
      <c r="D77" s="63"/>
      <c r="E77" s="19">
        <v>1395513</v>
      </c>
      <c r="F77" s="20" t="s">
        <v>23</v>
      </c>
      <c r="G77" s="19"/>
      <c r="H77" s="19"/>
      <c r="I77" s="19"/>
      <c r="J77" s="110"/>
      <c r="K77" s="84"/>
      <c r="M77" s="47"/>
    </row>
    <row r="78" spans="1:15" ht="27" x14ac:dyDescent="0.25">
      <c r="A78" s="17">
        <v>56</v>
      </c>
      <c r="B78" s="22" t="s">
        <v>94</v>
      </c>
      <c r="C78" s="23" t="s">
        <v>83</v>
      </c>
      <c r="D78" s="63"/>
      <c r="E78" s="19">
        <v>300000</v>
      </c>
      <c r="F78" s="20"/>
      <c r="G78" s="19"/>
      <c r="H78" s="19"/>
      <c r="I78" s="19"/>
      <c r="J78" s="49"/>
      <c r="K78" s="22" t="s">
        <v>144</v>
      </c>
      <c r="M78" s="47"/>
    </row>
    <row r="79" spans="1:15" x14ac:dyDescent="0.25">
      <c r="A79" s="100">
        <v>57</v>
      </c>
      <c r="B79" s="107" t="s">
        <v>95</v>
      </c>
      <c r="C79" s="23" t="s">
        <v>83</v>
      </c>
      <c r="D79" s="63"/>
      <c r="E79" s="19">
        <v>500000</v>
      </c>
      <c r="F79" s="20" t="s">
        <v>24</v>
      </c>
      <c r="G79" s="19"/>
      <c r="H79" s="19"/>
      <c r="I79" s="19"/>
      <c r="J79" s="109" t="s">
        <v>88</v>
      </c>
      <c r="K79" s="83" t="s">
        <v>164</v>
      </c>
      <c r="M79" s="47"/>
    </row>
    <row r="80" spans="1:15" x14ac:dyDescent="0.25">
      <c r="A80" s="102"/>
      <c r="B80" s="108"/>
      <c r="C80" s="23" t="s">
        <v>83</v>
      </c>
      <c r="D80" s="63"/>
      <c r="E80" s="19">
        <v>233214</v>
      </c>
      <c r="F80" s="20" t="s">
        <v>23</v>
      </c>
      <c r="G80" s="19"/>
      <c r="H80" s="19"/>
      <c r="I80" s="19"/>
      <c r="J80" s="110"/>
      <c r="K80" s="84"/>
      <c r="M80" s="47"/>
    </row>
    <row r="81" spans="1:13" ht="40.5" x14ac:dyDescent="0.25">
      <c r="A81" s="17">
        <v>58</v>
      </c>
      <c r="B81" s="22" t="s">
        <v>96</v>
      </c>
      <c r="C81" s="23" t="s">
        <v>83</v>
      </c>
      <c r="D81" s="63"/>
      <c r="E81" s="19">
        <v>305000</v>
      </c>
      <c r="F81" s="20" t="s">
        <v>23</v>
      </c>
      <c r="G81" s="19"/>
      <c r="H81" s="19"/>
      <c r="I81" s="19"/>
      <c r="J81" s="49" t="s">
        <v>85</v>
      </c>
      <c r="K81" s="22" t="s">
        <v>145</v>
      </c>
      <c r="M81" s="47"/>
    </row>
    <row r="82" spans="1:13" ht="27" x14ac:dyDescent="0.25">
      <c r="A82" s="17">
        <v>59</v>
      </c>
      <c r="B82" s="22" t="s">
        <v>97</v>
      </c>
      <c r="C82" s="23" t="s">
        <v>83</v>
      </c>
      <c r="D82" s="63"/>
      <c r="E82" s="19">
        <v>650000</v>
      </c>
      <c r="F82" s="20" t="s">
        <v>23</v>
      </c>
      <c r="G82" s="19"/>
      <c r="H82" s="19"/>
      <c r="I82" s="19"/>
      <c r="J82" s="49" t="s">
        <v>88</v>
      </c>
      <c r="K82" s="22" t="s">
        <v>165</v>
      </c>
      <c r="M82" s="47"/>
    </row>
    <row r="83" spans="1:13" ht="40.5" x14ac:dyDescent="0.25">
      <c r="A83" s="17">
        <v>60</v>
      </c>
      <c r="B83" s="22" t="s">
        <v>98</v>
      </c>
      <c r="C83" s="23" t="s">
        <v>83</v>
      </c>
      <c r="D83" s="63"/>
      <c r="E83" s="19">
        <v>15000</v>
      </c>
      <c r="F83" s="20" t="s">
        <v>13</v>
      </c>
      <c r="G83" s="19"/>
      <c r="H83" s="19"/>
      <c r="I83" s="19"/>
      <c r="J83" s="49" t="s">
        <v>88</v>
      </c>
      <c r="K83" s="22" t="s">
        <v>166</v>
      </c>
      <c r="M83" s="47"/>
    </row>
    <row r="84" spans="1:13" ht="27" x14ac:dyDescent="0.25">
      <c r="A84" s="17">
        <v>61</v>
      </c>
      <c r="B84" s="22" t="s">
        <v>99</v>
      </c>
      <c r="C84" s="23" t="s">
        <v>83</v>
      </c>
      <c r="D84" s="63"/>
      <c r="E84" s="19">
        <v>75000</v>
      </c>
      <c r="F84" s="20" t="s">
        <v>23</v>
      </c>
      <c r="G84" s="19"/>
      <c r="H84" s="19"/>
      <c r="I84" s="19"/>
      <c r="J84" s="49"/>
      <c r="K84" s="22" t="s">
        <v>100</v>
      </c>
      <c r="M84" s="47"/>
    </row>
    <row r="85" spans="1:13" ht="27" x14ac:dyDescent="0.25">
      <c r="A85" s="17">
        <v>62</v>
      </c>
      <c r="B85" s="22" t="s">
        <v>101</v>
      </c>
      <c r="C85" s="23" t="s">
        <v>83</v>
      </c>
      <c r="D85" s="63"/>
      <c r="E85" s="19">
        <v>625000</v>
      </c>
      <c r="F85" s="20" t="s">
        <v>23</v>
      </c>
      <c r="G85" s="19"/>
      <c r="H85" s="19"/>
      <c r="I85" s="19"/>
      <c r="J85" s="49" t="s">
        <v>88</v>
      </c>
      <c r="K85" s="22" t="s">
        <v>102</v>
      </c>
      <c r="M85" s="47"/>
    </row>
    <row r="86" spans="1:13" ht="57.75" customHeight="1" x14ac:dyDescent="0.25">
      <c r="A86" s="100">
        <v>63</v>
      </c>
      <c r="B86" s="22" t="s">
        <v>103</v>
      </c>
      <c r="C86" s="23" t="s">
        <v>83</v>
      </c>
      <c r="D86" s="63"/>
      <c r="E86" s="19">
        <v>22000</v>
      </c>
      <c r="F86" s="20" t="s">
        <v>13</v>
      </c>
      <c r="G86" s="19"/>
      <c r="H86" s="19"/>
      <c r="I86" s="19"/>
      <c r="J86" s="109" t="s">
        <v>88</v>
      </c>
      <c r="K86" s="83" t="s">
        <v>146</v>
      </c>
      <c r="M86" s="47"/>
    </row>
    <row r="87" spans="1:13" ht="84.75" customHeight="1" x14ac:dyDescent="0.25">
      <c r="A87" s="102"/>
      <c r="B87" s="22" t="s">
        <v>104</v>
      </c>
      <c r="C87" s="23" t="s">
        <v>83</v>
      </c>
      <c r="D87" s="63"/>
      <c r="E87" s="19" t="s">
        <v>175</v>
      </c>
      <c r="F87" s="20"/>
      <c r="G87" s="19"/>
      <c r="H87" s="19"/>
      <c r="I87" s="19"/>
      <c r="J87" s="110"/>
      <c r="K87" s="84"/>
      <c r="M87" s="47"/>
    </row>
    <row r="88" spans="1:13" x14ac:dyDescent="0.25">
      <c r="A88" s="17">
        <v>64</v>
      </c>
      <c r="B88" s="22" t="s">
        <v>105</v>
      </c>
      <c r="C88" s="23" t="s">
        <v>83</v>
      </c>
      <c r="D88" s="63"/>
      <c r="E88" s="19">
        <v>9318921</v>
      </c>
      <c r="F88" s="20" t="s">
        <v>173</v>
      </c>
      <c r="G88" s="19"/>
      <c r="H88" s="19"/>
      <c r="I88" s="19"/>
      <c r="J88" s="49" t="s">
        <v>88</v>
      </c>
      <c r="K88" s="22" t="s">
        <v>174</v>
      </c>
      <c r="M88" s="47"/>
    </row>
    <row r="89" spans="1:13" ht="40.5" x14ac:dyDescent="0.25">
      <c r="A89" s="17">
        <v>65</v>
      </c>
      <c r="B89" s="22" t="s">
        <v>106</v>
      </c>
      <c r="C89" s="23" t="s">
        <v>83</v>
      </c>
      <c r="D89" s="63"/>
      <c r="E89" s="19">
        <v>20000</v>
      </c>
      <c r="F89" s="20" t="s">
        <v>13</v>
      </c>
      <c r="G89" s="19"/>
      <c r="H89" s="19"/>
      <c r="I89" s="19"/>
      <c r="J89" s="49"/>
      <c r="K89" s="22" t="s">
        <v>167</v>
      </c>
      <c r="M89" s="47"/>
    </row>
    <row r="90" spans="1:13" ht="67.5" x14ac:dyDescent="0.25">
      <c r="A90" s="28">
        <v>66</v>
      </c>
      <c r="B90" s="29" t="s">
        <v>107</v>
      </c>
      <c r="C90" s="28" t="s">
        <v>83</v>
      </c>
      <c r="D90" s="64"/>
      <c r="E90" s="32">
        <v>36000</v>
      </c>
      <c r="F90" s="31" t="s">
        <v>13</v>
      </c>
      <c r="G90" s="32"/>
      <c r="H90" s="32"/>
      <c r="I90" s="32"/>
      <c r="J90" s="50" t="s">
        <v>147</v>
      </c>
      <c r="K90" s="29" t="s">
        <v>168</v>
      </c>
      <c r="M90" s="47"/>
    </row>
    <row r="91" spans="1:13" s="7" customFormat="1" ht="13.5" x14ac:dyDescent="0.25">
      <c r="A91" s="111"/>
      <c r="B91" s="111"/>
      <c r="C91" s="111"/>
      <c r="D91" s="54">
        <f>SUM(D14:D90)</f>
        <v>1847507.1794</v>
      </c>
      <c r="E91" s="55">
        <f>SUM(E5:E90)</f>
        <v>45316995</v>
      </c>
      <c r="F91" s="56"/>
      <c r="G91" s="55">
        <f>SUM(G14:G90)</f>
        <v>0</v>
      </c>
      <c r="H91" s="55">
        <f>SUM(H14:H90)</f>
        <v>593860.14</v>
      </c>
      <c r="I91" s="55">
        <f>SUM(I14:I90)</f>
        <v>1466918.01</v>
      </c>
      <c r="J91" s="111"/>
      <c r="K91" s="111"/>
      <c r="L91" s="57"/>
      <c r="M91" s="21"/>
    </row>
    <row r="97" spans="13:13" x14ac:dyDescent="0.25">
      <c r="M97" s="51"/>
    </row>
  </sheetData>
  <mergeCells count="86">
    <mergeCell ref="C44:C45"/>
    <mergeCell ref="D44:D45"/>
    <mergeCell ref="K44:K45"/>
    <mergeCell ref="J44:J45"/>
    <mergeCell ref="I44:I45"/>
    <mergeCell ref="K86:K87"/>
    <mergeCell ref="A91:C91"/>
    <mergeCell ref="J91:K91"/>
    <mergeCell ref="B76:B77"/>
    <mergeCell ref="J76:J77"/>
    <mergeCell ref="K76:K77"/>
    <mergeCell ref="B79:B80"/>
    <mergeCell ref="J79:J80"/>
    <mergeCell ref="K79:K80"/>
    <mergeCell ref="J86:J87"/>
    <mergeCell ref="A76:A77"/>
    <mergeCell ref="A79:A80"/>
    <mergeCell ref="A86:A87"/>
    <mergeCell ref="A53:K53"/>
    <mergeCell ref="A64:K64"/>
    <mergeCell ref="A66:K66"/>
    <mergeCell ref="B70:B71"/>
    <mergeCell ref="C70:C71"/>
    <mergeCell ref="J70:J71"/>
    <mergeCell ref="K70:K71"/>
    <mergeCell ref="A70:A71"/>
    <mergeCell ref="B35:B36"/>
    <mergeCell ref="J35:J36"/>
    <mergeCell ref="K35:K36"/>
    <mergeCell ref="A43:K43"/>
    <mergeCell ref="A49:A51"/>
    <mergeCell ref="B49:B51"/>
    <mergeCell ref="J49:J51"/>
    <mergeCell ref="K49:K51"/>
    <mergeCell ref="A35:A36"/>
    <mergeCell ref="I35:I36"/>
    <mergeCell ref="H49:H51"/>
    <mergeCell ref="D49:D51"/>
    <mergeCell ref="I49:I51"/>
    <mergeCell ref="C49:C51"/>
    <mergeCell ref="A44:A45"/>
    <mergeCell ref="B44:B45"/>
    <mergeCell ref="A29:A30"/>
    <mergeCell ref="B29:B30"/>
    <mergeCell ref="C29:C30"/>
    <mergeCell ref="J29:J30"/>
    <mergeCell ref="K29:K30"/>
    <mergeCell ref="I29:I30"/>
    <mergeCell ref="A33:A34"/>
    <mergeCell ref="B33:B34"/>
    <mergeCell ref="C33:C34"/>
    <mergeCell ref="J33:J34"/>
    <mergeCell ref="K33:K34"/>
    <mergeCell ref="I33:I34"/>
    <mergeCell ref="A25:A26"/>
    <mergeCell ref="B25:B26"/>
    <mergeCell ref="C25:C26"/>
    <mergeCell ref="J25:J26"/>
    <mergeCell ref="K25:K26"/>
    <mergeCell ref="I25:I26"/>
    <mergeCell ref="A27:A28"/>
    <mergeCell ref="B27:B28"/>
    <mergeCell ref="C27:C28"/>
    <mergeCell ref="J27:J28"/>
    <mergeCell ref="K27:K28"/>
    <mergeCell ref="I27:I28"/>
    <mergeCell ref="K23:K24"/>
    <mergeCell ref="A14:K14"/>
    <mergeCell ref="A21:A22"/>
    <mergeCell ref="B21:B22"/>
    <mergeCell ref="C21:C22"/>
    <mergeCell ref="D21:D22"/>
    <mergeCell ref="J21:J22"/>
    <mergeCell ref="K21:K22"/>
    <mergeCell ref="A23:A24"/>
    <mergeCell ref="B23:B24"/>
    <mergeCell ref="C23:C24"/>
    <mergeCell ref="I23:I24"/>
    <mergeCell ref="J23:J24"/>
    <mergeCell ref="I21:I22"/>
    <mergeCell ref="A4:K4"/>
    <mergeCell ref="A11:A12"/>
    <mergeCell ref="B11:B12"/>
    <mergeCell ref="C11:C12"/>
    <mergeCell ref="J11:J12"/>
    <mergeCell ref="K11:K12"/>
  </mergeCells>
  <pageMargins left="0.25" right="0.25" top="0.75" bottom="0.75" header="0.3" footer="0.3"/>
  <pageSetup paperSize="9" orientation="landscape" r:id="rId1"/>
  <ignoredErrors>
    <ignoredError sqref="C5 C6:C8 C47:C49 C55:C61 C52 C9:C13" twoDigitTextYear="1"/>
    <ignoredError sqref="F6:F8 F15:F42 F45 F9:F13 F46:F52 F54:F63 F65 F67:F9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Odpočet IP (04-2026)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Dugovič Jozef</dc:creator>
  <cp:lastModifiedBy>Dugovič Jozef</cp:lastModifiedBy>
  <dcterms:created xsi:type="dcterms:W3CDTF">2026-01-19T19:18:35Z</dcterms:created>
  <dcterms:modified xsi:type="dcterms:W3CDTF">2026-04-23T07:44:34Z</dcterms:modified>
</cp:coreProperties>
</file>